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Lenovo\OneDrive\Desktop\"/>
    </mc:Choice>
  </mc:AlternateContent>
  <xr:revisionPtr revIDLastSave="0" documentId="8_{11DBE507-9252-4C53-9C09-B98F57639853}" xr6:coauthVersionLast="47" xr6:coauthVersionMax="47" xr10:uidLastSave="{00000000-0000-0000-0000-000000000000}"/>
  <bookViews>
    <workbookView xWindow="-108" yWindow="-108" windowWidth="23256" windowHeight="12456" activeTab="1" xr2:uid="{898BC839-F2CA-4348-948C-D75AD4BD2CFC}"/>
  </bookViews>
  <sheets>
    <sheet name="Pivot Tables" sheetId="2" r:id="rId1"/>
    <sheet name="Dashboard" sheetId="3" r:id="rId2"/>
    <sheet name="Data" sheetId="1" r:id="rId3"/>
  </sheets>
  <definedNames>
    <definedName name="_xlchart.v5.0" hidden="1">'Pivot Tables'!$Q$10:$Q$26</definedName>
    <definedName name="_xlchart.v5.1" hidden="1">'Pivot Tables'!$Q$9</definedName>
    <definedName name="_xlchart.v5.2" hidden="1">'Pivot Tables'!$R$10:$R$26</definedName>
    <definedName name="_xlchart.v5.3" hidden="1">'Pivot Tables'!$R$9</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7"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0" i="2" l="1"/>
  <c r="R11" i="2"/>
  <c r="R12" i="2"/>
  <c r="R13" i="2"/>
  <c r="R14" i="2"/>
  <c r="R15" i="2"/>
  <c r="R16" i="2"/>
  <c r="R17" i="2"/>
  <c r="R18" i="2"/>
  <c r="R19" i="2"/>
  <c r="R20" i="2"/>
  <c r="R21" i="2"/>
  <c r="R22" i="2"/>
  <c r="R23" i="2"/>
  <c r="R24" i="2"/>
  <c r="R25" i="2"/>
  <c r="R26" i="2"/>
  <c r="R9" i="2"/>
  <c r="Q10" i="2"/>
  <c r="Q11" i="2"/>
  <c r="Q12" i="2"/>
  <c r="Q13" i="2"/>
  <c r="Q14" i="2"/>
  <c r="Q15" i="2"/>
  <c r="Q16" i="2"/>
  <c r="Q17" i="2"/>
  <c r="Q18" i="2"/>
  <c r="Q19" i="2"/>
  <c r="Q20" i="2"/>
  <c r="Q21" i="2"/>
  <c r="Q22" i="2"/>
  <c r="Q23" i="2"/>
  <c r="Q24" i="2"/>
  <c r="Q25" i="2"/>
  <c r="Q26" i="2"/>
  <c r="Q9" i="2"/>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E4" i="2"/>
  <c r="R2708" i="1"/>
  <c r="Q2708" i="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R2655" i="1"/>
  <c r="Q2655" i="1"/>
  <c r="S2655" i="1" s="1"/>
  <c r="T2655" i="1" s="1"/>
  <c r="R2654" i="1"/>
  <c r="Q2654" i="1"/>
  <c r="R2653" i="1"/>
  <c r="Q2653" i="1"/>
  <c r="S2653" i="1" s="1"/>
  <c r="T2653" i="1" s="1"/>
  <c r="R2652" i="1"/>
  <c r="Q2652" i="1"/>
  <c r="R2651" i="1"/>
  <c r="Q2651" i="1"/>
  <c r="S2651" i="1" s="1"/>
  <c r="T2651" i="1" s="1"/>
  <c r="R2650" i="1"/>
  <c r="Q2650" i="1"/>
  <c r="S2650" i="1" s="1"/>
  <c r="T2650" i="1" s="1"/>
  <c r="R2649" i="1"/>
  <c r="Q2649" i="1"/>
  <c r="S2649" i="1" s="1"/>
  <c r="T2649" i="1" s="1"/>
  <c r="R2648" i="1"/>
  <c r="Q2648" i="1"/>
  <c r="S2648" i="1" s="1"/>
  <c r="T2648" i="1" s="1"/>
  <c r="R2647" i="1"/>
  <c r="Q2647" i="1"/>
  <c r="R2646" i="1"/>
  <c r="Q2646" i="1"/>
  <c r="R2645" i="1"/>
  <c r="Q2645" i="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R2634" i="1"/>
  <c r="Q2634" i="1"/>
  <c r="S2634" i="1" s="1"/>
  <c r="T2634" i="1" s="1"/>
  <c r="R2633" i="1"/>
  <c r="Q2633" i="1"/>
  <c r="S2633" i="1" s="1"/>
  <c r="T2633" i="1" s="1"/>
  <c r="R2632" i="1"/>
  <c r="Q2632" i="1"/>
  <c r="S2632" i="1" s="1"/>
  <c r="T2632" i="1" s="1"/>
  <c r="R2631" i="1"/>
  <c r="Q2631" i="1"/>
  <c r="S2631" i="1" s="1"/>
  <c r="T2631" i="1" s="1"/>
  <c r="R2630" i="1"/>
  <c r="Q2630" i="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R2620" i="1"/>
  <c r="Q2620" i="1"/>
  <c r="S2620" i="1" s="1"/>
  <c r="T2620" i="1" s="1"/>
  <c r="R2619" i="1"/>
  <c r="Q2619" i="1"/>
  <c r="S2619" i="1" s="1"/>
  <c r="T2619" i="1" s="1"/>
  <c r="R2618" i="1"/>
  <c r="Q2618" i="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R2603" i="1"/>
  <c r="Q2603" i="1"/>
  <c r="R2602" i="1"/>
  <c r="Q2602" i="1"/>
  <c r="R2601" i="1"/>
  <c r="Q2601" i="1"/>
  <c r="S2601" i="1" s="1"/>
  <c r="T2601" i="1" s="1"/>
  <c r="R2600" i="1"/>
  <c r="Q2600" i="1"/>
  <c r="S2600" i="1" s="1"/>
  <c r="T2600" i="1" s="1"/>
  <c r="R2599" i="1"/>
  <c r="Q2599" i="1"/>
  <c r="S2599" i="1" s="1"/>
  <c r="T2599" i="1" s="1"/>
  <c r="R2598" i="1"/>
  <c r="Q2598" i="1"/>
  <c r="R2597" i="1"/>
  <c r="Q2597" i="1"/>
  <c r="R2596" i="1"/>
  <c r="Q2596" i="1"/>
  <c r="R2595" i="1"/>
  <c r="Q2595" i="1"/>
  <c r="S2595" i="1" s="1"/>
  <c r="T2595" i="1" s="1"/>
  <c r="R2594" i="1"/>
  <c r="Q2594" i="1"/>
  <c r="S2594" i="1" s="1"/>
  <c r="T2594" i="1" s="1"/>
  <c r="R2593" i="1"/>
  <c r="Q2593" i="1"/>
  <c r="S2593" i="1" s="1"/>
  <c r="T2593" i="1" s="1"/>
  <c r="R2592" i="1"/>
  <c r="Q2592" i="1"/>
  <c r="S2592" i="1" s="1"/>
  <c r="T2592" i="1" s="1"/>
  <c r="R2591" i="1"/>
  <c r="Q2591" i="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R2581" i="1"/>
  <c r="Q2581" i="1"/>
  <c r="R2580" i="1"/>
  <c r="Q2580" i="1"/>
  <c r="S2580" i="1" s="1"/>
  <c r="T2580" i="1" s="1"/>
  <c r="R2579" i="1"/>
  <c r="Q2579" i="1"/>
  <c r="R2578" i="1"/>
  <c r="Q2578" i="1"/>
  <c r="R2577" i="1"/>
  <c r="Q2577" i="1"/>
  <c r="S2577" i="1" s="1"/>
  <c r="T2577" i="1" s="1"/>
  <c r="R2576" i="1"/>
  <c r="Q2576" i="1"/>
  <c r="S2576" i="1" s="1"/>
  <c r="T2576" i="1" s="1"/>
  <c r="R2575" i="1"/>
  <c r="Q2575" i="1"/>
  <c r="S2575" i="1" s="1"/>
  <c r="T2575" i="1" s="1"/>
  <c r="R2574" i="1"/>
  <c r="Q2574" i="1"/>
  <c r="R2573" i="1"/>
  <c r="Q2573" i="1"/>
  <c r="S2573" i="1" s="1"/>
  <c r="T2573" i="1" s="1"/>
  <c r="R2572" i="1"/>
  <c r="Q2572" i="1"/>
  <c r="R2571" i="1"/>
  <c r="Q2571" i="1"/>
  <c r="R2570" i="1"/>
  <c r="Q2570" i="1"/>
  <c r="R2569" i="1"/>
  <c r="Q2569" i="1"/>
  <c r="S2569" i="1" s="1"/>
  <c r="T2569" i="1" s="1"/>
  <c r="R2568" i="1"/>
  <c r="Q2568" i="1"/>
  <c r="S2568" i="1" s="1"/>
  <c r="T2568" i="1" s="1"/>
  <c r="R2567" i="1"/>
  <c r="Q2567" i="1"/>
  <c r="S2567" i="1" s="1"/>
  <c r="T2567" i="1" s="1"/>
  <c r="R2566" i="1"/>
  <c r="Q2566" i="1"/>
  <c r="R2565" i="1"/>
  <c r="Q2565" i="1"/>
  <c r="S2565" i="1" s="1"/>
  <c r="T2565" i="1" s="1"/>
  <c r="R2564" i="1"/>
  <c r="Q2564" i="1"/>
  <c r="R2563" i="1"/>
  <c r="Q2563" i="1"/>
  <c r="R2562" i="1"/>
  <c r="Q2562" i="1"/>
  <c r="R2561" i="1"/>
  <c r="Q2561" i="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R2546" i="1"/>
  <c r="Q2546" i="1"/>
  <c r="S2546" i="1" s="1"/>
  <c r="T2546" i="1" s="1"/>
  <c r="R2545" i="1"/>
  <c r="Q2545" i="1"/>
  <c r="R2544" i="1"/>
  <c r="Q2544" i="1"/>
  <c r="S2544" i="1" s="1"/>
  <c r="T2544" i="1" s="1"/>
  <c r="R2543" i="1"/>
  <c r="Q2543" i="1"/>
  <c r="R2542" i="1"/>
  <c r="Q2542" i="1"/>
  <c r="S2542" i="1" s="1"/>
  <c r="T2542" i="1" s="1"/>
  <c r="R2541" i="1"/>
  <c r="Q2541" i="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R2534" i="1"/>
  <c r="Q2534" i="1"/>
  <c r="R2533" i="1"/>
  <c r="Q2533" i="1"/>
  <c r="R2532" i="1"/>
  <c r="Q2532" i="1"/>
  <c r="S2532" i="1" s="1"/>
  <c r="T2532" i="1" s="1"/>
  <c r="R2531" i="1"/>
  <c r="Q2531" i="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R2523" i="1"/>
  <c r="Q2523" i="1"/>
  <c r="R2522" i="1"/>
  <c r="Q2522" i="1"/>
  <c r="R2521" i="1"/>
  <c r="Q2521" i="1"/>
  <c r="S2521" i="1" s="1"/>
  <c r="T2521" i="1" s="1"/>
  <c r="R2520" i="1"/>
  <c r="Q2520" i="1"/>
  <c r="R2519" i="1"/>
  <c r="Q2519" i="1"/>
  <c r="R2518" i="1"/>
  <c r="Q2518" i="1"/>
  <c r="R2517" i="1"/>
  <c r="Q2517" i="1"/>
  <c r="S2517" i="1" s="1"/>
  <c r="T2517" i="1" s="1"/>
  <c r="R2516" i="1"/>
  <c r="Q2516" i="1"/>
  <c r="S2516" i="1" s="1"/>
  <c r="T2516" i="1" s="1"/>
  <c r="R2515" i="1"/>
  <c r="Q2515" i="1"/>
  <c r="R2514" i="1"/>
  <c r="Q2514" i="1"/>
  <c r="R2513" i="1"/>
  <c r="Q2513" i="1"/>
  <c r="S2513" i="1" s="1"/>
  <c r="T2513" i="1" s="1"/>
  <c r="R2512" i="1"/>
  <c r="Q2512" i="1"/>
  <c r="S2512" i="1" s="1"/>
  <c r="T2512" i="1" s="1"/>
  <c r="R2511" i="1"/>
  <c r="Q2511" i="1"/>
  <c r="R2510" i="1"/>
  <c r="Q2510" i="1"/>
  <c r="S2510" i="1" s="1"/>
  <c r="T2510" i="1" s="1"/>
  <c r="R2509" i="1"/>
  <c r="Q2509" i="1"/>
  <c r="S2509" i="1" s="1"/>
  <c r="T2509" i="1" s="1"/>
  <c r="R2508" i="1"/>
  <c r="Q2508" i="1"/>
  <c r="S2508" i="1" s="1"/>
  <c r="T2508" i="1" s="1"/>
  <c r="R2507" i="1"/>
  <c r="Q2507" i="1"/>
  <c r="R2506" i="1"/>
  <c r="Q2506" i="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R2491" i="1"/>
  <c r="Q2491" i="1"/>
  <c r="R2490" i="1"/>
  <c r="Q2490" i="1"/>
  <c r="S2490" i="1" s="1"/>
  <c r="T2490" i="1" s="1"/>
  <c r="R2489" i="1"/>
  <c r="Q2489" i="1"/>
  <c r="R2488" i="1"/>
  <c r="Q2488" i="1"/>
  <c r="R2487" i="1"/>
  <c r="Q2487" i="1"/>
  <c r="S2487" i="1" s="1"/>
  <c r="T2487" i="1" s="1"/>
  <c r="R2486" i="1"/>
  <c r="Q2486" i="1"/>
  <c r="S2486" i="1" s="1"/>
  <c r="T2486" i="1" s="1"/>
  <c r="R2485" i="1"/>
  <c r="Q2485" i="1"/>
  <c r="R2484" i="1"/>
  <c r="Q2484" i="1"/>
  <c r="S2484" i="1" s="1"/>
  <c r="T2484" i="1" s="1"/>
  <c r="R2483" i="1"/>
  <c r="Q2483" i="1"/>
  <c r="R2482" i="1"/>
  <c r="Q2482" i="1"/>
  <c r="S2482" i="1" s="1"/>
  <c r="T2482" i="1" s="1"/>
  <c r="R2481" i="1"/>
  <c r="Q2481" i="1"/>
  <c r="R2480" i="1"/>
  <c r="Q2480" i="1"/>
  <c r="R2479" i="1"/>
  <c r="Q2479" i="1"/>
  <c r="S2479" i="1" s="1"/>
  <c r="T2479" i="1" s="1"/>
  <c r="R2478" i="1"/>
  <c r="Q2478" i="1"/>
  <c r="S2478" i="1" s="1"/>
  <c r="T2478" i="1" s="1"/>
  <c r="R2477" i="1"/>
  <c r="Q2477" i="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R2469" i="1"/>
  <c r="Q2469" i="1"/>
  <c r="S2469" i="1" s="1"/>
  <c r="T2469" i="1" s="1"/>
  <c r="R2468" i="1"/>
  <c r="Q2468" i="1"/>
  <c r="R2467" i="1"/>
  <c r="Q2467" i="1"/>
  <c r="S2467" i="1" s="1"/>
  <c r="T2467" i="1" s="1"/>
  <c r="R2466" i="1"/>
  <c r="Q2466" i="1"/>
  <c r="S2466" i="1" s="1"/>
  <c r="T2466" i="1" s="1"/>
  <c r="R2465" i="1"/>
  <c r="Q2465" i="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R2443" i="1"/>
  <c r="Q2443" i="1"/>
  <c r="S2443" i="1" s="1"/>
  <c r="T2443" i="1" s="1"/>
  <c r="R2442" i="1"/>
  <c r="Q2442" i="1"/>
  <c r="R2441" i="1"/>
  <c r="Q2441" i="1"/>
  <c r="R2440" i="1"/>
  <c r="Q2440" i="1"/>
  <c r="S2440" i="1" s="1"/>
  <c r="T2440" i="1" s="1"/>
  <c r="R2439" i="1"/>
  <c r="Q2439" i="1"/>
  <c r="R2438" i="1"/>
  <c r="Q2438" i="1"/>
  <c r="S2438" i="1" s="1"/>
  <c r="T2438" i="1" s="1"/>
  <c r="R2437" i="1"/>
  <c r="Q2437" i="1"/>
  <c r="R2436" i="1"/>
  <c r="Q2436" i="1"/>
  <c r="R2435" i="1"/>
  <c r="Q2435" i="1"/>
  <c r="S2435" i="1" s="1"/>
  <c r="T2435" i="1" s="1"/>
  <c r="R2434" i="1"/>
  <c r="Q2434" i="1"/>
  <c r="R2433" i="1"/>
  <c r="Q2433" i="1"/>
  <c r="R2432" i="1"/>
  <c r="Q2432" i="1"/>
  <c r="S2432" i="1" s="1"/>
  <c r="T2432" i="1" s="1"/>
  <c r="R2431" i="1"/>
  <c r="Q2431" i="1"/>
  <c r="S2431" i="1" s="1"/>
  <c r="T2431" i="1" s="1"/>
  <c r="R2430" i="1"/>
  <c r="Q2430" i="1"/>
  <c r="S2430" i="1" s="1"/>
  <c r="T2430" i="1" s="1"/>
  <c r="R2429" i="1"/>
  <c r="Q2429" i="1"/>
  <c r="S2429" i="1" s="1"/>
  <c r="T2429" i="1" s="1"/>
  <c r="R2428" i="1"/>
  <c r="Q2428" i="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R2419" i="1"/>
  <c r="Q2419" i="1"/>
  <c r="S2419" i="1" s="1"/>
  <c r="T2419" i="1" s="1"/>
  <c r="R2418" i="1"/>
  <c r="Q2418" i="1"/>
  <c r="S2418" i="1" s="1"/>
  <c r="T2418" i="1" s="1"/>
  <c r="R2417" i="1"/>
  <c r="Q2417" i="1"/>
  <c r="S2417" i="1" s="1"/>
  <c r="T2417" i="1" s="1"/>
  <c r="R2416" i="1"/>
  <c r="Q2416" i="1"/>
  <c r="S2416" i="1" s="1"/>
  <c r="T2416" i="1" s="1"/>
  <c r="R2415" i="1"/>
  <c r="Q2415" i="1"/>
  <c r="R2414" i="1"/>
  <c r="Q2414" i="1"/>
  <c r="S2414" i="1" s="1"/>
  <c r="T2414" i="1" s="1"/>
  <c r="R2413" i="1"/>
  <c r="Q2413" i="1"/>
  <c r="S2413" i="1" s="1"/>
  <c r="T2413" i="1" s="1"/>
  <c r="R2412" i="1"/>
  <c r="Q2412" i="1"/>
  <c r="R2411" i="1"/>
  <c r="Q2411" i="1"/>
  <c r="S2411" i="1" s="1"/>
  <c r="T2411" i="1" s="1"/>
  <c r="R2410" i="1"/>
  <c r="Q2410" i="1"/>
  <c r="R2409" i="1"/>
  <c r="Q2409" i="1"/>
  <c r="R2408" i="1"/>
  <c r="Q2408" i="1"/>
  <c r="S2408" i="1" s="1"/>
  <c r="T2408" i="1" s="1"/>
  <c r="R2407" i="1"/>
  <c r="Q2407" i="1"/>
  <c r="S2407" i="1" s="1"/>
  <c r="T2407" i="1" s="1"/>
  <c r="R2406" i="1"/>
  <c r="Q2406" i="1"/>
  <c r="R2405" i="1"/>
  <c r="Q2405" i="1"/>
  <c r="R2404" i="1"/>
  <c r="Q2404" i="1"/>
  <c r="S2404" i="1" s="1"/>
  <c r="T2404" i="1" s="1"/>
  <c r="R2403" i="1"/>
  <c r="Q2403" i="1"/>
  <c r="S2403" i="1" s="1"/>
  <c r="T2403" i="1" s="1"/>
  <c r="R2402" i="1"/>
  <c r="Q2402" i="1"/>
  <c r="R2401" i="1"/>
  <c r="Q2401" i="1"/>
  <c r="S2401" i="1" s="1"/>
  <c r="T2401" i="1" s="1"/>
  <c r="R2400" i="1"/>
  <c r="Q2400" i="1"/>
  <c r="S2400" i="1" s="1"/>
  <c r="T2400" i="1" s="1"/>
  <c r="R2399" i="1"/>
  <c r="Q2399" i="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R2381" i="1"/>
  <c r="Q2381" i="1"/>
  <c r="R2380" i="1"/>
  <c r="Q2380" i="1"/>
  <c r="S2380" i="1" s="1"/>
  <c r="T2380" i="1" s="1"/>
  <c r="R2379" i="1"/>
  <c r="Q2379" i="1"/>
  <c r="S2379" i="1" s="1"/>
  <c r="T2379" i="1" s="1"/>
  <c r="R2378" i="1"/>
  <c r="Q2378" i="1"/>
  <c r="R2377" i="1"/>
  <c r="Q2377" i="1"/>
  <c r="S2377" i="1" s="1"/>
  <c r="T2377" i="1" s="1"/>
  <c r="R2376" i="1"/>
  <c r="Q2376" i="1"/>
  <c r="R2375" i="1"/>
  <c r="Q2375" i="1"/>
  <c r="R2374" i="1"/>
  <c r="Q2374" i="1"/>
  <c r="S2374" i="1" s="1"/>
  <c r="T2374" i="1" s="1"/>
  <c r="R2373" i="1"/>
  <c r="Q2373" i="1"/>
  <c r="S2373" i="1" s="1"/>
  <c r="T2373" i="1" s="1"/>
  <c r="R2372" i="1"/>
  <c r="Q2372" i="1"/>
  <c r="R2371" i="1"/>
  <c r="Q2371" i="1"/>
  <c r="S2371" i="1" s="1"/>
  <c r="T2371" i="1" s="1"/>
  <c r="R2370" i="1"/>
  <c r="Q2370" i="1"/>
  <c r="R2369" i="1"/>
  <c r="Q2369" i="1"/>
  <c r="S2369" i="1" s="1"/>
  <c r="T2369" i="1" s="1"/>
  <c r="R2368" i="1"/>
  <c r="Q2368" i="1"/>
  <c r="S2368" i="1" s="1"/>
  <c r="T2368" i="1" s="1"/>
  <c r="R2367" i="1"/>
  <c r="Q2367" i="1"/>
  <c r="S2367" i="1" s="1"/>
  <c r="T2367" i="1" s="1"/>
  <c r="R2366" i="1"/>
  <c r="Q2366" i="1"/>
  <c r="R2365" i="1"/>
  <c r="Q2365" i="1"/>
  <c r="S2365" i="1" s="1"/>
  <c r="T2365" i="1" s="1"/>
  <c r="R2364" i="1"/>
  <c r="Q2364" i="1"/>
  <c r="S2364" i="1" s="1"/>
  <c r="T2364" i="1" s="1"/>
  <c r="R2363" i="1"/>
  <c r="Q2363" i="1"/>
  <c r="S2363" i="1" s="1"/>
  <c r="T2363" i="1" s="1"/>
  <c r="R2362" i="1"/>
  <c r="Q2362" i="1"/>
  <c r="R2361" i="1"/>
  <c r="Q2361" i="1"/>
  <c r="S2361" i="1" s="1"/>
  <c r="T2361" i="1" s="1"/>
  <c r="R2360" i="1"/>
  <c r="Q2360" i="1"/>
  <c r="R2359" i="1"/>
  <c r="Q2359" i="1"/>
  <c r="R2358" i="1"/>
  <c r="Q2358" i="1"/>
  <c r="R2357" i="1"/>
  <c r="Q2357" i="1"/>
  <c r="S2357" i="1" s="1"/>
  <c r="T2357" i="1" s="1"/>
  <c r="R2356" i="1"/>
  <c r="Q2356" i="1"/>
  <c r="R2355" i="1"/>
  <c r="Q2355" i="1"/>
  <c r="S2355" i="1" s="1"/>
  <c r="T2355" i="1" s="1"/>
  <c r="R2354" i="1"/>
  <c r="Q2354" i="1"/>
  <c r="S2354" i="1" s="1"/>
  <c r="T2354" i="1" s="1"/>
  <c r="R2353" i="1"/>
  <c r="Q2353" i="1"/>
  <c r="R2352" i="1"/>
  <c r="Q2352" i="1"/>
  <c r="R2351" i="1"/>
  <c r="Q2351" i="1"/>
  <c r="S2351" i="1" s="1"/>
  <c r="T2351" i="1" s="1"/>
  <c r="R2350" i="1"/>
  <c r="Q2350" i="1"/>
  <c r="R2349" i="1"/>
  <c r="Q2349" i="1"/>
  <c r="R2348" i="1"/>
  <c r="Q2348" i="1"/>
  <c r="S2348" i="1" s="1"/>
  <c r="T2348" i="1" s="1"/>
  <c r="R2347" i="1"/>
  <c r="Q2347" i="1"/>
  <c r="S2347" i="1" s="1"/>
  <c r="T2347" i="1" s="1"/>
  <c r="R2346" i="1"/>
  <c r="Q2346" i="1"/>
  <c r="R2345" i="1"/>
  <c r="Q2345" i="1"/>
  <c r="R2344" i="1"/>
  <c r="Q2344" i="1"/>
  <c r="S2344" i="1" s="1"/>
  <c r="T2344" i="1" s="1"/>
  <c r="R2343" i="1"/>
  <c r="Q2343" i="1"/>
  <c r="R2342" i="1"/>
  <c r="Q2342" i="1"/>
  <c r="S2342" i="1" s="1"/>
  <c r="T2342" i="1" s="1"/>
  <c r="R2341" i="1"/>
  <c r="Q2341" i="1"/>
  <c r="S2341" i="1" s="1"/>
  <c r="T2341" i="1" s="1"/>
  <c r="R2340" i="1"/>
  <c r="Q2340" i="1"/>
  <c r="S2340" i="1" s="1"/>
  <c r="T2340" i="1" s="1"/>
  <c r="R2339" i="1"/>
  <c r="Q2339" i="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R2328" i="1"/>
  <c r="Q2328" i="1"/>
  <c r="R2327" i="1"/>
  <c r="Q2327" i="1"/>
  <c r="S2327" i="1" s="1"/>
  <c r="T2327" i="1" s="1"/>
  <c r="R2326" i="1"/>
  <c r="Q2326" i="1"/>
  <c r="S2326" i="1" s="1"/>
  <c r="T2326" i="1" s="1"/>
  <c r="R2325" i="1"/>
  <c r="Q2325" i="1"/>
  <c r="S2325" i="1" s="1"/>
  <c r="T2325" i="1" s="1"/>
  <c r="R2324" i="1"/>
  <c r="Q2324" i="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R2316" i="1"/>
  <c r="Q2316" i="1"/>
  <c r="S2316" i="1" s="1"/>
  <c r="T2316" i="1" s="1"/>
  <c r="R2315" i="1"/>
  <c r="Q2315" i="1"/>
  <c r="R2314" i="1"/>
  <c r="Q2314" i="1"/>
  <c r="S2314" i="1" s="1"/>
  <c r="T2314" i="1" s="1"/>
  <c r="R2313" i="1"/>
  <c r="Q2313" i="1"/>
  <c r="S2313" i="1" s="1"/>
  <c r="T2313" i="1" s="1"/>
  <c r="R2312" i="1"/>
  <c r="Q2312" i="1"/>
  <c r="R2311" i="1"/>
  <c r="Q2311" i="1"/>
  <c r="R2310" i="1"/>
  <c r="Q2310" i="1"/>
  <c r="R2309" i="1"/>
  <c r="Q2309" i="1"/>
  <c r="R2308" i="1"/>
  <c r="Q2308" i="1"/>
  <c r="S2308" i="1" s="1"/>
  <c r="T2308" i="1" s="1"/>
  <c r="R2307" i="1"/>
  <c r="Q2307" i="1"/>
  <c r="R2306" i="1"/>
  <c r="Q2306" i="1"/>
  <c r="R2305" i="1"/>
  <c r="Q2305" i="1"/>
  <c r="R2304" i="1"/>
  <c r="Q2304" i="1"/>
  <c r="S2304" i="1" s="1"/>
  <c r="T2304" i="1" s="1"/>
  <c r="R2303" i="1"/>
  <c r="Q2303" i="1"/>
  <c r="S2303" i="1" s="1"/>
  <c r="T2303" i="1" s="1"/>
  <c r="R2302" i="1"/>
  <c r="Q2302" i="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R2295" i="1"/>
  <c r="Q2295" i="1"/>
  <c r="S2295" i="1" s="1"/>
  <c r="T2295" i="1" s="1"/>
  <c r="R2294" i="1"/>
  <c r="Q2294" i="1"/>
  <c r="S2294" i="1" s="1"/>
  <c r="T2294" i="1" s="1"/>
  <c r="R2293" i="1"/>
  <c r="Q2293" i="1"/>
  <c r="S2293" i="1" s="1"/>
  <c r="T2293" i="1" s="1"/>
  <c r="R2292" i="1"/>
  <c r="Q2292" i="1"/>
  <c r="R2291" i="1"/>
  <c r="Q2291" i="1"/>
  <c r="R2290" i="1"/>
  <c r="Q2290" i="1"/>
  <c r="R2289" i="1"/>
  <c r="Q2289" i="1"/>
  <c r="S2289" i="1" s="1"/>
  <c r="T2289" i="1" s="1"/>
  <c r="R2288" i="1"/>
  <c r="Q2288" i="1"/>
  <c r="S2288" i="1" s="1"/>
  <c r="T2288" i="1" s="1"/>
  <c r="R2287" i="1"/>
  <c r="Q2287" i="1"/>
  <c r="S2287" i="1" s="1"/>
  <c r="T2287" i="1" s="1"/>
  <c r="R2286" i="1"/>
  <c r="Q2286" i="1"/>
  <c r="R2285" i="1"/>
  <c r="Q2285" i="1"/>
  <c r="S2285" i="1" s="1"/>
  <c r="T2285" i="1" s="1"/>
  <c r="R2284" i="1"/>
  <c r="Q2284" i="1"/>
  <c r="S2284" i="1" s="1"/>
  <c r="T2284" i="1" s="1"/>
  <c r="R2283" i="1"/>
  <c r="Q2283" i="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R2259" i="1"/>
  <c r="Q2259" i="1"/>
  <c r="R2258" i="1"/>
  <c r="Q2258" i="1"/>
  <c r="R2257" i="1"/>
  <c r="Q2257" i="1"/>
  <c r="S2257" i="1" s="1"/>
  <c r="T2257" i="1" s="1"/>
  <c r="R2256" i="1"/>
  <c r="Q2256" i="1"/>
  <c r="R2255" i="1"/>
  <c r="Q2255" i="1"/>
  <c r="R2254" i="1"/>
  <c r="Q2254" i="1"/>
  <c r="R2253" i="1"/>
  <c r="Q2253" i="1"/>
  <c r="R2252" i="1"/>
  <c r="Q2252" i="1"/>
  <c r="S2252" i="1" s="1"/>
  <c r="T2252" i="1" s="1"/>
  <c r="R2251" i="1"/>
  <c r="Q2251" i="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R2234" i="1"/>
  <c r="Q2234" i="1"/>
  <c r="S2234" i="1" s="1"/>
  <c r="T2234" i="1" s="1"/>
  <c r="R2233" i="1"/>
  <c r="Q2233" i="1"/>
  <c r="R2232" i="1"/>
  <c r="Q2232" i="1"/>
  <c r="S2232" i="1" s="1"/>
  <c r="T2232" i="1" s="1"/>
  <c r="R2231" i="1"/>
  <c r="Q2231" i="1"/>
  <c r="R2230" i="1"/>
  <c r="Q2230" i="1"/>
  <c r="S2230" i="1" s="1"/>
  <c r="T2230" i="1" s="1"/>
  <c r="R2229" i="1"/>
  <c r="Q2229" i="1"/>
  <c r="R2228" i="1"/>
  <c r="Q2228" i="1"/>
  <c r="R2227" i="1"/>
  <c r="Q2227" i="1"/>
  <c r="R2226" i="1"/>
  <c r="Q2226" i="1"/>
  <c r="S2226" i="1" s="1"/>
  <c r="T2226" i="1" s="1"/>
  <c r="R2225" i="1"/>
  <c r="Q2225" i="1"/>
  <c r="R2224" i="1"/>
  <c r="Q2224" i="1"/>
  <c r="R2223" i="1"/>
  <c r="Q2223" i="1"/>
  <c r="S2223" i="1" s="1"/>
  <c r="T2223" i="1" s="1"/>
  <c r="R2222" i="1"/>
  <c r="Q2222" i="1"/>
  <c r="S2222" i="1" s="1"/>
  <c r="T2222" i="1" s="1"/>
  <c r="R2221" i="1"/>
  <c r="Q2221" i="1"/>
  <c r="S2221" i="1" s="1"/>
  <c r="T2221" i="1" s="1"/>
  <c r="R2220" i="1"/>
  <c r="Q2220" i="1"/>
  <c r="S2220" i="1" s="1"/>
  <c r="T2220" i="1" s="1"/>
  <c r="R2219" i="1"/>
  <c r="Q2219" i="1"/>
  <c r="R2218" i="1"/>
  <c r="Q2218" i="1"/>
  <c r="S2218" i="1" s="1"/>
  <c r="T2218" i="1" s="1"/>
  <c r="R2217" i="1"/>
  <c r="Q2217" i="1"/>
  <c r="R2216" i="1"/>
  <c r="Q2216" i="1"/>
  <c r="R2215" i="1"/>
  <c r="Q2215" i="1"/>
  <c r="R2214" i="1"/>
  <c r="Q2214" i="1"/>
  <c r="S2214" i="1" s="1"/>
  <c r="T2214" i="1" s="1"/>
  <c r="R2213" i="1"/>
  <c r="Q2213" i="1"/>
  <c r="S2213" i="1" s="1"/>
  <c r="T2213" i="1" s="1"/>
  <c r="R2212" i="1"/>
  <c r="Q2212" i="1"/>
  <c r="R2211" i="1"/>
  <c r="Q2211" i="1"/>
  <c r="S2211" i="1" s="1"/>
  <c r="T2211" i="1" s="1"/>
  <c r="R2210" i="1"/>
  <c r="Q2210" i="1"/>
  <c r="S2210" i="1" s="1"/>
  <c r="T2210" i="1" s="1"/>
  <c r="R2209" i="1"/>
  <c r="Q2209" i="1"/>
  <c r="R2208" i="1"/>
  <c r="Q2208" i="1"/>
  <c r="S2208" i="1" s="1"/>
  <c r="T2208" i="1" s="1"/>
  <c r="R2207" i="1"/>
  <c r="Q2207" i="1"/>
  <c r="S2207" i="1" s="1"/>
  <c r="T2207" i="1" s="1"/>
  <c r="R2206" i="1"/>
  <c r="Q2206" i="1"/>
  <c r="S2206" i="1" s="1"/>
  <c r="T2206" i="1" s="1"/>
  <c r="R2205" i="1"/>
  <c r="Q2205" i="1"/>
  <c r="R2204" i="1"/>
  <c r="Q2204" i="1"/>
  <c r="R2203" i="1"/>
  <c r="Q2203" i="1"/>
  <c r="S2203" i="1" s="1"/>
  <c r="T2203" i="1" s="1"/>
  <c r="R2202" i="1"/>
  <c r="Q2202" i="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R2180" i="1"/>
  <c r="Q2180" i="1"/>
  <c r="S2180" i="1" s="1"/>
  <c r="T2180" i="1" s="1"/>
  <c r="R2179" i="1"/>
  <c r="Q2179" i="1"/>
  <c r="S2179" i="1" s="1"/>
  <c r="T2179" i="1" s="1"/>
  <c r="R2178" i="1"/>
  <c r="Q2178" i="1"/>
  <c r="S2178" i="1" s="1"/>
  <c r="T2178" i="1" s="1"/>
  <c r="R2177" i="1"/>
  <c r="Q2177" i="1"/>
  <c r="S2177" i="1" s="1"/>
  <c r="T2177" i="1" s="1"/>
  <c r="R2176" i="1"/>
  <c r="Q2176" i="1"/>
  <c r="R2175" i="1"/>
  <c r="Q2175" i="1"/>
  <c r="S2175" i="1" s="1"/>
  <c r="T2175" i="1" s="1"/>
  <c r="R2174" i="1"/>
  <c r="Q2174" i="1"/>
  <c r="R2173" i="1"/>
  <c r="Q2173" i="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R2158" i="1"/>
  <c r="Q2158" i="1"/>
  <c r="R2157" i="1"/>
  <c r="Q2157" i="1"/>
  <c r="R2156" i="1"/>
  <c r="Q2156" i="1"/>
  <c r="S2156" i="1" s="1"/>
  <c r="T2156" i="1" s="1"/>
  <c r="R2155" i="1"/>
  <c r="Q2155" i="1"/>
  <c r="S2155" i="1" s="1"/>
  <c r="T2155" i="1" s="1"/>
  <c r="R2154" i="1"/>
  <c r="Q2154" i="1"/>
  <c r="S2154" i="1" s="1"/>
  <c r="T2154" i="1" s="1"/>
  <c r="R2153" i="1"/>
  <c r="Q2153" i="1"/>
  <c r="R2152" i="1"/>
  <c r="Q2152" i="1"/>
  <c r="S2152" i="1" s="1"/>
  <c r="T2152" i="1" s="1"/>
  <c r="R2151" i="1"/>
  <c r="Q2151" i="1"/>
  <c r="S2151" i="1" s="1"/>
  <c r="T2151" i="1" s="1"/>
  <c r="R2150" i="1"/>
  <c r="Q2150" i="1"/>
  <c r="R2149" i="1"/>
  <c r="Q2149" i="1"/>
  <c r="R2148" i="1"/>
  <c r="Q2148" i="1"/>
  <c r="S2148" i="1" s="1"/>
  <c r="T2148" i="1" s="1"/>
  <c r="R2147" i="1"/>
  <c r="Q2147" i="1"/>
  <c r="S2147" i="1" s="1"/>
  <c r="T2147" i="1" s="1"/>
  <c r="R2146" i="1"/>
  <c r="Q2146" i="1"/>
  <c r="R2145" i="1"/>
  <c r="Q2145" i="1"/>
  <c r="S2145" i="1" s="1"/>
  <c r="T2145" i="1" s="1"/>
  <c r="R2144" i="1"/>
  <c r="Q2144" i="1"/>
  <c r="S2144" i="1" s="1"/>
  <c r="T2144" i="1" s="1"/>
  <c r="R2143" i="1"/>
  <c r="Q2143" i="1"/>
  <c r="R2142" i="1"/>
  <c r="Q2142" i="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R2130" i="1"/>
  <c r="Q2130" i="1"/>
  <c r="S2130" i="1" s="1"/>
  <c r="T2130" i="1" s="1"/>
  <c r="R2129" i="1"/>
  <c r="Q2129" i="1"/>
  <c r="S2129" i="1" s="1"/>
  <c r="T2129" i="1" s="1"/>
  <c r="R2128" i="1"/>
  <c r="Q2128" i="1"/>
  <c r="S2128" i="1" s="1"/>
  <c r="T2128" i="1" s="1"/>
  <c r="R2127" i="1"/>
  <c r="Q2127" i="1"/>
  <c r="R2126" i="1"/>
  <c r="Q2126" i="1"/>
  <c r="R2125" i="1"/>
  <c r="Q2125" i="1"/>
  <c r="R2124" i="1"/>
  <c r="Q2124" i="1"/>
  <c r="R2123" i="1"/>
  <c r="Q2123" i="1"/>
  <c r="S2123" i="1" s="1"/>
  <c r="T2123" i="1" s="1"/>
  <c r="R2122" i="1"/>
  <c r="Q2122" i="1"/>
  <c r="R2121" i="1"/>
  <c r="Q2121" i="1"/>
  <c r="R2120" i="1"/>
  <c r="Q2120" i="1"/>
  <c r="R2119" i="1"/>
  <c r="Q2119" i="1"/>
  <c r="S2119" i="1" s="1"/>
  <c r="T2119" i="1" s="1"/>
  <c r="R2118" i="1"/>
  <c r="Q2118" i="1"/>
  <c r="S2118" i="1" s="1"/>
  <c r="T2118" i="1" s="1"/>
  <c r="R2117" i="1"/>
  <c r="Q2117" i="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R2106" i="1"/>
  <c r="Q2106" i="1"/>
  <c r="S2106" i="1" s="1"/>
  <c r="T2106" i="1" s="1"/>
  <c r="R2105" i="1"/>
  <c r="Q2105" i="1"/>
  <c r="S2105" i="1" s="1"/>
  <c r="T2105" i="1" s="1"/>
  <c r="R2104" i="1"/>
  <c r="Q2104" i="1"/>
  <c r="R2103" i="1"/>
  <c r="Q2103" i="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R2095" i="1"/>
  <c r="Q2095" i="1"/>
  <c r="R2094" i="1"/>
  <c r="Q2094" i="1"/>
  <c r="S2094" i="1" s="1"/>
  <c r="T2094" i="1" s="1"/>
  <c r="R2093" i="1"/>
  <c r="Q2093" i="1"/>
  <c r="S2093" i="1" s="1"/>
  <c r="T2093" i="1" s="1"/>
  <c r="R2092" i="1"/>
  <c r="Q2092" i="1"/>
  <c r="S2092" i="1" s="1"/>
  <c r="T2092" i="1" s="1"/>
  <c r="R2091" i="1"/>
  <c r="Q2091" i="1"/>
  <c r="R2090" i="1"/>
  <c r="Q2090" i="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R2051" i="1"/>
  <c r="Q2051" i="1"/>
  <c r="S2051" i="1" s="1"/>
  <c r="T2051" i="1" s="1"/>
  <c r="R2050" i="1"/>
  <c r="Q2050" i="1"/>
  <c r="R2049" i="1"/>
  <c r="Q2049" i="1"/>
  <c r="R2048" i="1"/>
  <c r="Q2048" i="1"/>
  <c r="S2048" i="1" s="1"/>
  <c r="T2048" i="1" s="1"/>
  <c r="R2047" i="1"/>
  <c r="Q2047" i="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R2039" i="1"/>
  <c r="Q2039" i="1"/>
  <c r="S2039" i="1" s="1"/>
  <c r="T2039" i="1" s="1"/>
  <c r="R2038" i="1"/>
  <c r="Q2038" i="1"/>
  <c r="S2038" i="1" s="1"/>
  <c r="T2038" i="1" s="1"/>
  <c r="R2037" i="1"/>
  <c r="Q2037" i="1"/>
  <c r="R2036" i="1"/>
  <c r="Q2036" i="1"/>
  <c r="S2036" i="1" s="1"/>
  <c r="T2036" i="1" s="1"/>
  <c r="R2035" i="1"/>
  <c r="Q2035" i="1"/>
  <c r="S2035" i="1" s="1"/>
  <c r="T2035" i="1" s="1"/>
  <c r="R2034" i="1"/>
  <c r="Q2034" i="1"/>
  <c r="R2033" i="1"/>
  <c r="Q2033" i="1"/>
  <c r="S2033" i="1" s="1"/>
  <c r="T2033" i="1" s="1"/>
  <c r="R2032" i="1"/>
  <c r="Q2032" i="1"/>
  <c r="S2032" i="1" s="1"/>
  <c r="T2032" i="1" s="1"/>
  <c r="R2031" i="1"/>
  <c r="Q2031" i="1"/>
  <c r="R2030" i="1"/>
  <c r="Q2030" i="1"/>
  <c r="S2030" i="1" s="1"/>
  <c r="T2030" i="1" s="1"/>
  <c r="R2029" i="1"/>
  <c r="Q2029" i="1"/>
  <c r="S2029" i="1" s="1"/>
  <c r="T2029" i="1" s="1"/>
  <c r="R2028" i="1"/>
  <c r="Q2028" i="1"/>
  <c r="S2028" i="1" s="1"/>
  <c r="T2028" i="1" s="1"/>
  <c r="R2027" i="1"/>
  <c r="Q2027" i="1"/>
  <c r="R2026" i="1"/>
  <c r="Q2026" i="1"/>
  <c r="S2026" i="1" s="1"/>
  <c r="T2026" i="1" s="1"/>
  <c r="R2025" i="1"/>
  <c r="Q2025" i="1"/>
  <c r="S2025" i="1" s="1"/>
  <c r="T2025" i="1" s="1"/>
  <c r="R2024" i="1"/>
  <c r="Q2024" i="1"/>
  <c r="R2023" i="1"/>
  <c r="Q2023" i="1"/>
  <c r="S2023" i="1" s="1"/>
  <c r="T2023" i="1" s="1"/>
  <c r="R2022" i="1"/>
  <c r="Q2022" i="1"/>
  <c r="R2021" i="1"/>
  <c r="Q2021" i="1"/>
  <c r="S2021" i="1" s="1"/>
  <c r="T2021" i="1" s="1"/>
  <c r="R2020" i="1"/>
  <c r="Q2020" i="1"/>
  <c r="S2020" i="1" s="1"/>
  <c r="T2020" i="1" s="1"/>
  <c r="R2019" i="1"/>
  <c r="Q2019" i="1"/>
  <c r="R2018" i="1"/>
  <c r="Q2018" i="1"/>
  <c r="R2017" i="1"/>
  <c r="Q2017" i="1"/>
  <c r="S2017" i="1" s="1"/>
  <c r="T2017" i="1" s="1"/>
  <c r="R2016" i="1"/>
  <c r="Q2016" i="1"/>
  <c r="S2016" i="1" s="1"/>
  <c r="T2016" i="1" s="1"/>
  <c r="R2015" i="1"/>
  <c r="Q2015" i="1"/>
  <c r="R2014" i="1"/>
  <c r="Q2014" i="1"/>
  <c r="S2014" i="1" s="1"/>
  <c r="T2014" i="1" s="1"/>
  <c r="R2013" i="1"/>
  <c r="Q2013" i="1"/>
  <c r="R2012" i="1"/>
  <c r="Q2012" i="1"/>
  <c r="R2011" i="1"/>
  <c r="Q2011" i="1"/>
  <c r="S2011" i="1" s="1"/>
  <c r="T2011" i="1" s="1"/>
  <c r="R2010" i="1"/>
  <c r="Q2010" i="1"/>
  <c r="S2010" i="1" s="1"/>
  <c r="T2010" i="1" s="1"/>
  <c r="R2009" i="1"/>
  <c r="Q2009" i="1"/>
  <c r="S2009" i="1" s="1"/>
  <c r="T2009" i="1" s="1"/>
  <c r="R2008" i="1"/>
  <c r="Q2008" i="1"/>
  <c r="R2007" i="1"/>
  <c r="Q2007" i="1"/>
  <c r="S2007" i="1" s="1"/>
  <c r="T2007" i="1" s="1"/>
  <c r="R2006" i="1"/>
  <c r="Q2006" i="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R1996" i="1"/>
  <c r="Q1996" i="1"/>
  <c r="S1996" i="1" s="1"/>
  <c r="T1996" i="1" s="1"/>
  <c r="R1995" i="1"/>
  <c r="Q1995" i="1"/>
  <c r="S1995" i="1" s="1"/>
  <c r="T1995" i="1" s="1"/>
  <c r="R1994" i="1"/>
  <c r="Q1994" i="1"/>
  <c r="S1994" i="1" s="1"/>
  <c r="T1994" i="1" s="1"/>
  <c r="R1993" i="1"/>
  <c r="Q1993" i="1"/>
  <c r="R1992" i="1"/>
  <c r="Q1992" i="1"/>
  <c r="S1992" i="1" s="1"/>
  <c r="T1992" i="1" s="1"/>
  <c r="R1991" i="1"/>
  <c r="Q1991" i="1"/>
  <c r="S1991" i="1" s="1"/>
  <c r="T1991" i="1" s="1"/>
  <c r="R1990" i="1"/>
  <c r="Q1990" i="1"/>
  <c r="S1990" i="1" s="1"/>
  <c r="T1990" i="1" s="1"/>
  <c r="R1989" i="1"/>
  <c r="Q1989" i="1"/>
  <c r="S1989" i="1" s="1"/>
  <c r="T1989" i="1" s="1"/>
  <c r="R1988" i="1"/>
  <c r="Q1988" i="1"/>
  <c r="R1987" i="1"/>
  <c r="Q1987" i="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R1978" i="1"/>
  <c r="Q1978" i="1"/>
  <c r="R1977" i="1"/>
  <c r="Q1977" i="1"/>
  <c r="S1977" i="1" s="1"/>
  <c r="T1977" i="1" s="1"/>
  <c r="R1976" i="1"/>
  <c r="Q1976" i="1"/>
  <c r="S1976" i="1" s="1"/>
  <c r="T1976" i="1" s="1"/>
  <c r="R1975" i="1"/>
  <c r="Q1975" i="1"/>
  <c r="R1974" i="1"/>
  <c r="Q1974" i="1"/>
  <c r="R1973" i="1"/>
  <c r="Q1973" i="1"/>
  <c r="S1973" i="1" s="1"/>
  <c r="T1973" i="1" s="1"/>
  <c r="R1972" i="1"/>
  <c r="Q1972" i="1"/>
  <c r="R1971" i="1"/>
  <c r="Q1971" i="1"/>
  <c r="S1971" i="1" s="1"/>
  <c r="T1971" i="1" s="1"/>
  <c r="R1970" i="1"/>
  <c r="Q1970" i="1"/>
  <c r="S1970" i="1" s="1"/>
  <c r="T1970" i="1" s="1"/>
  <c r="R1969" i="1"/>
  <c r="Q1969" i="1"/>
  <c r="R1968" i="1"/>
  <c r="Q1968" i="1"/>
  <c r="S1968" i="1" s="1"/>
  <c r="T1968" i="1" s="1"/>
  <c r="R1967" i="1"/>
  <c r="Q1967" i="1"/>
  <c r="S1967" i="1" s="1"/>
  <c r="T1967" i="1" s="1"/>
  <c r="R1966" i="1"/>
  <c r="Q1966" i="1"/>
  <c r="S1966" i="1" s="1"/>
  <c r="T1966" i="1" s="1"/>
  <c r="R1965" i="1"/>
  <c r="Q1965" i="1"/>
  <c r="S1965" i="1" s="1"/>
  <c r="T1965" i="1" s="1"/>
  <c r="R1964" i="1"/>
  <c r="Q1964" i="1"/>
  <c r="R1963" i="1"/>
  <c r="Q1963" i="1"/>
  <c r="R1962" i="1"/>
  <c r="Q1962" i="1"/>
  <c r="S1962" i="1" s="1"/>
  <c r="T1962" i="1" s="1"/>
  <c r="R1961" i="1"/>
  <c r="Q1961" i="1"/>
  <c r="R1960" i="1"/>
  <c r="Q1960" i="1"/>
  <c r="S1960" i="1" s="1"/>
  <c r="T1960" i="1" s="1"/>
  <c r="R1959" i="1"/>
  <c r="Q1959" i="1"/>
  <c r="S1959" i="1" s="1"/>
  <c r="T1959" i="1" s="1"/>
  <c r="R1958" i="1"/>
  <c r="Q1958" i="1"/>
  <c r="R1957" i="1"/>
  <c r="Q1957" i="1"/>
  <c r="R1956" i="1"/>
  <c r="Q1956" i="1"/>
  <c r="S1956" i="1" s="1"/>
  <c r="T1956" i="1" s="1"/>
  <c r="R1955" i="1"/>
  <c r="Q1955" i="1"/>
  <c r="R1954" i="1"/>
  <c r="Q1954" i="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R1946" i="1"/>
  <c r="Q1946" i="1"/>
  <c r="S1946" i="1" s="1"/>
  <c r="T1946" i="1" s="1"/>
  <c r="R1945" i="1"/>
  <c r="Q1945" i="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R1931" i="1"/>
  <c r="Q1931" i="1"/>
  <c r="S1931" i="1" s="1"/>
  <c r="T1931" i="1" s="1"/>
  <c r="R1930" i="1"/>
  <c r="Q1930" i="1"/>
  <c r="R1929" i="1"/>
  <c r="Q1929" i="1"/>
  <c r="R1928" i="1"/>
  <c r="Q1928" i="1"/>
  <c r="S1928" i="1" s="1"/>
  <c r="T1928" i="1" s="1"/>
  <c r="R1927" i="1"/>
  <c r="Q1927" i="1"/>
  <c r="S1927" i="1" s="1"/>
  <c r="T1927" i="1" s="1"/>
  <c r="R1926" i="1"/>
  <c r="Q1926" i="1"/>
  <c r="R1925" i="1"/>
  <c r="Q1925" i="1"/>
  <c r="R1924" i="1"/>
  <c r="Q1924" i="1"/>
  <c r="S1924" i="1" s="1"/>
  <c r="T1924" i="1" s="1"/>
  <c r="R1923" i="1"/>
  <c r="Q1923" i="1"/>
  <c r="S1923" i="1" s="1"/>
  <c r="T1923" i="1" s="1"/>
  <c r="R1922" i="1"/>
  <c r="Q1922" i="1"/>
  <c r="S1922" i="1" s="1"/>
  <c r="T1922" i="1" s="1"/>
  <c r="R1921" i="1"/>
  <c r="Q1921" i="1"/>
  <c r="R1920" i="1"/>
  <c r="Q1920" i="1"/>
  <c r="S1920" i="1" s="1"/>
  <c r="T1920" i="1" s="1"/>
  <c r="R1919" i="1"/>
  <c r="Q1919" i="1"/>
  <c r="R1918" i="1"/>
  <c r="Q1918" i="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R1906" i="1"/>
  <c r="Q1906" i="1"/>
  <c r="S1906" i="1" s="1"/>
  <c r="T1906" i="1" s="1"/>
  <c r="R1905" i="1"/>
  <c r="Q1905" i="1"/>
  <c r="S1905" i="1" s="1"/>
  <c r="T1905" i="1" s="1"/>
  <c r="R1904" i="1"/>
  <c r="Q1904" i="1"/>
  <c r="R1903" i="1"/>
  <c r="Q1903" i="1"/>
  <c r="R1902" i="1"/>
  <c r="Q1902" i="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R1892" i="1"/>
  <c r="Q1892" i="1"/>
  <c r="S1892" i="1" s="1"/>
  <c r="T1892" i="1" s="1"/>
  <c r="R1891" i="1"/>
  <c r="Q1891" i="1"/>
  <c r="R1890" i="1"/>
  <c r="Q1890" i="1"/>
  <c r="R1889" i="1"/>
  <c r="Q1889" i="1"/>
  <c r="S1889" i="1" s="1"/>
  <c r="T1889" i="1" s="1"/>
  <c r="R1888" i="1"/>
  <c r="Q1888" i="1"/>
  <c r="R1887" i="1"/>
  <c r="Q1887" i="1"/>
  <c r="R1886" i="1"/>
  <c r="Q1886" i="1"/>
  <c r="S1886" i="1" s="1"/>
  <c r="T1886" i="1" s="1"/>
  <c r="R1885" i="1"/>
  <c r="Q1885" i="1"/>
  <c r="S1885" i="1" s="1"/>
  <c r="T1885" i="1" s="1"/>
  <c r="R1884" i="1"/>
  <c r="Q1884" i="1"/>
  <c r="R1883" i="1"/>
  <c r="Q1883" i="1"/>
  <c r="S1883" i="1" s="1"/>
  <c r="T1883" i="1" s="1"/>
  <c r="R1882" i="1"/>
  <c r="Q1882" i="1"/>
  <c r="S1882" i="1" s="1"/>
  <c r="T1882" i="1" s="1"/>
  <c r="R1881" i="1"/>
  <c r="Q1881" i="1"/>
  <c r="R1880" i="1"/>
  <c r="Q1880" i="1"/>
  <c r="R1879" i="1"/>
  <c r="Q1879" i="1"/>
  <c r="R1878" i="1"/>
  <c r="Q1878" i="1"/>
  <c r="S1878" i="1" s="1"/>
  <c r="T1878" i="1" s="1"/>
  <c r="R1877" i="1"/>
  <c r="Q1877" i="1"/>
  <c r="R1876" i="1"/>
  <c r="Q1876" i="1"/>
  <c r="R1875" i="1"/>
  <c r="Q1875" i="1"/>
  <c r="R1874" i="1"/>
  <c r="Q1874" i="1"/>
  <c r="R1873" i="1"/>
  <c r="Q1873" i="1"/>
  <c r="S1873" i="1" s="1"/>
  <c r="T1873" i="1" s="1"/>
  <c r="R1872" i="1"/>
  <c r="Q1872" i="1"/>
  <c r="S1872" i="1" s="1"/>
  <c r="T1872" i="1" s="1"/>
  <c r="R1871" i="1"/>
  <c r="Q1871" i="1"/>
  <c r="R1870" i="1"/>
  <c r="Q1870" i="1"/>
  <c r="R1869" i="1"/>
  <c r="Q1869" i="1"/>
  <c r="R1868" i="1"/>
  <c r="Q1868" i="1"/>
  <c r="S1868" i="1" s="1"/>
  <c r="T1868" i="1" s="1"/>
  <c r="R1867" i="1"/>
  <c r="Q1867" i="1"/>
  <c r="S1867" i="1" s="1"/>
  <c r="T1867" i="1" s="1"/>
  <c r="R1866" i="1"/>
  <c r="Q1866" i="1"/>
  <c r="S1866" i="1" s="1"/>
  <c r="T1866" i="1" s="1"/>
  <c r="R1865" i="1"/>
  <c r="Q1865" i="1"/>
  <c r="R1864" i="1"/>
  <c r="Q1864" i="1"/>
  <c r="R1863" i="1"/>
  <c r="Q1863" i="1"/>
  <c r="S1863" i="1" s="1"/>
  <c r="T1863" i="1" s="1"/>
  <c r="R1862" i="1"/>
  <c r="Q1862" i="1"/>
  <c r="S1862" i="1" s="1"/>
  <c r="T1862" i="1" s="1"/>
  <c r="R1861" i="1"/>
  <c r="Q1861" i="1"/>
  <c r="R1860" i="1"/>
  <c r="Q1860" i="1"/>
  <c r="R1859" i="1"/>
  <c r="Q1859" i="1"/>
  <c r="S1859" i="1" s="1"/>
  <c r="T1859" i="1" s="1"/>
  <c r="R1858" i="1"/>
  <c r="Q1858" i="1"/>
  <c r="R1857" i="1"/>
  <c r="Q1857" i="1"/>
  <c r="S1857" i="1" s="1"/>
  <c r="T1857" i="1" s="1"/>
  <c r="R1856" i="1"/>
  <c r="Q1856" i="1"/>
  <c r="S1856" i="1" s="1"/>
  <c r="T1856" i="1" s="1"/>
  <c r="R1855" i="1"/>
  <c r="Q1855" i="1"/>
  <c r="S1855" i="1" s="1"/>
  <c r="T1855" i="1" s="1"/>
  <c r="R1854" i="1"/>
  <c r="Q1854" i="1"/>
  <c r="S1854" i="1" s="1"/>
  <c r="T1854" i="1" s="1"/>
  <c r="R1853" i="1"/>
  <c r="Q1853" i="1"/>
  <c r="R1852" i="1"/>
  <c r="Q1852" i="1"/>
  <c r="S1852" i="1" s="1"/>
  <c r="T1852" i="1" s="1"/>
  <c r="R1851" i="1"/>
  <c r="Q1851" i="1"/>
  <c r="R1850" i="1"/>
  <c r="Q1850" i="1"/>
  <c r="R1849" i="1"/>
  <c r="Q1849" i="1"/>
  <c r="R1848" i="1"/>
  <c r="Q1848" i="1"/>
  <c r="S1848" i="1" s="1"/>
  <c r="T1848" i="1" s="1"/>
  <c r="R1847" i="1"/>
  <c r="Q1847" i="1"/>
  <c r="S1847" i="1" s="1"/>
  <c r="T1847" i="1" s="1"/>
  <c r="R1846" i="1"/>
  <c r="Q1846" i="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R1836" i="1"/>
  <c r="Q1836" i="1"/>
  <c r="R1835" i="1"/>
  <c r="Q1835" i="1"/>
  <c r="S1835" i="1" s="1"/>
  <c r="T1835" i="1" s="1"/>
  <c r="R1834" i="1"/>
  <c r="Q1834" i="1"/>
  <c r="R1833" i="1"/>
  <c r="Q1833" i="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R1815" i="1"/>
  <c r="Q1815" i="1"/>
  <c r="S1815" i="1" s="1"/>
  <c r="T1815" i="1" s="1"/>
  <c r="R1814" i="1"/>
  <c r="Q1814" i="1"/>
  <c r="R1813" i="1"/>
  <c r="Q1813" i="1"/>
  <c r="S1813" i="1" s="1"/>
  <c r="T1813" i="1" s="1"/>
  <c r="R1812" i="1"/>
  <c r="Q1812" i="1"/>
  <c r="S1812" i="1" s="1"/>
  <c r="T1812" i="1" s="1"/>
  <c r="R1811" i="1"/>
  <c r="Q1811" i="1"/>
  <c r="R1810" i="1"/>
  <c r="Q1810" i="1"/>
  <c r="R1809" i="1"/>
  <c r="Q1809" i="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R1789" i="1"/>
  <c r="Q1789" i="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R1776" i="1"/>
  <c r="Q1776" i="1"/>
  <c r="R1775" i="1"/>
  <c r="Q1775" i="1"/>
  <c r="S1775" i="1" s="1"/>
  <c r="T1775" i="1" s="1"/>
  <c r="R1774" i="1"/>
  <c r="Q1774" i="1"/>
  <c r="R1773" i="1"/>
  <c r="Q1773" i="1"/>
  <c r="S1773" i="1" s="1"/>
  <c r="T1773" i="1" s="1"/>
  <c r="R1772" i="1"/>
  <c r="Q1772" i="1"/>
  <c r="S1772" i="1" s="1"/>
  <c r="T1772" i="1" s="1"/>
  <c r="R1771" i="1"/>
  <c r="Q1771" i="1"/>
  <c r="S1771" i="1" s="1"/>
  <c r="T1771" i="1" s="1"/>
  <c r="R1770" i="1"/>
  <c r="Q1770" i="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R1746" i="1"/>
  <c r="Q1746" i="1"/>
  <c r="S1746" i="1" s="1"/>
  <c r="T1746" i="1" s="1"/>
  <c r="R1745" i="1"/>
  <c r="Q1745" i="1"/>
  <c r="R1744" i="1"/>
  <c r="Q1744" i="1"/>
  <c r="S1744" i="1" s="1"/>
  <c r="T1744" i="1" s="1"/>
  <c r="R1743" i="1"/>
  <c r="Q1743" i="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R1711" i="1"/>
  <c r="Q1711" i="1"/>
  <c r="R1710" i="1"/>
  <c r="Q1710" i="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R1700" i="1"/>
  <c r="Q1700" i="1"/>
  <c r="S1700" i="1" s="1"/>
  <c r="T1700" i="1" s="1"/>
  <c r="R1699" i="1"/>
  <c r="Q1699" i="1"/>
  <c r="R1698" i="1"/>
  <c r="Q1698" i="1"/>
  <c r="R1697" i="1"/>
  <c r="Q1697" i="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R1675" i="1"/>
  <c r="Q1675" i="1"/>
  <c r="R1674" i="1"/>
  <c r="Q1674" i="1"/>
  <c r="R1673" i="1"/>
  <c r="Q1673" i="1"/>
  <c r="R1672" i="1"/>
  <c r="Q1672" i="1"/>
  <c r="R1671" i="1"/>
  <c r="Q1671" i="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R1659" i="1"/>
  <c r="Q1659" i="1"/>
  <c r="S1659" i="1" s="1"/>
  <c r="T1659" i="1" s="1"/>
  <c r="R1658" i="1"/>
  <c r="Q1658" i="1"/>
  <c r="R1657" i="1"/>
  <c r="Q1657" i="1"/>
  <c r="S1657" i="1" s="1"/>
  <c r="T1657" i="1" s="1"/>
  <c r="R1656" i="1"/>
  <c r="Q1656" i="1"/>
  <c r="S1656" i="1" s="1"/>
  <c r="T1656" i="1" s="1"/>
  <c r="R1655" i="1"/>
  <c r="Q1655" i="1"/>
  <c r="R1654" i="1"/>
  <c r="Q1654" i="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R1636" i="1"/>
  <c r="Q1636" i="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R1610" i="1"/>
  <c r="Q1610" i="1"/>
  <c r="S1610" i="1" s="1"/>
  <c r="T1610" i="1" s="1"/>
  <c r="R1609" i="1"/>
  <c r="Q1609" i="1"/>
  <c r="S1609" i="1" s="1"/>
  <c r="T1609" i="1" s="1"/>
  <c r="R1608" i="1"/>
  <c r="Q1608" i="1"/>
  <c r="R1607" i="1"/>
  <c r="Q1607" i="1"/>
  <c r="S1607" i="1" s="1"/>
  <c r="T1607" i="1" s="1"/>
  <c r="R1606" i="1"/>
  <c r="Q1606" i="1"/>
  <c r="S1606" i="1" s="1"/>
  <c r="T1606" i="1" s="1"/>
  <c r="R1605" i="1"/>
  <c r="Q1605" i="1"/>
  <c r="R1604" i="1"/>
  <c r="Q1604" i="1"/>
  <c r="R1603" i="1"/>
  <c r="Q1603" i="1"/>
  <c r="R1602" i="1"/>
  <c r="Q1602" i="1"/>
  <c r="R1601" i="1"/>
  <c r="Q1601" i="1"/>
  <c r="R1600" i="1"/>
  <c r="Q1600" i="1"/>
  <c r="S1600" i="1" s="1"/>
  <c r="T1600" i="1" s="1"/>
  <c r="R1599" i="1"/>
  <c r="Q1599" i="1"/>
  <c r="R1598" i="1"/>
  <c r="Q1598" i="1"/>
  <c r="R1597" i="1"/>
  <c r="Q1597" i="1"/>
  <c r="S1597" i="1" s="1"/>
  <c r="T1597" i="1" s="1"/>
  <c r="R1596" i="1"/>
  <c r="Q1596" i="1"/>
  <c r="S1596" i="1" s="1"/>
  <c r="T1596" i="1" s="1"/>
  <c r="R1595" i="1"/>
  <c r="Q1595" i="1"/>
  <c r="R1594" i="1"/>
  <c r="Q1594" i="1"/>
  <c r="S1594" i="1" s="1"/>
  <c r="T1594" i="1" s="1"/>
  <c r="R1593" i="1"/>
  <c r="Q1593" i="1"/>
  <c r="S1593" i="1" s="1"/>
  <c r="T1593" i="1" s="1"/>
  <c r="R1592" i="1"/>
  <c r="Q1592" i="1"/>
  <c r="S1592" i="1" s="1"/>
  <c r="T1592" i="1" s="1"/>
  <c r="R1591" i="1"/>
  <c r="Q1591" i="1"/>
  <c r="R1590" i="1"/>
  <c r="Q1590" i="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R1581" i="1"/>
  <c r="Q1581" i="1"/>
  <c r="R1580" i="1"/>
  <c r="Q1580" i="1"/>
  <c r="R1579" i="1"/>
  <c r="Q1579" i="1"/>
  <c r="S1579" i="1" s="1"/>
  <c r="T1579" i="1" s="1"/>
  <c r="R1578" i="1"/>
  <c r="Q1578" i="1"/>
  <c r="S1578" i="1" s="1"/>
  <c r="T1578" i="1" s="1"/>
  <c r="R1577" i="1"/>
  <c r="Q1577" i="1"/>
  <c r="S1577" i="1" s="1"/>
  <c r="T1577" i="1" s="1"/>
  <c r="R1576" i="1"/>
  <c r="Q1576" i="1"/>
  <c r="R1575" i="1"/>
  <c r="Q1575" i="1"/>
  <c r="R1574" i="1"/>
  <c r="Q1574" i="1"/>
  <c r="R1573" i="1"/>
  <c r="Q1573" i="1"/>
  <c r="S1573" i="1" s="1"/>
  <c r="T1573" i="1" s="1"/>
  <c r="R1572" i="1"/>
  <c r="Q1572" i="1"/>
  <c r="R1571" i="1"/>
  <c r="Q1571" i="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R1563" i="1"/>
  <c r="Q1563" i="1"/>
  <c r="R1562" i="1"/>
  <c r="Q1562" i="1"/>
  <c r="R1561" i="1"/>
  <c r="Q1561" i="1"/>
  <c r="S1561" i="1" s="1"/>
  <c r="T1561" i="1" s="1"/>
  <c r="R1560" i="1"/>
  <c r="Q1560" i="1"/>
  <c r="S1560" i="1" s="1"/>
  <c r="T1560" i="1" s="1"/>
  <c r="R1559" i="1"/>
  <c r="Q1559" i="1"/>
  <c r="R1558" i="1"/>
  <c r="Q1558" i="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R1497" i="1"/>
  <c r="Q1497" i="1"/>
  <c r="S1497" i="1" s="1"/>
  <c r="T1497" i="1" s="1"/>
  <c r="R1496" i="1"/>
  <c r="Q1496" i="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R1484" i="1"/>
  <c r="Q1484" i="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R1467" i="1"/>
  <c r="Q1467" i="1"/>
  <c r="S1467" i="1" s="1"/>
  <c r="T1467" i="1" s="1"/>
  <c r="R1466" i="1"/>
  <c r="Q1466" i="1"/>
  <c r="R1465" i="1"/>
  <c r="Q1465" i="1"/>
  <c r="S1465" i="1" s="1"/>
  <c r="T1465" i="1" s="1"/>
  <c r="R1464" i="1"/>
  <c r="Q1464" i="1"/>
  <c r="S1464" i="1" s="1"/>
  <c r="T1464" i="1" s="1"/>
  <c r="R1463" i="1"/>
  <c r="Q1463" i="1"/>
  <c r="R1462" i="1"/>
  <c r="Q1462" i="1"/>
  <c r="R1461" i="1"/>
  <c r="Q1461" i="1"/>
  <c r="S1461" i="1" s="1"/>
  <c r="T1461" i="1" s="1"/>
  <c r="R1460" i="1"/>
  <c r="Q1460" i="1"/>
  <c r="S1460" i="1" s="1"/>
  <c r="T1460" i="1" s="1"/>
  <c r="R1459" i="1"/>
  <c r="Q1459" i="1"/>
  <c r="R1458" i="1"/>
  <c r="Q1458" i="1"/>
  <c r="S1458" i="1" s="1"/>
  <c r="T1458" i="1" s="1"/>
  <c r="R1457" i="1"/>
  <c r="Q1457" i="1"/>
  <c r="S1457" i="1" s="1"/>
  <c r="T1457" i="1" s="1"/>
  <c r="R1456" i="1"/>
  <c r="Q1456" i="1"/>
  <c r="R1455" i="1"/>
  <c r="Q1455" i="1"/>
  <c r="S1455" i="1" s="1"/>
  <c r="T1455" i="1" s="1"/>
  <c r="R1454" i="1"/>
  <c r="Q1454" i="1"/>
  <c r="R1453" i="1"/>
  <c r="Q1453" i="1"/>
  <c r="S1453" i="1" s="1"/>
  <c r="T1453" i="1" s="1"/>
  <c r="R1452" i="1"/>
  <c r="Q1452" i="1"/>
  <c r="S1452" i="1" s="1"/>
  <c r="T1452" i="1" s="1"/>
  <c r="R1451" i="1"/>
  <c r="Q1451" i="1"/>
  <c r="S1451" i="1" s="1"/>
  <c r="T1451" i="1" s="1"/>
  <c r="R1450" i="1"/>
  <c r="Q1450" i="1"/>
  <c r="S1450" i="1" s="1"/>
  <c r="T1450" i="1" s="1"/>
  <c r="R1449" i="1"/>
  <c r="Q1449" i="1"/>
  <c r="R1448" i="1"/>
  <c r="Q1448" i="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R1441" i="1"/>
  <c r="Q1441" i="1"/>
  <c r="R1440" i="1"/>
  <c r="Q1440" i="1"/>
  <c r="S1440" i="1" s="1"/>
  <c r="T1440" i="1" s="1"/>
  <c r="R1439" i="1"/>
  <c r="Q1439" i="1"/>
  <c r="R1438" i="1"/>
  <c r="Q1438" i="1"/>
  <c r="S1438" i="1" s="1"/>
  <c r="T1438" i="1" s="1"/>
  <c r="R1437" i="1"/>
  <c r="Q1437" i="1"/>
  <c r="S1437" i="1" s="1"/>
  <c r="T1437" i="1" s="1"/>
  <c r="R1436" i="1"/>
  <c r="Q1436" i="1"/>
  <c r="S1436" i="1" s="1"/>
  <c r="T1436" i="1" s="1"/>
  <c r="R1435" i="1"/>
  <c r="Q1435" i="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R1395" i="1"/>
  <c r="Q1395" i="1"/>
  <c r="S1395" i="1" s="1"/>
  <c r="T1395" i="1" s="1"/>
  <c r="R1394" i="1"/>
  <c r="Q1394" i="1"/>
  <c r="S1394" i="1" s="1"/>
  <c r="T1394" i="1" s="1"/>
  <c r="R1393" i="1"/>
  <c r="Q1393" i="1"/>
  <c r="S1393" i="1" s="1"/>
  <c r="T1393" i="1" s="1"/>
  <c r="R1392" i="1"/>
  <c r="Q1392" i="1"/>
  <c r="R1391" i="1"/>
  <c r="Q1391" i="1"/>
  <c r="R1390" i="1"/>
  <c r="Q1390" i="1"/>
  <c r="R1389" i="1"/>
  <c r="Q1389" i="1"/>
  <c r="S1389" i="1" s="1"/>
  <c r="T1389" i="1" s="1"/>
  <c r="R1388" i="1"/>
  <c r="Q1388" i="1"/>
  <c r="S1388" i="1" s="1"/>
  <c r="T1388" i="1" s="1"/>
  <c r="R1387" i="1"/>
  <c r="Q1387" i="1"/>
  <c r="S1387" i="1" s="1"/>
  <c r="T1387" i="1" s="1"/>
  <c r="R1386" i="1"/>
  <c r="Q1386" i="1"/>
  <c r="R1385" i="1"/>
  <c r="Q1385" i="1"/>
  <c r="R1384" i="1"/>
  <c r="Q1384" i="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R1377" i="1"/>
  <c r="Q1377" i="1"/>
  <c r="R1376" i="1"/>
  <c r="Q1376" i="1"/>
  <c r="R1375" i="1"/>
  <c r="Q1375" i="1"/>
  <c r="S1375" i="1" s="1"/>
  <c r="T1375" i="1" s="1"/>
  <c r="R1374" i="1"/>
  <c r="Q1374" i="1"/>
  <c r="S1374" i="1" s="1"/>
  <c r="T1374" i="1" s="1"/>
  <c r="R1373" i="1"/>
  <c r="Q1373" i="1"/>
  <c r="S1373" i="1" s="1"/>
  <c r="T1373" i="1" s="1"/>
  <c r="R1372" i="1"/>
  <c r="Q1372" i="1"/>
  <c r="S1372" i="1" s="1"/>
  <c r="T1372" i="1" s="1"/>
  <c r="R1371" i="1"/>
  <c r="Q1371" i="1"/>
  <c r="R1370" i="1"/>
  <c r="Q1370" i="1"/>
  <c r="R1369" i="1"/>
  <c r="Q1369" i="1"/>
  <c r="S1369" i="1" s="1"/>
  <c r="T1369" i="1" s="1"/>
  <c r="R1368" i="1"/>
  <c r="Q1368" i="1"/>
  <c r="S1368" i="1" s="1"/>
  <c r="T1368" i="1" s="1"/>
  <c r="R1367" i="1"/>
  <c r="Q1367" i="1"/>
  <c r="S1367" i="1" s="1"/>
  <c r="T1367" i="1" s="1"/>
  <c r="R1366" i="1"/>
  <c r="Q1366" i="1"/>
  <c r="R1365" i="1"/>
  <c r="Q1365" i="1"/>
  <c r="R1364" i="1"/>
  <c r="Q1364" i="1"/>
  <c r="S1364" i="1" s="1"/>
  <c r="T1364" i="1" s="1"/>
  <c r="R1363" i="1"/>
  <c r="Q1363" i="1"/>
  <c r="R1362" i="1"/>
  <c r="Q1362" i="1"/>
  <c r="S1362" i="1" s="1"/>
  <c r="T1362" i="1" s="1"/>
  <c r="R1361" i="1"/>
  <c r="Q1361" i="1"/>
  <c r="S1361" i="1" s="1"/>
  <c r="T1361" i="1" s="1"/>
  <c r="R1360" i="1"/>
  <c r="Q1360" i="1"/>
  <c r="S1360" i="1" s="1"/>
  <c r="T1360" i="1" s="1"/>
  <c r="R1359" i="1"/>
  <c r="Q1359" i="1"/>
  <c r="R1358" i="1"/>
  <c r="Q1358" i="1"/>
  <c r="S1358" i="1" s="1"/>
  <c r="T1358" i="1" s="1"/>
  <c r="R1357" i="1"/>
  <c r="Q1357" i="1"/>
  <c r="R1356" i="1"/>
  <c r="Q1356" i="1"/>
  <c r="S1356" i="1" s="1"/>
  <c r="T1356" i="1" s="1"/>
  <c r="R1355" i="1"/>
  <c r="Q1355" i="1"/>
  <c r="S1355" i="1" s="1"/>
  <c r="T1355" i="1" s="1"/>
  <c r="R1354" i="1"/>
  <c r="Q1354" i="1"/>
  <c r="S1354" i="1" s="1"/>
  <c r="T1354" i="1" s="1"/>
  <c r="R1353" i="1"/>
  <c r="Q1353" i="1"/>
  <c r="R1352" i="1"/>
  <c r="Q1352" i="1"/>
  <c r="S1352" i="1" s="1"/>
  <c r="T1352" i="1" s="1"/>
  <c r="R1351" i="1"/>
  <c r="Q1351" i="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R1320" i="1"/>
  <c r="Q1320" i="1"/>
  <c r="S1320" i="1" s="1"/>
  <c r="T1320" i="1" s="1"/>
  <c r="R1319" i="1"/>
  <c r="Q1319" i="1"/>
  <c r="R1318" i="1"/>
  <c r="Q1318" i="1"/>
  <c r="S1318" i="1" s="1"/>
  <c r="T1318" i="1" s="1"/>
  <c r="R1317" i="1"/>
  <c r="Q1317" i="1"/>
  <c r="S1317" i="1" s="1"/>
  <c r="T1317" i="1" s="1"/>
  <c r="R1316" i="1"/>
  <c r="Q1316" i="1"/>
  <c r="R1315" i="1"/>
  <c r="Q1315" i="1"/>
  <c r="S1315" i="1" s="1"/>
  <c r="T1315" i="1" s="1"/>
  <c r="R1314" i="1"/>
  <c r="Q1314" i="1"/>
  <c r="R1313" i="1"/>
  <c r="Q1313" i="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R1304" i="1"/>
  <c r="Q1304" i="1"/>
  <c r="S1304" i="1" s="1"/>
  <c r="T1304" i="1" s="1"/>
  <c r="R1303" i="1"/>
  <c r="Q1303" i="1"/>
  <c r="S1303" i="1" s="1"/>
  <c r="T1303" i="1" s="1"/>
  <c r="R1302" i="1"/>
  <c r="Q1302" i="1"/>
  <c r="R1301" i="1"/>
  <c r="Q1301" i="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R1293" i="1"/>
  <c r="Q1293" i="1"/>
  <c r="S1293" i="1" s="1"/>
  <c r="T1293" i="1" s="1"/>
  <c r="R1292" i="1"/>
  <c r="Q1292" i="1"/>
  <c r="S1292" i="1" s="1"/>
  <c r="T1292" i="1" s="1"/>
  <c r="R1291" i="1"/>
  <c r="Q1291" i="1"/>
  <c r="S1291" i="1" s="1"/>
  <c r="T1291" i="1" s="1"/>
  <c r="R1290" i="1"/>
  <c r="Q1290" i="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R1250" i="1"/>
  <c r="Q1250" i="1"/>
  <c r="S1250" i="1" s="1"/>
  <c r="T1250" i="1" s="1"/>
  <c r="R1249" i="1"/>
  <c r="Q1249" i="1"/>
  <c r="S1249" i="1" s="1"/>
  <c r="T1249" i="1" s="1"/>
  <c r="R1248" i="1"/>
  <c r="Q1248" i="1"/>
  <c r="R1247" i="1"/>
  <c r="Q1247" i="1"/>
  <c r="S1247" i="1" s="1"/>
  <c r="T1247" i="1" s="1"/>
  <c r="R1246" i="1"/>
  <c r="Q1246" i="1"/>
  <c r="S1246" i="1" s="1"/>
  <c r="T1246" i="1" s="1"/>
  <c r="R1245" i="1"/>
  <c r="Q1245" i="1"/>
  <c r="S1245" i="1" s="1"/>
  <c r="T1245" i="1" s="1"/>
  <c r="R1244" i="1"/>
  <c r="Q1244" i="1"/>
  <c r="S1244" i="1" s="1"/>
  <c r="T1244" i="1" s="1"/>
  <c r="R1243" i="1"/>
  <c r="Q1243" i="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R1176" i="1"/>
  <c r="Q1176" i="1"/>
  <c r="S1176" i="1" s="1"/>
  <c r="T1176" i="1" s="1"/>
  <c r="R1175" i="1"/>
  <c r="Q1175" i="1"/>
  <c r="S1175" i="1" s="1"/>
  <c r="T1175" i="1" s="1"/>
  <c r="R1174" i="1"/>
  <c r="Q1174" i="1"/>
  <c r="R1173" i="1"/>
  <c r="Q1173" i="1"/>
  <c r="R1172" i="1"/>
  <c r="Q1172" i="1"/>
  <c r="R1171" i="1"/>
  <c r="Q1171" i="1"/>
  <c r="R1170" i="1"/>
  <c r="Q1170" i="1"/>
  <c r="S1170" i="1" s="1"/>
  <c r="T1170" i="1" s="1"/>
  <c r="R1169" i="1"/>
  <c r="Q1169" i="1"/>
  <c r="R1168" i="1"/>
  <c r="Q1168" i="1"/>
  <c r="S1168" i="1" s="1"/>
  <c r="T1168" i="1" s="1"/>
  <c r="R1167" i="1"/>
  <c r="Q1167" i="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R1148" i="1"/>
  <c r="Q1148" i="1"/>
  <c r="S1148" i="1" s="1"/>
  <c r="T1148" i="1" s="1"/>
  <c r="R1147" i="1"/>
  <c r="Q1147" i="1"/>
  <c r="R1146" i="1"/>
  <c r="Q1146" i="1"/>
  <c r="S1146" i="1" s="1"/>
  <c r="T1146" i="1" s="1"/>
  <c r="R1145" i="1"/>
  <c r="Q1145" i="1"/>
  <c r="R1144" i="1"/>
  <c r="Q1144" i="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R1124" i="1"/>
  <c r="Q1124" i="1"/>
  <c r="S1124" i="1" s="1"/>
  <c r="T1124" i="1" s="1"/>
  <c r="R1123" i="1"/>
  <c r="Q1123" i="1"/>
  <c r="R1122" i="1"/>
  <c r="Q1122" i="1"/>
  <c r="S1122" i="1" s="1"/>
  <c r="T1122" i="1" s="1"/>
  <c r="R1121" i="1"/>
  <c r="Q1121" i="1"/>
  <c r="S1121" i="1" s="1"/>
  <c r="T1121" i="1" s="1"/>
  <c r="R1120" i="1"/>
  <c r="Q1120" i="1"/>
  <c r="S1120" i="1" s="1"/>
  <c r="T1120" i="1" s="1"/>
  <c r="R1119" i="1"/>
  <c r="Q1119" i="1"/>
  <c r="R1118" i="1"/>
  <c r="Q1118" i="1"/>
  <c r="R1117" i="1"/>
  <c r="Q1117" i="1"/>
  <c r="R1116" i="1"/>
  <c r="Q1116" i="1"/>
  <c r="S1116" i="1" s="1"/>
  <c r="T1116" i="1" s="1"/>
  <c r="R1115" i="1"/>
  <c r="Q1115" i="1"/>
  <c r="R1114" i="1"/>
  <c r="Q1114" i="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R1106" i="1"/>
  <c r="Q1106" i="1"/>
  <c r="R1105" i="1"/>
  <c r="Q1105" i="1"/>
  <c r="S1105" i="1" s="1"/>
  <c r="T1105" i="1" s="1"/>
  <c r="R1104" i="1"/>
  <c r="Q1104" i="1"/>
  <c r="R1103" i="1"/>
  <c r="Q1103" i="1"/>
  <c r="S1103" i="1" s="1"/>
  <c r="T1103" i="1" s="1"/>
  <c r="R1102" i="1"/>
  <c r="Q1102" i="1"/>
  <c r="R1101" i="1"/>
  <c r="Q1101" i="1"/>
  <c r="S1101" i="1" s="1"/>
  <c r="T1101" i="1" s="1"/>
  <c r="R1100" i="1"/>
  <c r="Q1100" i="1"/>
  <c r="R1099" i="1"/>
  <c r="Q1099" i="1"/>
  <c r="S1099" i="1" s="1"/>
  <c r="T1099" i="1" s="1"/>
  <c r="R1098" i="1"/>
  <c r="Q1098" i="1"/>
  <c r="S1098" i="1" s="1"/>
  <c r="T1098" i="1" s="1"/>
  <c r="R1097" i="1"/>
  <c r="Q1097" i="1"/>
  <c r="R1096" i="1"/>
  <c r="Q1096" i="1"/>
  <c r="R1095" i="1"/>
  <c r="Q1095" i="1"/>
  <c r="S1095" i="1" s="1"/>
  <c r="T1095" i="1" s="1"/>
  <c r="R1094" i="1"/>
  <c r="Q1094" i="1"/>
  <c r="S1094" i="1" s="1"/>
  <c r="T1094" i="1" s="1"/>
  <c r="R1093" i="1"/>
  <c r="Q1093" i="1"/>
  <c r="R1092" i="1"/>
  <c r="Q1092" i="1"/>
  <c r="S1092" i="1" s="1"/>
  <c r="T1092" i="1" s="1"/>
  <c r="R1091" i="1"/>
  <c r="Q1091" i="1"/>
  <c r="R1090" i="1"/>
  <c r="Q1090" i="1"/>
  <c r="S1090" i="1" s="1"/>
  <c r="T1090" i="1" s="1"/>
  <c r="R1089" i="1"/>
  <c r="Q1089" i="1"/>
  <c r="R1088" i="1"/>
  <c r="Q1088" i="1"/>
  <c r="R1087" i="1"/>
  <c r="Q1087" i="1"/>
  <c r="R1086" i="1"/>
  <c r="Q1086" i="1"/>
  <c r="S1086" i="1" s="1"/>
  <c r="T1086" i="1" s="1"/>
  <c r="R1085" i="1"/>
  <c r="Q1085" i="1"/>
  <c r="R1084" i="1"/>
  <c r="Q1084" i="1"/>
  <c r="S1084" i="1" s="1"/>
  <c r="T1084" i="1" s="1"/>
  <c r="R1083" i="1"/>
  <c r="Q1083" i="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R1070" i="1"/>
  <c r="Q1070" i="1"/>
  <c r="S1070" i="1" s="1"/>
  <c r="T1070" i="1" s="1"/>
  <c r="R1069" i="1"/>
  <c r="Q1069" i="1"/>
  <c r="S1069" i="1" s="1"/>
  <c r="T1069" i="1" s="1"/>
  <c r="R1068" i="1"/>
  <c r="Q1068" i="1"/>
  <c r="R1067" i="1"/>
  <c r="Q1067" i="1"/>
  <c r="R1066" i="1"/>
  <c r="Q1066" i="1"/>
  <c r="S1066" i="1" s="1"/>
  <c r="T1066" i="1" s="1"/>
  <c r="R1065" i="1"/>
  <c r="Q1065" i="1"/>
  <c r="S1065" i="1" s="1"/>
  <c r="T1065" i="1" s="1"/>
  <c r="R1064" i="1"/>
  <c r="Q1064" i="1"/>
  <c r="R1063" i="1"/>
  <c r="Q1063" i="1"/>
  <c r="S1063" i="1" s="1"/>
  <c r="T1063" i="1" s="1"/>
  <c r="R1062" i="1"/>
  <c r="Q1062" i="1"/>
  <c r="S1062" i="1" s="1"/>
  <c r="T1062" i="1" s="1"/>
  <c r="R1061" i="1"/>
  <c r="Q1061" i="1"/>
  <c r="R1060" i="1"/>
  <c r="Q1060" i="1"/>
  <c r="S1060" i="1" s="1"/>
  <c r="T1060" i="1" s="1"/>
  <c r="R1059" i="1"/>
  <c r="Q1059" i="1"/>
  <c r="R1058" i="1"/>
  <c r="Q1058" i="1"/>
  <c r="S1058" i="1" s="1"/>
  <c r="T1058" i="1" s="1"/>
  <c r="R1057" i="1"/>
  <c r="Q1057" i="1"/>
  <c r="R1056" i="1"/>
  <c r="Q1056" i="1"/>
  <c r="R1055" i="1"/>
  <c r="Q1055" i="1"/>
  <c r="R1054" i="1"/>
  <c r="Q1054" i="1"/>
  <c r="R1053" i="1"/>
  <c r="Q1053" i="1"/>
  <c r="S1053" i="1" s="1"/>
  <c r="T1053" i="1" s="1"/>
  <c r="R1052" i="1"/>
  <c r="Q1052" i="1"/>
  <c r="R1051" i="1"/>
  <c r="Q1051" i="1"/>
  <c r="R1050" i="1"/>
  <c r="Q1050" i="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R1028" i="1"/>
  <c r="Q1028" i="1"/>
  <c r="R1027" i="1"/>
  <c r="Q1027" i="1"/>
  <c r="S1027" i="1" s="1"/>
  <c r="T1027" i="1" s="1"/>
  <c r="R1026" i="1"/>
  <c r="Q1026" i="1"/>
  <c r="R1025" i="1"/>
  <c r="Q1025" i="1"/>
  <c r="S1025" i="1" s="1"/>
  <c r="T1025" i="1" s="1"/>
  <c r="R1024" i="1"/>
  <c r="Q1024" i="1"/>
  <c r="R1023" i="1"/>
  <c r="Q1023" i="1"/>
  <c r="S1023" i="1" s="1"/>
  <c r="T1023" i="1" s="1"/>
  <c r="R1022" i="1"/>
  <c r="Q1022" i="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R1014" i="1"/>
  <c r="Q1014" i="1"/>
  <c r="R1013" i="1"/>
  <c r="Q1013" i="1"/>
  <c r="R1012" i="1"/>
  <c r="Q1012" i="1"/>
  <c r="R1011" i="1"/>
  <c r="Q1011" i="1"/>
  <c r="S1011" i="1" s="1"/>
  <c r="T1011" i="1" s="1"/>
  <c r="R1010" i="1"/>
  <c r="Q1010" i="1"/>
  <c r="S1010" i="1" s="1"/>
  <c r="T1010" i="1" s="1"/>
  <c r="R1009" i="1"/>
  <c r="Q1009" i="1"/>
  <c r="S1009" i="1" s="1"/>
  <c r="T1009" i="1" s="1"/>
  <c r="R1008" i="1"/>
  <c r="Q1008" i="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R997" i="1"/>
  <c r="Q997" i="1"/>
  <c r="S997" i="1" s="1"/>
  <c r="T997" i="1" s="1"/>
  <c r="R996" i="1"/>
  <c r="Q996" i="1"/>
  <c r="R995" i="1"/>
  <c r="Q995" i="1"/>
  <c r="R994" i="1"/>
  <c r="Q994" i="1"/>
  <c r="S994" i="1" s="1"/>
  <c r="T994" i="1" s="1"/>
  <c r="R993" i="1"/>
  <c r="Q993" i="1"/>
  <c r="S993" i="1" s="1"/>
  <c r="T993" i="1" s="1"/>
  <c r="R992" i="1"/>
  <c r="Q992" i="1"/>
  <c r="R991" i="1"/>
  <c r="Q991" i="1"/>
  <c r="R990" i="1"/>
  <c r="Q990" i="1"/>
  <c r="R989" i="1"/>
  <c r="Q989" i="1"/>
  <c r="S989" i="1" s="1"/>
  <c r="T989" i="1" s="1"/>
  <c r="R988" i="1"/>
  <c r="Q988" i="1"/>
  <c r="S988" i="1" s="1"/>
  <c r="T988" i="1" s="1"/>
  <c r="R987" i="1"/>
  <c r="Q987" i="1"/>
  <c r="S987" i="1" s="1"/>
  <c r="T987" i="1" s="1"/>
  <c r="R986" i="1"/>
  <c r="Q986" i="1"/>
  <c r="S986" i="1" s="1"/>
  <c r="T986" i="1" s="1"/>
  <c r="R985" i="1"/>
  <c r="Q985" i="1"/>
  <c r="R984" i="1"/>
  <c r="Q984" i="1"/>
  <c r="S984" i="1" s="1"/>
  <c r="T984" i="1" s="1"/>
  <c r="R983" i="1"/>
  <c r="Q983" i="1"/>
  <c r="R982" i="1"/>
  <c r="Q982" i="1"/>
  <c r="R981" i="1"/>
  <c r="Q981" i="1"/>
  <c r="R980" i="1"/>
  <c r="Q980" i="1"/>
  <c r="R979" i="1"/>
  <c r="Q979" i="1"/>
  <c r="S979" i="1" s="1"/>
  <c r="T979" i="1" s="1"/>
  <c r="R978" i="1"/>
  <c r="Q978" i="1"/>
  <c r="S978" i="1" s="1"/>
  <c r="T978" i="1" s="1"/>
  <c r="R977" i="1"/>
  <c r="Q977" i="1"/>
  <c r="R976" i="1"/>
  <c r="Q976" i="1"/>
  <c r="S976" i="1" s="1"/>
  <c r="T976" i="1" s="1"/>
  <c r="R975" i="1"/>
  <c r="Q975" i="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R958" i="1"/>
  <c r="Q958" i="1"/>
  <c r="S958" i="1" s="1"/>
  <c r="T958" i="1" s="1"/>
  <c r="R957" i="1"/>
  <c r="Q957" i="1"/>
  <c r="R956" i="1"/>
  <c r="Q956" i="1"/>
  <c r="S956" i="1" s="1"/>
  <c r="T956" i="1" s="1"/>
  <c r="R955" i="1"/>
  <c r="Q955" i="1"/>
  <c r="S955" i="1" s="1"/>
  <c r="T955" i="1" s="1"/>
  <c r="R954" i="1"/>
  <c r="Q954" i="1"/>
  <c r="S954" i="1" s="1"/>
  <c r="T954" i="1" s="1"/>
  <c r="R953" i="1"/>
  <c r="Q953" i="1"/>
  <c r="S953" i="1" s="1"/>
  <c r="T953" i="1" s="1"/>
  <c r="R952" i="1"/>
  <c r="Q952" i="1"/>
  <c r="R951" i="1"/>
  <c r="Q951" i="1"/>
  <c r="R950" i="1"/>
  <c r="Q950" i="1"/>
  <c r="S950" i="1" s="1"/>
  <c r="T950" i="1" s="1"/>
  <c r="R949" i="1"/>
  <c r="Q949" i="1"/>
  <c r="S949" i="1" s="1"/>
  <c r="T949" i="1" s="1"/>
  <c r="R948" i="1"/>
  <c r="Q948" i="1"/>
  <c r="R947" i="1"/>
  <c r="Q947" i="1"/>
  <c r="S947" i="1" s="1"/>
  <c r="T947" i="1" s="1"/>
  <c r="R946" i="1"/>
  <c r="Q946" i="1"/>
  <c r="R945" i="1"/>
  <c r="Q945" i="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R935" i="1"/>
  <c r="Q935" i="1"/>
  <c r="R934" i="1"/>
  <c r="Q934" i="1"/>
  <c r="S934" i="1" s="1"/>
  <c r="T934" i="1" s="1"/>
  <c r="R933" i="1"/>
  <c r="Q933" i="1"/>
  <c r="S933" i="1" s="1"/>
  <c r="T933" i="1" s="1"/>
  <c r="R932" i="1"/>
  <c r="Q932" i="1"/>
  <c r="S932" i="1" s="1"/>
  <c r="T932" i="1" s="1"/>
  <c r="R931" i="1"/>
  <c r="Q931" i="1"/>
  <c r="S931" i="1" s="1"/>
  <c r="T931" i="1" s="1"/>
  <c r="R930" i="1"/>
  <c r="Q930" i="1"/>
  <c r="R929" i="1"/>
  <c r="Q929" i="1"/>
  <c r="S929" i="1" s="1"/>
  <c r="T929" i="1" s="1"/>
  <c r="R928" i="1"/>
  <c r="Q928" i="1"/>
  <c r="R927" i="1"/>
  <c r="Q927" i="1"/>
  <c r="S927" i="1" s="1"/>
  <c r="T927" i="1" s="1"/>
  <c r="R926" i="1"/>
  <c r="Q926" i="1"/>
  <c r="S926" i="1" s="1"/>
  <c r="T926" i="1" s="1"/>
  <c r="R925" i="1"/>
  <c r="Q925" i="1"/>
  <c r="R924" i="1"/>
  <c r="Q924" i="1"/>
  <c r="R923" i="1"/>
  <c r="Q923" i="1"/>
  <c r="S923" i="1" s="1"/>
  <c r="T923" i="1" s="1"/>
  <c r="R922" i="1"/>
  <c r="Q922" i="1"/>
  <c r="S922" i="1" s="1"/>
  <c r="T922" i="1" s="1"/>
  <c r="R921" i="1"/>
  <c r="Q921" i="1"/>
  <c r="R920" i="1"/>
  <c r="Q920" i="1"/>
  <c r="R919" i="1"/>
  <c r="Q919" i="1"/>
  <c r="S919" i="1" s="1"/>
  <c r="T919" i="1" s="1"/>
  <c r="R918" i="1"/>
  <c r="Q918" i="1"/>
  <c r="S918" i="1" s="1"/>
  <c r="T918" i="1" s="1"/>
  <c r="R917" i="1"/>
  <c r="Q917" i="1"/>
  <c r="S917" i="1" s="1"/>
  <c r="T917" i="1" s="1"/>
  <c r="R916" i="1"/>
  <c r="Q916" i="1"/>
  <c r="R915" i="1"/>
  <c r="Q915" i="1"/>
  <c r="R914" i="1"/>
  <c r="Q914" i="1"/>
  <c r="R913" i="1"/>
  <c r="Q913" i="1"/>
  <c r="S913" i="1" s="1"/>
  <c r="T913" i="1" s="1"/>
  <c r="R912" i="1"/>
  <c r="Q912" i="1"/>
  <c r="S912" i="1" s="1"/>
  <c r="T912" i="1" s="1"/>
  <c r="R911" i="1"/>
  <c r="Q911" i="1"/>
  <c r="S911" i="1" s="1"/>
  <c r="T911" i="1" s="1"/>
  <c r="R910" i="1"/>
  <c r="Q910" i="1"/>
  <c r="R909" i="1"/>
  <c r="Q909" i="1"/>
  <c r="R908" i="1"/>
  <c r="Q908" i="1"/>
  <c r="S908" i="1" s="1"/>
  <c r="T908" i="1" s="1"/>
  <c r="R907" i="1"/>
  <c r="Q907" i="1"/>
  <c r="R906" i="1"/>
  <c r="Q906" i="1"/>
  <c r="R905" i="1"/>
  <c r="Q905" i="1"/>
  <c r="S905" i="1" s="1"/>
  <c r="T905" i="1" s="1"/>
  <c r="R904" i="1"/>
  <c r="Q904" i="1"/>
  <c r="R903" i="1"/>
  <c r="Q903" i="1"/>
  <c r="S903" i="1" s="1"/>
  <c r="T903" i="1" s="1"/>
  <c r="R902" i="1"/>
  <c r="Q902" i="1"/>
  <c r="R901" i="1"/>
  <c r="Q901" i="1"/>
  <c r="R900" i="1"/>
  <c r="Q900" i="1"/>
  <c r="S900" i="1" s="1"/>
  <c r="T900" i="1" s="1"/>
  <c r="R899" i="1"/>
  <c r="Q899" i="1"/>
  <c r="R898" i="1"/>
  <c r="Q898" i="1"/>
  <c r="R897" i="1"/>
  <c r="Q897" i="1"/>
  <c r="R896" i="1"/>
  <c r="Q896" i="1"/>
  <c r="R895" i="1"/>
  <c r="Q895" i="1"/>
  <c r="S895" i="1" s="1"/>
  <c r="T895" i="1" s="1"/>
  <c r="R894" i="1"/>
  <c r="Q894" i="1"/>
  <c r="R893" i="1"/>
  <c r="Q893" i="1"/>
  <c r="S893" i="1" s="1"/>
  <c r="T893" i="1" s="1"/>
  <c r="R892" i="1"/>
  <c r="Q892" i="1"/>
  <c r="R891" i="1"/>
  <c r="Q891" i="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R879" i="1"/>
  <c r="Q879" i="1"/>
  <c r="S879" i="1" s="1"/>
  <c r="T879" i="1" s="1"/>
  <c r="R878" i="1"/>
  <c r="Q878" i="1"/>
  <c r="S878" i="1" s="1"/>
  <c r="T878" i="1" s="1"/>
  <c r="R877" i="1"/>
  <c r="Q877" i="1"/>
  <c r="S877" i="1" s="1"/>
  <c r="T877" i="1" s="1"/>
  <c r="R876" i="1"/>
  <c r="Q876" i="1"/>
  <c r="S876" i="1" s="1"/>
  <c r="T876" i="1" s="1"/>
  <c r="R875" i="1"/>
  <c r="Q875" i="1"/>
  <c r="R874" i="1"/>
  <c r="Q874" i="1"/>
  <c r="S874" i="1" s="1"/>
  <c r="T874" i="1" s="1"/>
  <c r="R873" i="1"/>
  <c r="Q873" i="1"/>
  <c r="S873" i="1" s="1"/>
  <c r="T873" i="1" s="1"/>
  <c r="R872" i="1"/>
  <c r="Q872" i="1"/>
  <c r="R871" i="1"/>
  <c r="Q871" i="1"/>
  <c r="R870" i="1"/>
  <c r="Q870" i="1"/>
  <c r="S870" i="1" s="1"/>
  <c r="T870" i="1" s="1"/>
  <c r="R869" i="1"/>
  <c r="Q869" i="1"/>
  <c r="R868" i="1"/>
  <c r="Q868" i="1"/>
  <c r="S868" i="1" s="1"/>
  <c r="T868" i="1" s="1"/>
  <c r="R867" i="1"/>
  <c r="Q867" i="1"/>
  <c r="S867" i="1" s="1"/>
  <c r="T867" i="1" s="1"/>
  <c r="R866" i="1"/>
  <c r="Q866" i="1"/>
  <c r="S866" i="1" s="1"/>
  <c r="T866" i="1" s="1"/>
  <c r="R865" i="1"/>
  <c r="Q865" i="1"/>
  <c r="R864" i="1"/>
  <c r="Q864" i="1"/>
  <c r="R863" i="1"/>
  <c r="Q863" i="1"/>
  <c r="S863" i="1" s="1"/>
  <c r="T863" i="1" s="1"/>
  <c r="R862" i="1"/>
  <c r="Q862" i="1"/>
  <c r="S862" i="1" s="1"/>
  <c r="T862" i="1" s="1"/>
  <c r="R861" i="1"/>
  <c r="Q861" i="1"/>
  <c r="S861" i="1" s="1"/>
  <c r="T861" i="1" s="1"/>
  <c r="R860" i="1"/>
  <c r="Q860" i="1"/>
  <c r="R859" i="1"/>
  <c r="Q859" i="1"/>
  <c r="S859" i="1" s="1"/>
  <c r="T859" i="1" s="1"/>
  <c r="R858" i="1"/>
  <c r="Q858" i="1"/>
  <c r="R857" i="1"/>
  <c r="Q857" i="1"/>
  <c r="S857" i="1" s="1"/>
  <c r="T857" i="1" s="1"/>
  <c r="R856" i="1"/>
  <c r="Q856" i="1"/>
  <c r="R855" i="1"/>
  <c r="Q855" i="1"/>
  <c r="R854" i="1"/>
  <c r="Q854" i="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R829" i="1"/>
  <c r="Q829" i="1"/>
  <c r="R828" i="1"/>
  <c r="Q828" i="1"/>
  <c r="R827" i="1"/>
  <c r="Q827" i="1"/>
  <c r="R826" i="1"/>
  <c r="Q826" i="1"/>
  <c r="R825" i="1"/>
  <c r="Q825" i="1"/>
  <c r="S825" i="1" s="1"/>
  <c r="T825" i="1" s="1"/>
  <c r="R824" i="1"/>
  <c r="Q824" i="1"/>
  <c r="S824" i="1" s="1"/>
  <c r="T824" i="1" s="1"/>
  <c r="R823" i="1"/>
  <c r="Q823" i="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R811" i="1"/>
  <c r="Q811" i="1"/>
  <c r="S811" i="1" s="1"/>
  <c r="T811" i="1" s="1"/>
  <c r="R810" i="1"/>
  <c r="Q810" i="1"/>
  <c r="R809" i="1"/>
  <c r="Q809" i="1"/>
  <c r="R808" i="1"/>
  <c r="Q808" i="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R763" i="1"/>
  <c r="Q763" i="1"/>
  <c r="R762" i="1"/>
  <c r="Q762" i="1"/>
  <c r="R761" i="1"/>
  <c r="Q761" i="1"/>
  <c r="R760" i="1"/>
  <c r="Q760" i="1"/>
  <c r="R759" i="1"/>
  <c r="Q759" i="1"/>
  <c r="S759" i="1" s="1"/>
  <c r="T759" i="1" s="1"/>
  <c r="R758" i="1"/>
  <c r="Q758" i="1"/>
  <c r="S758" i="1" s="1"/>
  <c r="T758" i="1" s="1"/>
  <c r="R757" i="1"/>
  <c r="Q757" i="1"/>
  <c r="S757" i="1" s="1"/>
  <c r="T757" i="1" s="1"/>
  <c r="R756" i="1"/>
  <c r="Q756" i="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R706" i="1"/>
  <c r="Q706" i="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R662" i="1"/>
  <c r="Q662" i="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R607" i="1"/>
  <c r="Q607" i="1"/>
  <c r="S607" i="1" s="1"/>
  <c r="T607" i="1" s="1"/>
  <c r="R606" i="1"/>
  <c r="Q606" i="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R596" i="1"/>
  <c r="Q596" i="1"/>
  <c r="S596" i="1" s="1"/>
  <c r="T596" i="1" s="1"/>
  <c r="R595" i="1"/>
  <c r="Q595" i="1"/>
  <c r="S595" i="1" s="1"/>
  <c r="T595" i="1" s="1"/>
  <c r="R594" i="1"/>
  <c r="Q594" i="1"/>
  <c r="S594" i="1" s="1"/>
  <c r="T594" i="1" s="1"/>
  <c r="R593" i="1"/>
  <c r="Q593" i="1"/>
  <c r="R592" i="1"/>
  <c r="Q592" i="1"/>
  <c r="S592" i="1" s="1"/>
  <c r="T592" i="1" s="1"/>
  <c r="R591" i="1"/>
  <c r="Q591" i="1"/>
  <c r="S591" i="1" s="1"/>
  <c r="T591" i="1" s="1"/>
  <c r="R590" i="1"/>
  <c r="Q590" i="1"/>
  <c r="R589" i="1"/>
  <c r="Q589" i="1"/>
  <c r="R588" i="1"/>
  <c r="Q588" i="1"/>
  <c r="S588" i="1" s="1"/>
  <c r="T588" i="1" s="1"/>
  <c r="R587" i="1"/>
  <c r="Q587" i="1"/>
  <c r="R586" i="1"/>
  <c r="Q586" i="1"/>
  <c r="R585" i="1"/>
  <c r="Q585" i="1"/>
  <c r="S585" i="1" s="1"/>
  <c r="T585" i="1" s="1"/>
  <c r="R584" i="1"/>
  <c r="Q584" i="1"/>
  <c r="S584" i="1" s="1"/>
  <c r="T584" i="1" s="1"/>
  <c r="R583" i="1"/>
  <c r="Q583" i="1"/>
  <c r="R582" i="1"/>
  <c r="Q582" i="1"/>
  <c r="S582" i="1" s="1"/>
  <c r="T582" i="1" s="1"/>
  <c r="R581" i="1"/>
  <c r="Q581" i="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R534" i="1"/>
  <c r="Q534" i="1"/>
  <c r="R533" i="1"/>
  <c r="Q533" i="1"/>
  <c r="R532" i="1"/>
  <c r="Q532" i="1"/>
  <c r="S532" i="1" s="1"/>
  <c r="T532" i="1" s="1"/>
  <c r="R531" i="1"/>
  <c r="Q531" i="1"/>
  <c r="R530" i="1"/>
  <c r="Q530" i="1"/>
  <c r="S530" i="1" s="1"/>
  <c r="T530" i="1" s="1"/>
  <c r="R529" i="1"/>
  <c r="Q529" i="1"/>
  <c r="R528" i="1"/>
  <c r="Q528" i="1"/>
  <c r="S528" i="1" s="1"/>
  <c r="T528" i="1" s="1"/>
  <c r="R527" i="1"/>
  <c r="Q527" i="1"/>
  <c r="R526" i="1"/>
  <c r="Q526" i="1"/>
  <c r="S526" i="1" s="1"/>
  <c r="T526" i="1" s="1"/>
  <c r="R525" i="1"/>
  <c r="Q525" i="1"/>
  <c r="S525" i="1" s="1"/>
  <c r="T525" i="1" s="1"/>
  <c r="R524" i="1"/>
  <c r="Q524" i="1"/>
  <c r="R523" i="1"/>
  <c r="Q523" i="1"/>
  <c r="S523" i="1" s="1"/>
  <c r="T523" i="1" s="1"/>
  <c r="R522" i="1"/>
  <c r="Q522" i="1"/>
  <c r="S522" i="1" s="1"/>
  <c r="T522" i="1" s="1"/>
  <c r="R521" i="1"/>
  <c r="Q521" i="1"/>
  <c r="R520" i="1"/>
  <c r="Q520" i="1"/>
  <c r="S520" i="1" s="1"/>
  <c r="T520" i="1" s="1"/>
  <c r="R519" i="1"/>
  <c r="Q519" i="1"/>
  <c r="R518" i="1"/>
  <c r="Q518" i="1"/>
  <c r="S518" i="1" s="1"/>
  <c r="T518" i="1" s="1"/>
  <c r="R517" i="1"/>
  <c r="Q517" i="1"/>
  <c r="S517" i="1" s="1"/>
  <c r="T517" i="1" s="1"/>
  <c r="R516" i="1"/>
  <c r="Q516" i="1"/>
  <c r="S516" i="1" s="1"/>
  <c r="T516" i="1" s="1"/>
  <c r="R515" i="1"/>
  <c r="Q515" i="1"/>
  <c r="R514" i="1"/>
  <c r="Q514" i="1"/>
  <c r="R513" i="1"/>
  <c r="Q513" i="1"/>
  <c r="R512" i="1"/>
  <c r="Q512" i="1"/>
  <c r="R511" i="1"/>
  <c r="Q511" i="1"/>
  <c r="S511" i="1" s="1"/>
  <c r="T511" i="1" s="1"/>
  <c r="R510" i="1"/>
  <c r="Q510" i="1"/>
  <c r="S510" i="1" s="1"/>
  <c r="T510" i="1" s="1"/>
  <c r="R509" i="1"/>
  <c r="Q509" i="1"/>
  <c r="R508" i="1"/>
  <c r="Q508" i="1"/>
  <c r="S508" i="1" s="1"/>
  <c r="T508" i="1" s="1"/>
  <c r="R507" i="1"/>
  <c r="Q507" i="1"/>
  <c r="R506" i="1"/>
  <c r="Q506" i="1"/>
  <c r="S506" i="1" s="1"/>
  <c r="T506" i="1" s="1"/>
  <c r="R505" i="1"/>
  <c r="Q505" i="1"/>
  <c r="R504" i="1"/>
  <c r="Q504" i="1"/>
  <c r="S504" i="1" s="1"/>
  <c r="T504" i="1" s="1"/>
  <c r="R503" i="1"/>
  <c r="Q503" i="1"/>
  <c r="R502" i="1"/>
  <c r="Q502" i="1"/>
  <c r="S502" i="1" s="1"/>
  <c r="T502" i="1" s="1"/>
  <c r="R501" i="1"/>
  <c r="Q501" i="1"/>
  <c r="R500" i="1"/>
  <c r="Q500" i="1"/>
  <c r="S500" i="1" s="1"/>
  <c r="T500" i="1" s="1"/>
  <c r="R499" i="1"/>
  <c r="Q499" i="1"/>
  <c r="S499" i="1" s="1"/>
  <c r="T499" i="1" s="1"/>
  <c r="R498" i="1"/>
  <c r="Q498" i="1"/>
  <c r="S498" i="1" s="1"/>
  <c r="T498" i="1" s="1"/>
  <c r="R497" i="1"/>
  <c r="Q497" i="1"/>
  <c r="S497" i="1" s="1"/>
  <c r="T497" i="1" s="1"/>
  <c r="R496" i="1"/>
  <c r="Q496" i="1"/>
  <c r="R495" i="1"/>
  <c r="Q495" i="1"/>
  <c r="S495" i="1" s="1"/>
  <c r="T495" i="1" s="1"/>
  <c r="R494" i="1"/>
  <c r="Q494" i="1"/>
  <c r="S494" i="1" s="1"/>
  <c r="T494" i="1" s="1"/>
  <c r="R493" i="1"/>
  <c r="Q493" i="1"/>
  <c r="R492" i="1"/>
  <c r="Q492" i="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R459" i="1"/>
  <c r="Q459" i="1"/>
  <c r="R458" i="1"/>
  <c r="Q458" i="1"/>
  <c r="S458" i="1" s="1"/>
  <c r="T458" i="1" s="1"/>
  <c r="R457" i="1"/>
  <c r="Q457" i="1"/>
  <c r="S457" i="1" s="1"/>
  <c r="T457" i="1" s="1"/>
  <c r="R456" i="1"/>
  <c r="Q456" i="1"/>
  <c r="R455" i="1"/>
  <c r="Q455" i="1"/>
  <c r="S455" i="1" s="1"/>
  <c r="T455" i="1" s="1"/>
  <c r="R454" i="1"/>
  <c r="Q454" i="1"/>
  <c r="S454" i="1" s="1"/>
  <c r="T454" i="1" s="1"/>
  <c r="R453" i="1"/>
  <c r="Q453" i="1"/>
  <c r="R452" i="1"/>
  <c r="Q452" i="1"/>
  <c r="S452" i="1" s="1"/>
  <c r="T452" i="1" s="1"/>
  <c r="R451" i="1"/>
  <c r="Q451" i="1"/>
  <c r="S451" i="1" s="1"/>
  <c r="T451" i="1" s="1"/>
  <c r="R450" i="1"/>
  <c r="Q450" i="1"/>
  <c r="R449" i="1"/>
  <c r="Q449" i="1"/>
  <c r="S449" i="1" s="1"/>
  <c r="T449" i="1" s="1"/>
  <c r="R448" i="1"/>
  <c r="Q448" i="1"/>
  <c r="S448" i="1" s="1"/>
  <c r="T448" i="1" s="1"/>
  <c r="R447" i="1"/>
  <c r="Q447" i="1"/>
  <c r="R446" i="1"/>
  <c r="Q446" i="1"/>
  <c r="S446" i="1" s="1"/>
  <c r="T446" i="1" s="1"/>
  <c r="R445" i="1"/>
  <c r="Q445" i="1"/>
  <c r="S445" i="1" s="1"/>
  <c r="T445" i="1" s="1"/>
  <c r="R444" i="1"/>
  <c r="Q444" i="1"/>
  <c r="R443" i="1"/>
  <c r="Q443" i="1"/>
  <c r="S443" i="1" s="1"/>
  <c r="T443" i="1" s="1"/>
  <c r="R442" i="1"/>
  <c r="Q442" i="1"/>
  <c r="S442" i="1" s="1"/>
  <c r="T442" i="1" s="1"/>
  <c r="R441" i="1"/>
  <c r="Q441" i="1"/>
  <c r="S441" i="1" s="1"/>
  <c r="T441" i="1" s="1"/>
  <c r="R440" i="1"/>
  <c r="Q440" i="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R431" i="1"/>
  <c r="Q431" i="1"/>
  <c r="S431" i="1" s="1"/>
  <c r="T431" i="1" s="1"/>
  <c r="R430" i="1"/>
  <c r="Q430" i="1"/>
  <c r="R429" i="1"/>
  <c r="Q429" i="1"/>
  <c r="S429" i="1" s="1"/>
  <c r="T429" i="1" s="1"/>
  <c r="R428" i="1"/>
  <c r="Q428" i="1"/>
  <c r="R427" i="1"/>
  <c r="Q427" i="1"/>
  <c r="R426" i="1"/>
  <c r="Q426" i="1"/>
  <c r="S426" i="1" s="1"/>
  <c r="T426" i="1" s="1"/>
  <c r="R425" i="1"/>
  <c r="Q425" i="1"/>
  <c r="R424" i="1"/>
  <c r="Q424" i="1"/>
  <c r="S424" i="1" s="1"/>
  <c r="T424" i="1" s="1"/>
  <c r="R423" i="1"/>
  <c r="Q423" i="1"/>
  <c r="R422" i="1"/>
  <c r="Q422" i="1"/>
  <c r="S422" i="1" s="1"/>
  <c r="T422" i="1" s="1"/>
  <c r="R421" i="1"/>
  <c r="Q421" i="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R411" i="1"/>
  <c r="Q411" i="1"/>
  <c r="S411" i="1" s="1"/>
  <c r="T411" i="1" s="1"/>
  <c r="R410" i="1"/>
  <c r="Q410" i="1"/>
  <c r="S410" i="1" s="1"/>
  <c r="T410" i="1" s="1"/>
  <c r="R409" i="1"/>
  <c r="Q409" i="1"/>
  <c r="R408" i="1"/>
  <c r="Q408" i="1"/>
  <c r="S408" i="1" s="1"/>
  <c r="T408" i="1" s="1"/>
  <c r="R407" i="1"/>
  <c r="Q407" i="1"/>
  <c r="S407" i="1" s="1"/>
  <c r="T407" i="1" s="1"/>
  <c r="R406" i="1"/>
  <c r="Q406" i="1"/>
  <c r="R405" i="1"/>
  <c r="Q405" i="1"/>
  <c r="S405" i="1" s="1"/>
  <c r="T405" i="1" s="1"/>
  <c r="R404" i="1"/>
  <c r="Q404" i="1"/>
  <c r="S404" i="1" s="1"/>
  <c r="T404" i="1" s="1"/>
  <c r="R403" i="1"/>
  <c r="Q403" i="1"/>
  <c r="R402" i="1"/>
  <c r="Q402" i="1"/>
  <c r="S402" i="1" s="1"/>
  <c r="T402" i="1" s="1"/>
  <c r="R401" i="1"/>
  <c r="Q401" i="1"/>
  <c r="S401" i="1" s="1"/>
  <c r="T401" i="1" s="1"/>
  <c r="R400" i="1"/>
  <c r="Q400" i="1"/>
  <c r="S400" i="1" s="1"/>
  <c r="T400" i="1" s="1"/>
  <c r="R399" i="1"/>
  <c r="Q399" i="1"/>
  <c r="R398" i="1"/>
  <c r="Q398" i="1"/>
  <c r="S398" i="1" s="1"/>
  <c r="T398" i="1" s="1"/>
  <c r="R397" i="1"/>
  <c r="Q397" i="1"/>
  <c r="S397" i="1" s="1"/>
  <c r="T397" i="1" s="1"/>
  <c r="R396" i="1"/>
  <c r="Q396" i="1"/>
  <c r="S396" i="1" s="1"/>
  <c r="T396" i="1" s="1"/>
  <c r="R395" i="1"/>
  <c r="Q395" i="1"/>
  <c r="R394" i="1"/>
  <c r="Q394" i="1"/>
  <c r="R393" i="1"/>
  <c r="Q393" i="1"/>
  <c r="S393" i="1" s="1"/>
  <c r="T393" i="1" s="1"/>
  <c r="R392" i="1"/>
  <c r="Q392" i="1"/>
  <c r="R391" i="1"/>
  <c r="Q391" i="1"/>
  <c r="S391" i="1" s="1"/>
  <c r="T391" i="1" s="1"/>
  <c r="R390" i="1"/>
  <c r="Q390" i="1"/>
  <c r="S390" i="1" s="1"/>
  <c r="T390" i="1" s="1"/>
  <c r="R389" i="1"/>
  <c r="Q389" i="1"/>
  <c r="S389" i="1" s="1"/>
  <c r="T389" i="1" s="1"/>
  <c r="R388" i="1"/>
  <c r="Q388" i="1"/>
  <c r="S388" i="1" s="1"/>
  <c r="T388" i="1" s="1"/>
  <c r="R387" i="1"/>
  <c r="Q387" i="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R377" i="1"/>
  <c r="Q377" i="1"/>
  <c r="R376" i="1"/>
  <c r="Q376" i="1"/>
  <c r="S376" i="1" s="1"/>
  <c r="T376" i="1" s="1"/>
  <c r="R375" i="1"/>
  <c r="Q375" i="1"/>
  <c r="R374" i="1"/>
  <c r="Q374" i="1"/>
  <c r="S374" i="1" s="1"/>
  <c r="T374" i="1" s="1"/>
  <c r="R373" i="1"/>
  <c r="Q373" i="1"/>
  <c r="S373" i="1" s="1"/>
  <c r="T373" i="1" s="1"/>
  <c r="R372" i="1"/>
  <c r="Q372" i="1"/>
  <c r="S372" i="1" s="1"/>
  <c r="T372" i="1" s="1"/>
  <c r="R371" i="1"/>
  <c r="Q371" i="1"/>
  <c r="R370" i="1"/>
  <c r="Q370" i="1"/>
  <c r="S370" i="1" s="1"/>
  <c r="T370" i="1" s="1"/>
  <c r="R369" i="1"/>
  <c r="Q369" i="1"/>
  <c r="S369" i="1" s="1"/>
  <c r="T369" i="1" s="1"/>
  <c r="R368" i="1"/>
  <c r="Q368" i="1"/>
  <c r="S368" i="1" s="1"/>
  <c r="T368" i="1" s="1"/>
  <c r="R367" i="1"/>
  <c r="Q367" i="1"/>
  <c r="S367" i="1" s="1"/>
  <c r="T367" i="1" s="1"/>
  <c r="R366" i="1"/>
  <c r="Q366" i="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R358" i="1"/>
  <c r="Q358" i="1"/>
  <c r="R357" i="1"/>
  <c r="Q357" i="1"/>
  <c r="S357" i="1" s="1"/>
  <c r="T357" i="1" s="1"/>
  <c r="R356" i="1"/>
  <c r="Q356" i="1"/>
  <c r="R355" i="1"/>
  <c r="Q355" i="1"/>
  <c r="S355" i="1" s="1"/>
  <c r="T355" i="1" s="1"/>
  <c r="R354" i="1"/>
  <c r="Q354" i="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R342" i="1"/>
  <c r="Q342" i="1"/>
  <c r="S342" i="1" s="1"/>
  <c r="T342" i="1" s="1"/>
  <c r="R341" i="1"/>
  <c r="Q341" i="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R320" i="1"/>
  <c r="Q320" i="1"/>
  <c r="S320" i="1" s="1"/>
  <c r="T320" i="1" s="1"/>
  <c r="R319" i="1"/>
  <c r="Q319" i="1"/>
  <c r="S319" i="1" s="1"/>
  <c r="T319" i="1" s="1"/>
  <c r="R318" i="1"/>
  <c r="Q318" i="1"/>
  <c r="S318" i="1" s="1"/>
  <c r="T318" i="1" s="1"/>
  <c r="R317" i="1"/>
  <c r="Q317" i="1"/>
  <c r="S317" i="1" s="1"/>
  <c r="T317" i="1" s="1"/>
  <c r="R316" i="1"/>
  <c r="Q316" i="1"/>
  <c r="S316" i="1" s="1"/>
  <c r="T316" i="1" s="1"/>
  <c r="R315" i="1"/>
  <c r="Q315" i="1"/>
  <c r="R314" i="1"/>
  <c r="Q314" i="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R305" i="1"/>
  <c r="Q305" i="1"/>
  <c r="S305" i="1" s="1"/>
  <c r="T305" i="1" s="1"/>
  <c r="R304" i="1"/>
  <c r="Q304" i="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R293" i="1"/>
  <c r="Q293" i="1"/>
  <c r="S293" i="1" s="1"/>
  <c r="T293" i="1" s="1"/>
  <c r="R292" i="1"/>
  <c r="Q292" i="1"/>
  <c r="S292" i="1" s="1"/>
  <c r="T292" i="1" s="1"/>
  <c r="R291" i="1"/>
  <c r="Q291" i="1"/>
  <c r="S291" i="1" s="1"/>
  <c r="T291" i="1" s="1"/>
  <c r="R290" i="1"/>
  <c r="Q290" i="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R265" i="1"/>
  <c r="Q265" i="1"/>
  <c r="S265" i="1" s="1"/>
  <c r="T265" i="1" s="1"/>
  <c r="R264" i="1"/>
  <c r="Q264" i="1"/>
  <c r="S264" i="1" s="1"/>
  <c r="T264" i="1" s="1"/>
  <c r="R263" i="1"/>
  <c r="Q263" i="1"/>
  <c r="R262" i="1"/>
  <c r="Q262" i="1"/>
  <c r="S262" i="1" s="1"/>
  <c r="T262" i="1" s="1"/>
  <c r="R261" i="1"/>
  <c r="Q261" i="1"/>
  <c r="R260" i="1"/>
  <c r="Q260" i="1"/>
  <c r="R259" i="1"/>
  <c r="Q259" i="1"/>
  <c r="S259" i="1" s="1"/>
  <c r="T259" i="1" s="1"/>
  <c r="R258" i="1"/>
  <c r="Q258" i="1"/>
  <c r="S258" i="1" s="1"/>
  <c r="T258" i="1" s="1"/>
  <c r="R257" i="1"/>
  <c r="Q257" i="1"/>
  <c r="S257" i="1" s="1"/>
  <c r="T257" i="1" s="1"/>
  <c r="R256" i="1"/>
  <c r="Q256" i="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R16" i="1"/>
  <c r="Q16" i="1"/>
  <c r="S16" i="1" s="1"/>
  <c r="T16" i="1" s="1"/>
  <c r="R15" i="1"/>
  <c r="Q15" i="1"/>
  <c r="S15" i="1" s="1"/>
  <c r="T15" i="1" s="1"/>
  <c r="R14" i="1"/>
  <c r="Q14" i="1"/>
  <c r="S14" i="1" s="1"/>
  <c r="T14" i="1" s="1"/>
  <c r="R13" i="1"/>
  <c r="Q13" i="1"/>
  <c r="S13" i="1" s="1"/>
  <c r="T13" i="1" s="1"/>
  <c r="R12" i="1"/>
  <c r="Q12" i="1"/>
  <c r="R11" i="1"/>
  <c r="Q11" i="1"/>
  <c r="R10" i="1"/>
  <c r="Q10" i="1"/>
  <c r="S10" i="1" s="1"/>
  <c r="T10" i="1" s="1"/>
  <c r="R9" i="1"/>
  <c r="Q9" i="1"/>
  <c r="S9" i="1" s="1"/>
  <c r="T9" i="1" s="1"/>
  <c r="R8" i="1"/>
  <c r="Q8" i="1"/>
  <c r="S8" i="1" s="1"/>
  <c r="T8" i="1" s="1"/>
  <c r="R7" i="1"/>
  <c r="Q7" i="1"/>
  <c r="S7" i="1" s="1"/>
  <c r="T7" i="1" s="1"/>
  <c r="R6" i="1"/>
  <c r="Q6" i="1"/>
  <c r="R5" i="1"/>
  <c r="Q5" i="1"/>
  <c r="S5" i="1" s="1"/>
  <c r="T5" i="1" s="1"/>
  <c r="R4" i="1"/>
  <c r="Q4" i="1"/>
  <c r="S4" i="1" s="1"/>
  <c r="T4" i="1" s="1"/>
  <c r="R3" i="1"/>
  <c r="Q3" i="1"/>
  <c r="S3" i="1" s="1"/>
  <c r="T3" i="1" s="1"/>
  <c r="R2" i="1"/>
  <c r="Q2" i="1"/>
  <c r="S2" i="1" s="1"/>
  <c r="T2" i="1" s="1"/>
  <c r="S2656" i="1" l="1"/>
  <c r="T2656" i="1" s="1"/>
  <c r="S2555" i="1"/>
  <c r="T2555" i="1" s="1"/>
  <c r="S2524" i="1"/>
  <c r="T2524" i="1" s="1"/>
  <c r="S2317" i="1"/>
  <c r="T2317" i="1" s="1"/>
  <c r="S2290" i="1"/>
  <c r="T2290" i="1" s="1"/>
  <c r="S1979" i="1"/>
  <c r="T1979" i="1" s="1"/>
  <c r="S1877" i="1"/>
  <c r="T1877" i="1" s="1"/>
  <c r="S1874" i="1"/>
  <c r="T1874" i="1" s="1"/>
  <c r="S1809" i="1"/>
  <c r="T1809" i="1" s="1"/>
  <c r="S891" i="1"/>
  <c r="T891" i="1" s="1"/>
  <c r="S808" i="1"/>
  <c r="T808" i="1" s="1"/>
  <c r="S662" i="1"/>
  <c r="T662" i="1" s="1"/>
  <c r="S608" i="1"/>
  <c r="T608" i="1" s="1"/>
  <c r="S572" i="1"/>
  <c r="T572" i="1" s="1"/>
  <c r="S456" i="1"/>
  <c r="T456" i="1" s="1"/>
  <c r="S223" i="1"/>
  <c r="T223" i="1" s="1"/>
  <c r="S98" i="1"/>
  <c r="T98" i="1" s="1"/>
  <c r="S26" i="1"/>
  <c r="T26" i="1" s="1"/>
  <c r="S2702" i="1"/>
  <c r="T2702" i="1" s="1"/>
  <c r="S2541" i="1"/>
  <c r="T2541" i="1" s="1"/>
  <c r="S2120" i="1"/>
  <c r="T2120" i="1" s="1"/>
  <c r="S854" i="1"/>
  <c r="T854" i="1" s="1"/>
  <c r="S651" i="1"/>
  <c r="T651" i="1" s="1"/>
  <c r="S551" i="1"/>
  <c r="T551" i="1" s="1"/>
  <c r="S460" i="1"/>
  <c r="T460" i="1" s="1"/>
  <c r="S428" i="1"/>
  <c r="T428" i="1" s="1"/>
  <c r="S423" i="1"/>
  <c r="T423" i="1" s="1"/>
  <c r="S392" i="1"/>
  <c r="T392" i="1" s="1"/>
  <c r="S366" i="1"/>
  <c r="T366" i="1" s="1"/>
  <c r="S358" i="1"/>
  <c r="T358" i="1" s="1"/>
  <c r="S315" i="1"/>
  <c r="T315" i="1" s="1"/>
  <c r="S314" i="1"/>
  <c r="T314" i="1" s="1"/>
  <c r="S294" i="1"/>
  <c r="T294" i="1" s="1"/>
  <c r="S132" i="1"/>
  <c r="T132" i="1" s="1"/>
  <c r="S111" i="1"/>
  <c r="T111" i="1" s="1"/>
  <c r="S87" i="1"/>
  <c r="T87" i="1" s="1"/>
  <c r="S2652" i="1"/>
  <c r="T2652" i="1" s="1"/>
  <c r="S2545" i="1"/>
  <c r="T2545" i="1" s="1"/>
  <c r="S2420" i="1"/>
  <c r="T2420" i="1" s="1"/>
  <c r="S2410" i="1"/>
  <c r="T2410" i="1" s="1"/>
  <c r="S2260" i="1"/>
  <c r="T2260" i="1" s="1"/>
  <c r="S2143" i="1"/>
  <c r="T2143" i="1" s="1"/>
  <c r="S2052" i="1"/>
  <c r="T2052" i="1" s="1"/>
  <c r="S1988" i="1"/>
  <c r="T1988" i="1" s="1"/>
  <c r="S1987" i="1"/>
  <c r="T1987" i="1" s="1"/>
  <c r="S1978" i="1"/>
  <c r="T1978" i="1" s="1"/>
  <c r="S1975" i="1"/>
  <c r="T1975" i="1" s="1"/>
  <c r="S920" i="1"/>
  <c r="T920" i="1" s="1"/>
  <c r="S827" i="1"/>
  <c r="T827" i="1" s="1"/>
  <c r="S823" i="1"/>
  <c r="T823" i="1" s="1"/>
  <c r="S624" i="1"/>
  <c r="T624" i="1" s="1"/>
  <c r="S515" i="1"/>
  <c r="T515" i="1" s="1"/>
  <c r="S493" i="1"/>
  <c r="T493" i="1" s="1"/>
  <c r="S375" i="1"/>
  <c r="T375" i="1" s="1"/>
  <c r="S321" i="1"/>
  <c r="T321" i="1" s="1"/>
  <c r="S290" i="1"/>
  <c r="T290" i="1" s="1"/>
  <c r="S266" i="1"/>
  <c r="T266" i="1" s="1"/>
  <c r="S213" i="1"/>
  <c r="T213" i="1" s="1"/>
  <c r="S6" i="1"/>
  <c r="T6" i="1" s="1"/>
  <c r="S2286" i="1"/>
  <c r="T2286" i="1" s="1"/>
  <c r="S1972" i="1"/>
  <c r="T1972" i="1" s="1"/>
  <c r="S1925" i="1"/>
  <c r="T1925" i="1" s="1"/>
  <c r="S1890" i="1"/>
  <c r="T1890" i="1" s="1"/>
  <c r="S1050" i="1"/>
  <c r="T1050" i="1" s="1"/>
  <c r="S1022" i="1"/>
  <c r="T1022" i="1" s="1"/>
  <c r="S977" i="1"/>
  <c r="T977" i="1" s="1"/>
  <c r="S975" i="1"/>
  <c r="T975" i="1" s="1"/>
  <c r="S892" i="1"/>
  <c r="T892" i="1" s="1"/>
  <c r="S837" i="1"/>
  <c r="T837" i="1" s="1"/>
  <c r="S764" i="1"/>
  <c r="T764" i="1" s="1"/>
  <c r="S722" i="1"/>
  <c r="T722" i="1" s="1"/>
  <c r="S477" i="1"/>
  <c r="T477" i="1" s="1"/>
  <c r="S403" i="1"/>
  <c r="T403" i="1" s="1"/>
  <c r="S356" i="1"/>
  <c r="T356" i="1" s="1"/>
  <c r="S57" i="1"/>
  <c r="T57" i="1" s="1"/>
  <c r="S12" i="1"/>
  <c r="T12" i="1" s="1"/>
  <c r="S2481" i="1"/>
  <c r="T2481" i="1" s="1"/>
  <c r="S2598" i="1"/>
  <c r="T2598" i="1" s="1"/>
  <c r="S2570" i="1"/>
  <c r="T2570" i="1" s="1"/>
  <c r="S2531" i="1"/>
  <c r="T2531" i="1" s="1"/>
  <c r="S2515" i="1"/>
  <c r="T2515" i="1" s="1"/>
  <c r="S2107" i="1"/>
  <c r="T2107" i="1" s="1"/>
  <c r="S2103" i="1"/>
  <c r="T2103" i="1" s="1"/>
  <c r="S1887" i="1"/>
  <c r="T1887" i="1" s="1"/>
  <c r="S1871" i="1"/>
  <c r="T1871" i="1" s="1"/>
  <c r="S980" i="1"/>
  <c r="T980" i="1" s="1"/>
  <c r="S930" i="1"/>
  <c r="T930" i="1" s="1"/>
  <c r="S928" i="1"/>
  <c r="T928" i="1" s="1"/>
  <c r="S906" i="1"/>
  <c r="T906" i="1" s="1"/>
  <c r="S797" i="1"/>
  <c r="T797" i="1" s="1"/>
  <c r="S706" i="1"/>
  <c r="T706" i="1" s="1"/>
  <c r="S684" i="1"/>
  <c r="T684" i="1" s="1"/>
  <c r="S606" i="1"/>
  <c r="T606" i="1" s="1"/>
  <c r="S590" i="1"/>
  <c r="T590" i="1" s="1"/>
  <c r="S447" i="1"/>
  <c r="T447" i="1" s="1"/>
  <c r="S432" i="1"/>
  <c r="T432" i="1" s="1"/>
  <c r="S343" i="1"/>
  <c r="T343" i="1" s="1"/>
  <c r="S306" i="1"/>
  <c r="T306" i="1" s="1"/>
  <c r="S260" i="1"/>
  <c r="T260" i="1" s="1"/>
  <c r="S256" i="1"/>
  <c r="T256" i="1" s="1"/>
  <c r="S11" i="1"/>
  <c r="T11" i="1" s="1"/>
  <c r="S304" i="1"/>
  <c r="T304" i="1" s="1"/>
  <c r="S581" i="1"/>
  <c r="T581" i="1" s="1"/>
  <c r="S542" i="1"/>
  <c r="T542" i="1" s="1"/>
  <c r="S459" i="1"/>
  <c r="T459" i="1" s="1"/>
  <c r="S399" i="1"/>
  <c r="T399" i="1" s="1"/>
  <c r="S354" i="1"/>
  <c r="T354" i="1" s="1"/>
  <c r="S341" i="1"/>
  <c r="T341" i="1" s="1"/>
  <c r="S148" i="1"/>
  <c r="T148" i="1" s="1"/>
  <c r="S17" i="1"/>
  <c r="T17" i="1" s="1"/>
  <c r="S2571" i="1"/>
  <c r="T2571" i="1" s="1"/>
  <c r="S2507" i="1"/>
  <c r="T2507" i="1" s="1"/>
  <c r="S2488" i="1"/>
  <c r="T2488" i="1" s="1"/>
  <c r="S2405" i="1"/>
  <c r="T2405" i="1" s="1"/>
  <c r="S2122" i="1"/>
  <c r="T2122" i="1" s="1"/>
  <c r="S1997" i="1"/>
  <c r="T1997" i="1" s="1"/>
  <c r="S1907" i="1"/>
  <c r="T1907" i="1" s="1"/>
  <c r="S1816" i="1"/>
  <c r="T1816" i="1" s="1"/>
  <c r="S1743" i="1"/>
  <c r="T1743" i="1" s="1"/>
  <c r="S1697" i="1"/>
  <c r="T1697" i="1" s="1"/>
  <c r="S1676" i="1"/>
  <c r="T1676" i="1" s="1"/>
  <c r="S1637" i="1"/>
  <c r="T1637" i="1" s="1"/>
  <c r="S1636" i="1"/>
  <c r="T1636" i="1" s="1"/>
  <c r="S1475" i="1"/>
  <c r="T1475" i="1" s="1"/>
  <c r="S1390" i="1"/>
  <c r="T1390" i="1" s="1"/>
  <c r="S1376" i="1"/>
  <c r="T1376" i="1" s="1"/>
  <c r="S1290" i="1"/>
  <c r="T1290" i="1" s="1"/>
  <c r="S1248" i="1"/>
  <c r="T1248" i="1" s="1"/>
  <c r="S1171" i="1"/>
  <c r="T1171" i="1" s="1"/>
  <c r="S1123" i="1"/>
  <c r="T1123" i="1" s="1"/>
  <c r="S1054" i="1"/>
  <c r="T1054" i="1" s="1"/>
  <c r="S2352" i="1"/>
  <c r="T2352" i="1" s="1"/>
  <c r="S2256" i="1"/>
  <c r="T2256" i="1" s="1"/>
  <c r="S2194" i="1"/>
  <c r="T2194" i="1" s="1"/>
  <c r="S2049" i="1"/>
  <c r="T2049" i="1" s="1"/>
  <c r="S2040" i="1"/>
  <c r="T2040" i="1" s="1"/>
  <c r="S2024" i="1"/>
  <c r="T2024" i="1" s="1"/>
  <c r="S2012" i="1"/>
  <c r="T2012" i="1" s="1"/>
  <c r="S1776" i="1"/>
  <c r="T1776" i="1" s="1"/>
  <c r="S1386" i="1"/>
  <c r="T1386" i="1" s="1"/>
  <c r="S1294" i="1"/>
  <c r="T1294" i="1" s="1"/>
  <c r="S1102" i="1"/>
  <c r="T1102" i="1" s="1"/>
  <c r="S1071" i="1"/>
  <c r="T1071" i="1" s="1"/>
  <c r="S1064" i="1"/>
  <c r="T1064" i="1" s="1"/>
  <c r="S916" i="1"/>
  <c r="T916" i="1" s="1"/>
  <c r="S2645" i="1"/>
  <c r="T2645" i="1" s="1"/>
  <c r="S2511" i="1"/>
  <c r="T2511" i="1" s="1"/>
  <c r="S2142" i="1"/>
  <c r="T2142" i="1" s="1"/>
  <c r="S2018" i="1"/>
  <c r="T2018" i="1" s="1"/>
  <c r="S1918" i="1"/>
  <c r="T1918" i="1" s="1"/>
  <c r="S1904" i="1"/>
  <c r="T1904" i="1" s="1"/>
  <c r="S1876" i="1"/>
  <c r="T1876" i="1" s="1"/>
  <c r="S1747" i="1"/>
  <c r="T1747" i="1" s="1"/>
  <c r="S1711" i="1"/>
  <c r="T1711" i="1" s="1"/>
  <c r="S1686" i="1"/>
  <c r="T1686" i="1" s="1"/>
  <c r="S1590" i="1"/>
  <c r="T1590" i="1" s="1"/>
  <c r="S1416" i="1"/>
  <c r="T1416" i="1" s="1"/>
  <c r="S1377" i="1"/>
  <c r="T1377" i="1" s="1"/>
  <c r="S1319" i="1"/>
  <c r="T1319" i="1" s="1"/>
  <c r="S1209" i="1"/>
  <c r="T1209" i="1" s="1"/>
  <c r="S1167" i="1"/>
  <c r="T1167" i="1" s="1"/>
  <c r="S2251" i="1"/>
  <c r="T2251" i="1" s="1"/>
  <c r="S2582" i="1"/>
  <c r="T2582" i="1" s="1"/>
  <c r="S2428" i="1"/>
  <c r="T2428" i="1" s="1"/>
  <c r="S2362" i="1"/>
  <c r="T2362" i="1" s="1"/>
  <c r="S2345" i="1"/>
  <c r="T2345" i="1" s="1"/>
  <c r="S2267" i="1"/>
  <c r="T2267" i="1" s="1"/>
  <c r="S2259" i="1"/>
  <c r="T2259" i="1" s="1"/>
  <c r="S2181" i="1"/>
  <c r="T2181" i="1" s="1"/>
  <c r="S2031" i="1"/>
  <c r="T2031" i="1" s="1"/>
  <c r="S2027" i="1"/>
  <c r="T2027" i="1" s="1"/>
  <c r="S1969" i="1"/>
  <c r="T1969" i="1" s="1"/>
  <c r="S1963" i="1"/>
  <c r="T1963" i="1" s="1"/>
  <c r="S1875" i="1"/>
  <c r="T1875" i="1" s="1"/>
  <c r="S1790" i="1"/>
  <c r="T1790" i="1" s="1"/>
  <c r="S1658" i="1"/>
  <c r="T1658" i="1" s="1"/>
  <c r="S1595" i="1"/>
  <c r="T1595" i="1" s="1"/>
  <c r="S1576" i="1"/>
  <c r="T1576" i="1" s="1"/>
  <c r="S1188" i="1"/>
  <c r="T1188" i="1" s="1"/>
  <c r="S1059" i="1"/>
  <c r="T1059" i="1" s="1"/>
  <c r="S1052" i="1"/>
  <c r="T1052" i="1" s="1"/>
  <c r="S998" i="1"/>
  <c r="T998" i="1" s="1"/>
  <c r="S2399" i="1"/>
  <c r="T2399" i="1" s="1"/>
  <c r="S2306" i="1"/>
  <c r="T2306" i="1" s="1"/>
  <c r="S2254" i="1"/>
  <c r="T2254" i="1" s="1"/>
  <c r="S2235" i="1"/>
  <c r="T2235" i="1" s="1"/>
  <c r="S2202" i="1"/>
  <c r="T2202" i="1" s="1"/>
  <c r="S2131" i="1"/>
  <c r="T2131" i="1" s="1"/>
  <c r="S2124" i="1"/>
  <c r="T2124" i="1" s="1"/>
  <c r="S1974" i="1"/>
  <c r="T1974" i="1" s="1"/>
  <c r="S1237" i="1"/>
  <c r="T1237" i="1" s="1"/>
  <c r="S991" i="1"/>
  <c r="T991" i="1" s="1"/>
  <c r="S1846" i="1"/>
  <c r="T1846" i="1" s="1"/>
  <c r="S1013" i="1"/>
  <c r="T1013" i="1" s="1"/>
  <c r="S2492" i="1"/>
  <c r="T2492" i="1" s="1"/>
  <c r="S2480" i="1"/>
  <c r="T2480" i="1" s="1"/>
  <c r="S2470" i="1"/>
  <c r="T2470" i="1" s="1"/>
  <c r="S2465" i="1"/>
  <c r="T2465" i="1" s="1"/>
  <c r="S2434" i="1"/>
  <c r="T2434" i="1" s="1"/>
  <c r="S2393" i="1"/>
  <c r="T2393" i="1" s="1"/>
  <c r="S2375" i="1"/>
  <c r="T2375" i="1" s="1"/>
  <c r="S2350" i="1"/>
  <c r="T2350" i="1" s="1"/>
  <c r="S2307" i="1"/>
  <c r="T2307" i="1" s="1"/>
  <c r="S2296" i="1"/>
  <c r="T2296" i="1" s="1"/>
  <c r="S2283" i="1"/>
  <c r="T2283" i="1" s="1"/>
  <c r="S2227" i="1"/>
  <c r="T2227" i="1" s="1"/>
  <c r="S2219" i="1"/>
  <c r="T2219" i="1" s="1"/>
  <c r="S2205" i="1"/>
  <c r="T2205" i="1" s="1"/>
  <c r="S2159" i="1"/>
  <c r="T2159" i="1" s="1"/>
  <c r="S2125" i="1"/>
  <c r="T2125" i="1" s="1"/>
  <c r="S2117" i="1"/>
  <c r="T2117" i="1" s="1"/>
  <c r="S2091" i="1"/>
  <c r="T2091" i="1" s="1"/>
  <c r="S2065" i="1"/>
  <c r="T2065" i="1" s="1"/>
  <c r="S2006" i="1"/>
  <c r="T2006" i="1" s="1"/>
  <c r="S1957" i="1"/>
  <c r="T1957" i="1" s="1"/>
  <c r="S1932" i="1"/>
  <c r="T1932" i="1" s="1"/>
  <c r="S1893" i="1"/>
  <c r="T1893" i="1" s="1"/>
  <c r="S1884" i="1"/>
  <c r="T1884" i="1" s="1"/>
  <c r="S1777" i="1"/>
  <c r="T1777" i="1" s="1"/>
  <c r="S1673" i="1"/>
  <c r="T1673" i="1" s="1"/>
  <c r="S1654" i="1"/>
  <c r="T1654" i="1" s="1"/>
  <c r="S1629" i="1"/>
  <c r="T1629" i="1" s="1"/>
  <c r="S1602" i="1"/>
  <c r="T1602" i="1" s="1"/>
  <c r="S1601" i="1"/>
  <c r="T1601" i="1" s="1"/>
  <c r="S1599" i="1"/>
  <c r="T1599" i="1" s="1"/>
  <c r="S1581" i="1"/>
  <c r="T1581" i="1" s="1"/>
  <c r="S1574" i="1"/>
  <c r="T1574" i="1" s="1"/>
  <c r="S1454" i="1"/>
  <c r="T1454" i="1" s="1"/>
  <c r="S1351" i="1"/>
  <c r="T1351" i="1" s="1"/>
  <c r="S1251" i="1"/>
  <c r="T1251" i="1" s="1"/>
  <c r="S1243" i="1"/>
  <c r="T1243" i="1" s="1"/>
  <c r="S1177" i="1"/>
  <c r="T1177" i="1" s="1"/>
  <c r="S1068" i="1"/>
  <c r="T1068" i="1" s="1"/>
  <c r="S1028" i="1"/>
  <c r="T1028" i="1" s="1"/>
  <c r="S1015" i="1"/>
  <c r="T1015" i="1" s="1"/>
  <c r="S948" i="1"/>
  <c r="T948" i="1" s="1"/>
  <c r="S880" i="1"/>
  <c r="T880" i="1" s="1"/>
  <c r="S864" i="1"/>
  <c r="T864" i="1" s="1"/>
  <c r="S744" i="1"/>
  <c r="T744" i="1" s="1"/>
  <c r="S589" i="1"/>
  <c r="T589" i="1" s="1"/>
  <c r="S558" i="1"/>
  <c r="T558" i="1" s="1"/>
  <c r="S534" i="1"/>
  <c r="T534" i="1" s="1"/>
  <c r="S409" i="1"/>
  <c r="T409" i="1" s="1"/>
  <c r="S2535" i="1"/>
  <c r="T2535" i="1" s="1"/>
  <c r="S2618" i="1"/>
  <c r="T2618" i="1" s="1"/>
  <c r="S2596" i="1"/>
  <c r="T2596" i="1" s="1"/>
  <c r="S2578" i="1"/>
  <c r="T2578" i="1" s="1"/>
  <c r="S2574" i="1"/>
  <c r="T2574" i="1" s="1"/>
  <c r="S2518" i="1"/>
  <c r="T2518" i="1" s="1"/>
  <c r="S2439" i="1"/>
  <c r="T2439" i="1" s="1"/>
  <c r="S1496" i="1"/>
  <c r="T1496" i="1" s="1"/>
  <c r="S1260" i="1"/>
  <c r="T1260" i="1" s="1"/>
  <c r="S1157" i="1"/>
  <c r="T1157" i="1" s="1"/>
  <c r="S772" i="1"/>
  <c r="T772" i="1" s="1"/>
  <c r="S674" i="1"/>
  <c r="T674" i="1" s="1"/>
  <c r="S421" i="1"/>
  <c r="T421" i="1" s="1"/>
  <c r="S2095" i="1"/>
  <c r="T2095" i="1" s="1"/>
  <c r="S1539" i="1"/>
  <c r="T1539" i="1" s="1"/>
  <c r="S1468" i="1"/>
  <c r="T1468" i="1" s="1"/>
  <c r="S1114" i="1"/>
  <c r="T1114" i="1" s="1"/>
  <c r="S985" i="1"/>
  <c r="T985" i="1" s="1"/>
  <c r="S829" i="1"/>
  <c r="T829" i="1" s="1"/>
  <c r="S593" i="1"/>
  <c r="T593" i="1" s="1"/>
  <c r="S2309" i="1"/>
  <c r="T2309" i="1" s="1"/>
  <c r="S2047" i="1"/>
  <c r="T2047" i="1" s="1"/>
  <c r="S1945" i="1"/>
  <c r="T1945" i="1" s="1"/>
  <c r="S1365" i="1"/>
  <c r="T1365" i="1" s="1"/>
  <c r="S1008" i="1"/>
  <c r="T1008" i="1" s="1"/>
  <c r="S925" i="1"/>
  <c r="T925" i="1" s="1"/>
  <c r="S875" i="1"/>
  <c r="T875" i="1" s="1"/>
  <c r="S846" i="1"/>
  <c r="T846" i="1" s="1"/>
  <c r="S597" i="1"/>
  <c r="T597" i="1" s="1"/>
  <c r="S430" i="1"/>
  <c r="T430" i="1" s="1"/>
  <c r="S830" i="1"/>
  <c r="T830" i="1" s="1"/>
  <c r="S663" i="1"/>
  <c r="T663" i="1" s="1"/>
  <c r="S425" i="1"/>
  <c r="T425" i="1" s="1"/>
  <c r="S902" i="1"/>
  <c r="T902" i="1" s="1"/>
  <c r="S756" i="1"/>
  <c r="T756" i="1" s="1"/>
  <c r="S2149" i="1"/>
  <c r="T2149" i="1" s="1"/>
  <c r="S2121" i="1"/>
  <c r="T2121" i="1" s="1"/>
  <c r="S2034" i="1"/>
  <c r="T2034" i="1" s="1"/>
  <c r="S2022" i="1"/>
  <c r="T2022" i="1" s="1"/>
  <c r="S1993" i="1"/>
  <c r="T1993" i="1" s="1"/>
  <c r="S1958" i="1"/>
  <c r="T1958" i="1" s="1"/>
  <c r="S1947" i="1"/>
  <c r="T1947" i="1" s="1"/>
  <c r="S1710" i="1"/>
  <c r="T1710" i="1" s="1"/>
  <c r="S1675" i="1"/>
  <c r="T1675" i="1" s="1"/>
  <c r="S1484" i="1"/>
  <c r="T1484" i="1" s="1"/>
  <c r="S1463" i="1"/>
  <c r="T1463" i="1" s="1"/>
  <c r="S1448" i="1"/>
  <c r="T1448" i="1" s="1"/>
  <c r="S1392" i="1"/>
  <c r="T1392" i="1" s="1"/>
  <c r="S1371" i="1"/>
  <c r="T1371" i="1" s="1"/>
  <c r="S1100" i="1"/>
  <c r="T1100" i="1" s="1"/>
  <c r="S1055" i="1"/>
  <c r="T1055" i="1" s="1"/>
  <c r="S924" i="1"/>
  <c r="T924" i="1" s="1"/>
  <c r="S731" i="1"/>
  <c r="T731" i="1" s="1"/>
  <c r="S707" i="1"/>
  <c r="T707" i="1" s="1"/>
  <c r="S586" i="1"/>
  <c r="T586" i="1" s="1"/>
  <c r="S513" i="1"/>
  <c r="T513" i="1" s="1"/>
  <c r="S427" i="1"/>
  <c r="T427" i="1" s="1"/>
  <c r="S2708" i="1"/>
  <c r="T2708" i="1" s="1"/>
  <c r="S2630" i="1"/>
  <c r="T2630" i="1" s="1"/>
  <c r="S2591" i="1"/>
  <c r="T2591" i="1" s="1"/>
  <c r="S2543" i="1"/>
  <c r="T2543" i="1" s="1"/>
  <c r="S2522" i="1"/>
  <c r="T2522" i="1" s="1"/>
  <c r="S2436" i="1"/>
  <c r="T2436" i="1" s="1"/>
  <c r="S2415" i="1"/>
  <c r="T2415" i="1" s="1"/>
  <c r="S2381" i="1"/>
  <c r="T2381" i="1" s="1"/>
  <c r="S2302" i="1"/>
  <c r="T2302" i="1" s="1"/>
  <c r="S2224" i="1"/>
  <c r="T2224" i="1" s="1"/>
  <c r="S2217" i="1"/>
  <c r="T2217" i="1" s="1"/>
  <c r="S2209" i="1"/>
  <c r="T2209" i="1" s="1"/>
  <c r="S2173" i="1"/>
  <c r="T2173" i="1" s="1"/>
  <c r="S2013" i="1"/>
  <c r="T2013" i="1" s="1"/>
  <c r="S1858" i="1"/>
  <c r="T1858" i="1" s="1"/>
  <c r="S1833" i="1"/>
  <c r="T1833" i="1" s="1"/>
  <c r="S1789" i="1"/>
  <c r="T1789" i="1" s="1"/>
  <c r="S1701" i="1"/>
  <c r="T1701" i="1" s="1"/>
  <c r="S1580" i="1"/>
  <c r="T1580" i="1" s="1"/>
  <c r="S1441" i="1"/>
  <c r="T1441" i="1" s="1"/>
  <c r="S1384" i="1"/>
  <c r="T1384" i="1" s="1"/>
  <c r="S1314" i="1"/>
  <c r="T1314" i="1" s="1"/>
  <c r="S1301" i="1"/>
  <c r="T1301" i="1" s="1"/>
  <c r="S1115" i="1"/>
  <c r="T1115" i="1" s="1"/>
  <c r="S1091" i="1"/>
  <c r="T1091" i="1" s="1"/>
  <c r="S1067" i="1"/>
  <c r="T1067" i="1" s="1"/>
  <c r="S1024" i="1"/>
  <c r="T1024" i="1" s="1"/>
  <c r="S981" i="1"/>
  <c r="T981" i="1" s="1"/>
  <c r="S936" i="1"/>
  <c r="T936" i="1" s="1"/>
  <c r="S897" i="1"/>
  <c r="T897" i="1" s="1"/>
  <c r="S507" i="1"/>
  <c r="T507" i="1" s="1"/>
  <c r="S444" i="1"/>
  <c r="T444" i="1" s="1"/>
  <c r="S387" i="1"/>
  <c r="T387" i="1" s="1"/>
  <c r="S2621" i="1"/>
  <c r="T2621" i="1" s="1"/>
  <c r="S2604" i="1"/>
  <c r="T2604" i="1" s="1"/>
  <c r="S2602" i="1"/>
  <c r="T2602" i="1" s="1"/>
  <c r="S2563" i="1"/>
  <c r="T2563" i="1" s="1"/>
  <c r="S2561" i="1"/>
  <c r="T2561" i="1" s="1"/>
  <c r="S2547" i="1"/>
  <c r="T2547" i="1" s="1"/>
  <c r="S2534" i="1"/>
  <c r="T2534" i="1" s="1"/>
  <c r="S2485" i="1"/>
  <c r="T2485" i="1" s="1"/>
  <c r="S2444" i="1"/>
  <c r="T2444" i="1" s="1"/>
  <c r="S2370" i="1"/>
  <c r="T2370" i="1" s="1"/>
  <c r="S2356" i="1"/>
  <c r="T2356" i="1" s="1"/>
  <c r="S2312" i="1"/>
  <c r="T2312" i="1" s="1"/>
  <c r="S2157" i="1"/>
  <c r="T2157" i="1" s="1"/>
  <c r="S2153" i="1"/>
  <c r="T2153" i="1" s="1"/>
  <c r="S2126" i="1"/>
  <c r="T2126" i="1" s="1"/>
  <c r="S2096" i="1"/>
  <c r="T2096" i="1" s="1"/>
  <c r="S1870" i="1"/>
  <c r="T1870" i="1" s="1"/>
  <c r="S1853" i="1"/>
  <c r="T1853" i="1" s="1"/>
  <c r="S1826" i="1"/>
  <c r="T1826" i="1" s="1"/>
  <c r="S1611" i="1"/>
  <c r="T1611" i="1" s="1"/>
  <c r="S1582" i="1"/>
  <c r="T1582" i="1" s="1"/>
  <c r="S1506" i="1"/>
  <c r="T1506" i="1" s="1"/>
  <c r="S1462" i="1"/>
  <c r="T1462" i="1" s="1"/>
  <c r="S1345" i="1"/>
  <c r="T1345" i="1" s="1"/>
  <c r="S1118" i="1"/>
  <c r="T1118" i="1" s="1"/>
  <c r="S1014" i="1"/>
  <c r="T1014" i="1" s="1"/>
  <c r="S904" i="1"/>
  <c r="T904" i="1" s="1"/>
  <c r="S519" i="1"/>
  <c r="T519" i="1" s="1"/>
  <c r="S501" i="1"/>
  <c r="T501" i="1" s="1"/>
  <c r="S496" i="1"/>
  <c r="T496" i="1" s="1"/>
  <c r="S450" i="1"/>
  <c r="T450" i="1" s="1"/>
  <c r="S2566" i="1"/>
  <c r="T2566" i="1" s="1"/>
  <c r="S2506" i="1"/>
  <c r="T2506" i="1" s="1"/>
  <c r="S2406" i="1"/>
  <c r="T2406" i="1" s="1"/>
  <c r="S2255" i="1"/>
  <c r="T2255" i="1" s="1"/>
  <c r="S2204" i="1"/>
  <c r="T2204" i="1" s="1"/>
  <c r="S2174" i="1"/>
  <c r="T2174" i="1" s="1"/>
  <c r="S1930" i="1"/>
  <c r="T1930" i="1" s="1"/>
  <c r="S1921" i="1"/>
  <c r="T1921" i="1" s="1"/>
  <c r="S1919" i="1"/>
  <c r="T1919" i="1" s="1"/>
  <c r="S1891" i="1"/>
  <c r="T1891" i="1" s="1"/>
  <c r="S1814" i="1"/>
  <c r="T1814" i="1" s="1"/>
  <c r="S1774" i="1"/>
  <c r="T1774" i="1" s="1"/>
  <c r="S1770" i="1"/>
  <c r="T1770" i="1" s="1"/>
  <c r="S1712" i="1"/>
  <c r="T1712" i="1" s="1"/>
  <c r="S1644" i="1"/>
  <c r="T1644" i="1" s="1"/>
  <c r="S1396" i="1"/>
  <c r="T1396" i="1" s="1"/>
  <c r="S1313" i="1"/>
  <c r="T1313" i="1" s="1"/>
  <c r="S915" i="1"/>
  <c r="T915" i="1" s="1"/>
  <c r="S871" i="1"/>
  <c r="T871" i="1" s="1"/>
  <c r="S828" i="1"/>
  <c r="T828" i="1" s="1"/>
  <c r="S503" i="1"/>
  <c r="T503" i="1" s="1"/>
  <c r="S2670" i="1"/>
  <c r="T2670" i="1" s="1"/>
  <c r="S2647" i="1"/>
  <c r="T2647" i="1" s="1"/>
  <c r="S2579" i="1"/>
  <c r="T2579" i="1" s="1"/>
  <c r="S2564" i="1"/>
  <c r="T2564" i="1" s="1"/>
  <c r="S2382" i="1"/>
  <c r="T2382" i="1" s="1"/>
  <c r="S2378" i="1"/>
  <c r="T2378" i="1" s="1"/>
  <c r="S2366" i="1"/>
  <c r="T2366" i="1" s="1"/>
  <c r="S2359" i="1"/>
  <c r="T2359" i="1" s="1"/>
  <c r="S2253" i="1"/>
  <c r="T2253" i="1" s="1"/>
  <c r="S2233" i="1"/>
  <c r="T2233" i="1" s="1"/>
  <c r="S2090" i="1"/>
  <c r="T2090" i="1" s="1"/>
  <c r="S1954" i="1"/>
  <c r="T1954" i="1" s="1"/>
  <c r="S1902" i="1"/>
  <c r="T1902" i="1" s="1"/>
  <c r="S1660" i="1"/>
  <c r="T1660" i="1" s="1"/>
  <c r="S1439" i="1"/>
  <c r="T1439" i="1" s="1"/>
  <c r="S1321" i="1"/>
  <c r="T1321" i="1" s="1"/>
  <c r="S1117" i="1"/>
  <c r="T1117" i="1" s="1"/>
  <c r="S1096" i="1"/>
  <c r="T1096" i="1" s="1"/>
  <c r="S1051" i="1"/>
  <c r="T1051" i="1" s="1"/>
  <c r="S826" i="1"/>
  <c r="T826" i="1" s="1"/>
  <c r="S412" i="1"/>
  <c r="T412" i="1" s="1"/>
  <c r="S378" i="1"/>
  <c r="T378" i="1" s="1"/>
  <c r="S371" i="1"/>
  <c r="T371" i="1" s="1"/>
  <c r="S2635" i="1"/>
  <c r="T2635" i="1" s="1"/>
  <c r="S2597" i="1"/>
  <c r="T2597" i="1" s="1"/>
  <c r="S2477" i="1"/>
  <c r="T2477" i="1" s="1"/>
  <c r="S2402" i="1"/>
  <c r="T2402" i="1" s="1"/>
  <c r="S2376" i="1"/>
  <c r="T2376" i="1" s="1"/>
  <c r="S2372" i="1"/>
  <c r="T2372" i="1" s="1"/>
  <c r="S2360" i="1"/>
  <c r="T2360" i="1" s="1"/>
  <c r="S2339" i="1"/>
  <c r="T2339" i="1" s="1"/>
  <c r="S2305" i="1"/>
  <c r="T2305" i="1" s="1"/>
  <c r="S2212" i="1"/>
  <c r="T2212" i="1" s="1"/>
  <c r="S2176" i="1"/>
  <c r="T2176" i="1" s="1"/>
  <c r="S2050" i="1"/>
  <c r="T2050" i="1" s="1"/>
  <c r="S2037" i="1"/>
  <c r="T2037" i="1" s="1"/>
  <c r="S1961" i="1"/>
  <c r="T1961" i="1" s="1"/>
  <c r="S1861" i="1"/>
  <c r="T1861" i="1" s="1"/>
  <c r="S1837" i="1"/>
  <c r="T1837" i="1" s="1"/>
  <c r="S1674" i="1"/>
  <c r="T1674" i="1" s="1"/>
  <c r="S1671" i="1"/>
  <c r="T1671" i="1" s="1"/>
  <c r="S1655" i="1"/>
  <c r="T1655" i="1" s="1"/>
  <c r="S1564" i="1"/>
  <c r="T1564" i="1" s="1"/>
  <c r="S1485" i="1"/>
  <c r="T1485" i="1" s="1"/>
  <c r="S1442" i="1"/>
  <c r="T1442" i="1" s="1"/>
  <c r="S1435" i="1"/>
  <c r="T1435" i="1" s="1"/>
  <c r="S1428" i="1"/>
  <c r="T1428" i="1" s="1"/>
  <c r="S1305" i="1"/>
  <c r="T1305" i="1" s="1"/>
  <c r="S1144" i="1"/>
  <c r="T1144" i="1" s="1"/>
  <c r="S2104" i="1"/>
  <c r="T2104" i="1" s="1"/>
  <c r="S2074" i="1"/>
  <c r="T2074" i="1" s="1"/>
  <c r="S1864" i="1"/>
  <c r="T1864" i="1" s="1"/>
  <c r="S1834" i="1"/>
  <c r="T1834" i="1" s="1"/>
  <c r="S1620" i="1"/>
  <c r="T1620" i="1" s="1"/>
  <c r="S1605" i="1"/>
  <c r="T1605" i="1" s="1"/>
  <c r="S1546" i="1"/>
  <c r="T1546" i="1" s="1"/>
  <c r="S1466" i="1"/>
  <c r="T1466" i="1" s="1"/>
  <c r="S1316" i="1"/>
  <c r="T1316" i="1" s="1"/>
  <c r="S858" i="1"/>
  <c r="T858" i="1" s="1"/>
  <c r="S521" i="1"/>
  <c r="T521" i="1" s="1"/>
  <c r="S812" i="1"/>
  <c r="T812" i="1" s="1"/>
  <c r="S359" i="1"/>
  <c r="T359" i="1" s="1"/>
  <c r="S2442" i="1"/>
  <c r="T2442" i="1" s="1"/>
  <c r="S2358" i="1"/>
  <c r="T2358" i="1" s="1"/>
  <c r="S2346" i="1"/>
  <c r="T2346" i="1" s="1"/>
  <c r="S2324" i="1"/>
  <c r="T2324" i="1" s="1"/>
  <c r="S2315" i="1"/>
  <c r="T2315" i="1" s="1"/>
  <c r="S1571" i="1"/>
  <c r="T1571" i="1" s="1"/>
  <c r="S1449" i="1"/>
  <c r="T1449" i="1" s="1"/>
  <c r="S1029" i="1"/>
  <c r="T1029" i="1" s="1"/>
  <c r="S996" i="1"/>
  <c r="T996" i="1" s="1"/>
  <c r="S945" i="1"/>
  <c r="T945" i="1" s="1"/>
  <c r="S894" i="1"/>
  <c r="T894" i="1" s="1"/>
  <c r="S535" i="1"/>
  <c r="T535" i="1" s="1"/>
  <c r="S533" i="1"/>
  <c r="T533" i="1" s="1"/>
  <c r="S514" i="1"/>
  <c r="T514" i="1" s="1"/>
  <c r="S512" i="1"/>
  <c r="T512" i="1" s="1"/>
  <c r="S1608" i="1"/>
  <c r="T1608" i="1" s="1"/>
  <c r="S1603" i="1"/>
  <c r="T1603" i="1" s="1"/>
  <c r="S1558" i="1"/>
  <c r="T1558" i="1" s="1"/>
  <c r="S1459" i="1"/>
  <c r="T1459" i="1" s="1"/>
  <c r="S1370" i="1"/>
  <c r="T1370" i="1" s="1"/>
  <c r="S1097" i="1"/>
  <c r="T1097" i="1" s="1"/>
  <c r="S1087" i="1"/>
  <c r="T1087" i="1" s="1"/>
  <c r="S995" i="1"/>
  <c r="T995" i="1" s="1"/>
  <c r="S531" i="1"/>
  <c r="T531" i="1" s="1"/>
  <c r="S453" i="1"/>
  <c r="T453" i="1" s="1"/>
  <c r="S440" i="1"/>
  <c r="T440" i="1" s="1"/>
  <c r="S1366" i="1"/>
  <c r="T1366" i="1" s="1"/>
  <c r="S1149" i="1"/>
  <c r="T1149" i="1" s="1"/>
  <c r="S1145" i="1"/>
  <c r="T1145" i="1" s="1"/>
  <c r="S959" i="1"/>
  <c r="T959" i="1" s="1"/>
  <c r="S957" i="1"/>
  <c r="T957" i="1" s="1"/>
  <c r="S935" i="1"/>
  <c r="T935" i="1" s="1"/>
  <c r="S910" i="1"/>
  <c r="T910" i="1" s="1"/>
  <c r="S899" i="1"/>
  <c r="T899" i="1" s="1"/>
  <c r="S529" i="1"/>
  <c r="T529" i="1" s="1"/>
  <c r="S2329" i="1"/>
  <c r="T2329" i="1" s="1"/>
  <c r="S1559" i="1"/>
  <c r="T1559" i="1" s="1"/>
  <c r="S1498" i="1"/>
  <c r="T1498" i="1" s="1"/>
  <c r="S1363" i="1"/>
  <c r="T1363" i="1" s="1"/>
  <c r="S1357" i="1"/>
  <c r="T1357" i="1" s="1"/>
  <c r="S952" i="1"/>
  <c r="T952" i="1" s="1"/>
  <c r="S896" i="1"/>
  <c r="T896" i="1" s="1"/>
  <c r="S484" i="1"/>
  <c r="T484" i="1" s="1"/>
  <c r="S2343" i="1"/>
  <c r="T2343" i="1" s="1"/>
  <c r="S1575" i="1"/>
  <c r="T1575" i="1" s="1"/>
  <c r="S1563" i="1"/>
  <c r="T1563" i="1" s="1"/>
  <c r="S1378" i="1"/>
  <c r="T1378" i="1" s="1"/>
  <c r="S1359" i="1"/>
  <c r="T1359" i="1" s="1"/>
  <c r="S1125" i="1"/>
  <c r="T1125" i="1" s="1"/>
  <c r="S1107" i="1"/>
  <c r="T1107" i="1" s="1"/>
  <c r="S1083" i="1"/>
  <c r="T1083" i="1" s="1"/>
  <c r="S1026" i="1"/>
  <c r="T1026" i="1" s="1"/>
  <c r="S901" i="1"/>
  <c r="T901" i="1" s="1"/>
  <c r="S527" i="1"/>
  <c r="T527" i="1" s="1"/>
  <c r="S524" i="1"/>
  <c r="T524" i="1" s="1"/>
  <c r="S492" i="1"/>
  <c r="T492" i="1" s="1"/>
  <c r="S505" i="1"/>
  <c r="T505"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<sst xmlns="http://schemas.openxmlformats.org/spreadsheetml/2006/main" count="16326" uniqueCount="95">
  <si>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</si>
  <si>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</si>
  <si>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</si>
  <si>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</si>
  <si>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</si>
  <si>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</si>
  <si>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</si>
  <si>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</si>
  <si>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</si>
  <si>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</si>
  <si>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</si>
  <si>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</si>
  <si>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</si>
  <si>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</si>
  <si>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</si>
  <si>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</si>
  <si>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</si>
  <si>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</si>
  <si>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</si>
  <si>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</si>
  <si>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</si>
  <si>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</si>
  <si>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</si>
  <si>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</si>
  <si>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</si>
  <si>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</si>
  <si>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</si>
  <si>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</si>
  <si>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</si>
  <si>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</si>
  <si>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</si>
  <si>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</si>
  <si>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</si>
  <si>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</si>
  <si>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</si>
  <si>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</si>
  <si>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</si>
  <si>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</si>
  <si>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</si>
  <si>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</si>
  <si>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</si>
  <si>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</si>
  <si>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</si>
  <si>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</si>
  <si>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</si>
  <si>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</si>
  <si>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</si>
  <si>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</si>
  <si>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</si>
  <si>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</si>
  <si>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</si>
  <si>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</si>
  <si>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</si>
  <si>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</si>
  <si>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</si>
  <si>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</si>
  <si>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</si>
  <si>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</si>
  <si>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</si>
  <si>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</si>
  <si>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</si>
  <si>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</si>
  <si>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</si>
  <si>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</si>
  <si>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</si>
  <si>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</si>
  <si>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</si>
  <si>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</si>
  <si>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</si>
  <si>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Sum of Revenue</t>
  </si>
  <si>
    <t>Sum of Gross Profit</t>
  </si>
  <si>
    <t>Gross Profit Margin</t>
  </si>
  <si>
    <t>Sum of Units Sold</t>
  </si>
  <si>
    <t>Count of ID</t>
  </si>
  <si>
    <t>Sum of COGS</t>
  </si>
  <si>
    <t>Year</t>
  </si>
  <si>
    <t>Quarter</t>
  </si>
  <si>
    <t>Month No</t>
  </si>
  <si>
    <t>Month</t>
  </si>
  <si>
    <t>Row Labels</t>
  </si>
  <si>
    <t>Apr</t>
  </si>
  <si>
    <t>May</t>
  </si>
  <si>
    <t>Jun</t>
  </si>
  <si>
    <t>Jul</t>
  </si>
  <si>
    <t>Aug</t>
  </si>
  <si>
    <t>Sep</t>
  </si>
  <si>
    <t>Oct</t>
  </si>
  <si>
    <t>Nov</t>
  </si>
  <si>
    <t>Dec</t>
  </si>
  <si>
    <t>Jan</t>
  </si>
  <si>
    <t>Feb</t>
  </si>
  <si>
    <t>Mar</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</si>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</sst>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rgb="FF1F4E78"/>
      </patternFill>
    </fill>
    <fill>
      <patternFill patternType="solid">
        <fgColor theme="4"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1">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0" borderId="0" xfId="0" pivotButton="1"/>
    <xf numFmtId="10" fontId="0" fillId="0" borderId="0" xfId="4" applyNumberFormat="1" applyFont="1"/>
    <xf numFmtId="1" fontId="0" fillId="0" borderId="0" xfId="0" applyNumberFormat="1"/>
    <xf numFmtId="0" fontId="0" fillId="3" borderId="0" xfId="0" applyFill="1"/>
    <xf numFmtId="167" fontId="0" fillId="0" borderId="0" xfId="0" applyNumberFormat="1"/>
    <xf numFmtId="0" fontId="2" fillId="2" borderId="0" xfId="0" applyFont="1" applyFill="1" applyAlignment="1">
      <alignment horizontal="right" vertical="center"/>
    </xf>
    <xf numFmtId="164" fontId="3" fillId="0" borderId="0" xfId="0" applyNumberFormat="1" applyFont="1" applyAlignment="1">
      <alignment horizontal="right"/>
    </xf>
    <xf numFmtId="0" fontId="0" fillId="0" borderId="0" xfId="0" applyAlignment="1">
      <alignment horizontal="right"/>
    </xf>
    <xf numFmtId="0" fontId="0" fillId="0" borderId="0" xfId="0" applyAlignment="1">
      <alignment horizontal="left"/>
    </xf>
    <xf numFmtId="168" fontId="0" fillId="0" borderId="0" xfId="0" applyNumberFormat="1"/>
    <xf numFmtId="0"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38">
    <dxf>
      <numFmt numFmtId="167" formatCode="\$#,##0"/>
    </dxf>
    <dxf>
      <numFmt numFmtId="168" formatCode="\$#,##0,&quot;K&quo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164" formatCode="dd\-mmm\-yyyy"/>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164" formatCode="dd\-mmm\-yyyy"/>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37"/>
      <tableStyleElement type="headerRow" dxfId="36"/>
    </tableStyle>
    <tableStyle name="TimeSlicerStyleDark1 2" pivot="0" table="0" count="9" xr9:uid="{C96DA1F2-88E9-40CC-8E55-CFEE23594AD8}">
      <tableStyleElement type="wholeTable" dxfId="35"/>
      <tableStyleElement type="headerRow" dxfId="34"/>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Project 2.xlsx]Pivot Tables!Monthly_Profit_Revenue</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
          <c:y val="0.1817400702645878"/>
          <c:w val="0.98043885087233651"/>
          <c:h val="0.70299793933216637"/>
        </c:manualLayout>
      </c:layout>
      <c:lineChart>
        <c:grouping val="standard"/>
        <c:varyColors val="0"/>
        <c:ser>
          <c:idx val="0"/>
          <c:order val="0"/>
          <c:tx>
            <c:strRef>
              <c:f>'Pivot Tables'!$B$9</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Tables'!$B$10:$B$22</c:f>
              <c:numCache>
                <c:formatCode>\$#,##0,"K"</c:formatCode>
                <c:ptCount val="12"/>
                <c:pt idx="0">
                  <c:v>7690.9389999999994</c:v>
                </c:pt>
                <c:pt idx="1">
                  <c:v>4716.7249999999995</c:v>
                </c:pt>
                <c:pt idx="2">
                  <c:v>9788.1504999999979</c:v>
                </c:pt>
                <c:pt idx="3">
                  <c:v>11632.140499999998</c:v>
                </c:pt>
                <c:pt idx="4">
                  <c:v>11456.432000000001</c:v>
                </c:pt>
                <c:pt idx="5">
                  <c:v>15533.516000000003</c:v>
                </c:pt>
                <c:pt idx="6">
                  <c:v>13706.538</c:v>
                </c:pt>
                <c:pt idx="7">
                  <c:v>12214.656499999999</c:v>
                </c:pt>
                <c:pt idx="8">
                  <c:v>9723.3945000000022</c:v>
                </c:pt>
                <c:pt idx="9">
                  <c:v>9519.5870000000014</c:v>
                </c:pt>
                <c:pt idx="10">
                  <c:v>11029.907499999999</c:v>
                </c:pt>
                <c:pt idx="11">
                  <c:v>6712.4990000000007</c:v>
                </c:pt>
              </c:numCache>
            </c:numRef>
          </c:val>
          <c:smooth val="0"/>
          <c:extLst>
            <c:ext xmlns:c16="http://schemas.microsoft.com/office/drawing/2014/chart" uri="{C3380CC4-5D6E-409C-BE32-E72D297353CC}">
              <c16:uniqueId val="{00000000-9EBA-4D35-A66E-37D2813876E5}"/>
            </c:ext>
          </c:extLst>
        </c:ser>
        <c:ser>
          <c:idx val="1"/>
          <c:order val="1"/>
          <c:tx>
            <c:strRef>
              <c:f>'Pivot Tables'!$C$9</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Tables'!$C$10:$C$22</c:f>
              <c:numCache>
                <c:formatCode>\$#,##0,"K"</c:formatCode>
                <c:ptCount val="12"/>
                <c:pt idx="0">
                  <c:v>3728.1789999999987</c:v>
                </c:pt>
                <c:pt idx="1">
                  <c:v>2328.5250000000001</c:v>
                </c:pt>
                <c:pt idx="2">
                  <c:v>4758.2104999999992</c:v>
                </c:pt>
                <c:pt idx="3">
                  <c:v>5663.9105</c:v>
                </c:pt>
                <c:pt idx="4">
                  <c:v>5478.8120000000008</c:v>
                </c:pt>
                <c:pt idx="5">
                  <c:v>7209.8760000000011</c:v>
                </c:pt>
                <c:pt idx="6">
                  <c:v>6335.5879999999997</c:v>
                </c:pt>
                <c:pt idx="7">
                  <c:v>5947.4764999999989</c:v>
                </c:pt>
                <c:pt idx="8">
                  <c:v>4635.7445000000007</c:v>
                </c:pt>
                <c:pt idx="9">
                  <c:v>4447.3769999999995</c:v>
                </c:pt>
                <c:pt idx="10">
                  <c:v>5201.6574999999975</c:v>
                </c:pt>
                <c:pt idx="11">
                  <c:v>3341.5990000000006</c:v>
                </c:pt>
              </c:numCache>
            </c:numRef>
          </c:val>
          <c:smooth val="0"/>
          <c:extLst>
            <c:ext xmlns:c16="http://schemas.microsoft.com/office/drawing/2014/chart" uri="{C3380CC4-5D6E-409C-BE32-E72D297353CC}">
              <c16:uniqueId val="{00000001-9EBA-4D35-A66E-37D2813876E5}"/>
            </c:ext>
          </c:extLst>
        </c:ser>
        <c:dLbls>
          <c:showLegendKey val="0"/>
          <c:showVal val="0"/>
          <c:showCatName val="0"/>
          <c:showSerName val="0"/>
          <c:showPercent val="0"/>
          <c:showBubbleSize val="0"/>
        </c:dLbls>
        <c:marker val="1"/>
        <c:smooth val="0"/>
        <c:axId val="1077824063"/>
        <c:axId val="319963919"/>
      </c:lineChart>
      <c:catAx>
        <c:axId val="107782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9963919"/>
        <c:crosses val="autoZero"/>
        <c:auto val="1"/>
        <c:lblAlgn val="ctr"/>
        <c:lblOffset val="100"/>
        <c:noMultiLvlLbl val="0"/>
      </c:catAx>
      <c:valAx>
        <c:axId val="319963919"/>
        <c:scaling>
          <c:orientation val="minMax"/>
        </c:scaling>
        <c:delete val="1"/>
        <c:axPos val="l"/>
        <c:numFmt formatCode="\$#,##0,&quot;K&quot;" sourceLinked="1"/>
        <c:majorTickMark val="none"/>
        <c:minorTickMark val="none"/>
        <c:tickLblPos val="nextTo"/>
        <c:crossAx val="10778240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[Practice Project 2.xlsx]Pivot Tables!Top_5_Country</c:name>
    <c:fmtId val="10"/>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49619867791162"/>
          <c:y val="4.357298474945534E-2"/>
          <c:w val="0.77688613842494258"/>
          <c:h val="0.91285403050108915"/>
        </c:manualLayout>
      </c:layout>
      <c:barChart>
        <c:barDir val="bar"/>
        <c:grouping val="clustered"/>
        <c:varyColors val="0"/>
        <c:ser>
          <c:idx val="0"/>
          <c:order val="0"/>
          <c:tx>
            <c:strRef>
              <c:f>'Pivot Tables'!$F$9</c:f>
              <c:strCache>
                <c:ptCount val="1"/>
                <c:pt idx="0">
                  <c:v>Total</c:v>
                </c:pt>
              </c:strCache>
            </c:strRef>
          </c:tx>
          <c:spPr>
            <a:solidFill>
              <a:schemeClr val="accent4">
                <a:lumMod val="60000"/>
                <a:lumOff val="40000"/>
              </a:schemeClr>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Tables'!$E$10:$E$15</c:f>
              <c:strCache>
                <c:ptCount val="5"/>
                <c:pt idx="0">
                  <c:v>Denmark</c:v>
                </c:pt>
                <c:pt idx="1">
                  <c:v>Germany</c:v>
                </c:pt>
                <c:pt idx="2">
                  <c:v>Netherlands</c:v>
                </c:pt>
                <c:pt idx="3">
                  <c:v>Poland</c:v>
                </c:pt>
                <c:pt idx="4">
                  <c:v>Spain</c:v>
                </c:pt>
              </c:strCache>
            </c:strRef>
          </c:cat>
          <c:val>
            <c:numRef>
              <c:f>'Pivot Tables'!$F$10:$F$15</c:f>
              <c:numCache>
                <c:formatCode>General</c:formatCode>
                <c:ptCount val="5"/>
                <c:pt idx="0">
                  <c:v>2425.4670000000006</c:v>
                </c:pt>
                <c:pt idx="1">
                  <c:v>5206.2970000000005</c:v>
                </c:pt>
                <c:pt idx="2">
                  <c:v>2434.8254999999999</c:v>
                </c:pt>
                <c:pt idx="3">
                  <c:v>3064.1749999999997</c:v>
                </c:pt>
                <c:pt idx="4">
                  <c:v>2199.348</c:v>
                </c:pt>
              </c:numCache>
            </c:numRef>
          </c:val>
          <c:extLst>
            <c:ext xmlns:c16="http://schemas.microsoft.com/office/drawing/2014/chart" uri="{C3380CC4-5D6E-409C-BE32-E72D297353CC}">
              <c16:uniqueId val="{00000000-972A-4DF8-AEA9-FEBB97F94745}"/>
            </c:ext>
          </c:extLst>
        </c:ser>
        <c:dLbls>
          <c:showLegendKey val="0"/>
          <c:showVal val="0"/>
          <c:showCatName val="0"/>
          <c:showSerName val="0"/>
          <c:showPercent val="0"/>
          <c:showBubbleSize val="0"/>
        </c:dLbls>
        <c:gapWidth val="94"/>
        <c:axId val="1077834271"/>
        <c:axId val="320072879"/>
      </c:barChart>
      <c:catAx>
        <c:axId val="1077834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0072879"/>
        <c:crosses val="autoZero"/>
        <c:auto val="1"/>
        <c:lblAlgn val="ctr"/>
        <c:lblOffset val="100"/>
        <c:noMultiLvlLbl val="0"/>
      </c:catAx>
      <c:valAx>
        <c:axId val="320072879"/>
        <c:scaling>
          <c:orientation val="minMax"/>
        </c:scaling>
        <c:delete val="1"/>
        <c:axPos val="b"/>
        <c:numFmt formatCode="General" sourceLinked="1"/>
        <c:majorTickMark val="none"/>
        <c:minorTickMark val="none"/>
        <c:tickLblPos val="nextTo"/>
        <c:crossAx val="107783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Project 2.xlsx]Pivot Tables!Sales_Channel</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Tables'!$I$9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EE-46A0-85E1-CC798FDCBB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EE-46A0-85E1-CC798FDCBB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EE-46A0-85E1-CC798FDCBB5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4EE-46A0-85E1-CC798FDCBB5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Tables'!$H$10:$H$14</c:f>
              <c:strCache>
                <c:ptCount val="4"/>
                <c:pt idx="0">
                  <c:v>Corporate</c:v>
                </c:pt>
                <c:pt idx="1">
                  <c:v>Marketplace</c:v>
                </c:pt>
                <c:pt idx="2">
                  <c:v>Online Store</c:v>
                </c:pt>
                <c:pt idx="3">
                  <c:v>Retail Partners</c:v>
                </c:pt>
              </c:strCache>
            </c:strRef>
          </c:cat>
          <c:val>
            <c:numRef>
              <c:f>'Pivot Tables'!$I$10:$I$14</c:f>
              <c:numCache>
                <c:formatCode>\$#,##0</c:formatCode>
                <c:ptCount val="4"/>
                <c:pt idx="0">
                  <c:v>35596.459499999997</c:v>
                </c:pt>
                <c:pt idx="1">
                  <c:v>16042.492499999998</c:v>
                </c:pt>
                <c:pt idx="2">
                  <c:v>50971.949499999952</c:v>
                </c:pt>
                <c:pt idx="3">
                  <c:v>21113.584000000006</c:v>
                </c:pt>
              </c:numCache>
            </c:numRef>
          </c:val>
          <c:extLst>
            <c:ext xmlns:c16="http://schemas.microsoft.com/office/drawing/2014/chart" uri="{C3380CC4-5D6E-409C-BE32-E72D297353CC}">
              <c16:uniqueId val="{00000008-D4EE-46A0-85E1-CC798FDCBB59}"/>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Project 2.xlsx]Pivot Tables!Region_Wsie</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Tables'!$L$9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74-46DA-AD87-22335D20B8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74-46DA-AD87-22335D20B8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74-46DA-AD87-22335D20B8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74-46DA-AD87-22335D20B83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Tables'!$K$10:$K$14</c:f>
              <c:strCache>
                <c:ptCount val="4"/>
                <c:pt idx="0">
                  <c:v>Central Europe</c:v>
                </c:pt>
                <c:pt idx="1">
                  <c:v>Northern Europe</c:v>
                </c:pt>
                <c:pt idx="2">
                  <c:v>Southern Europe</c:v>
                </c:pt>
                <c:pt idx="3">
                  <c:v>Western Europe</c:v>
                </c:pt>
              </c:strCache>
            </c:strRef>
          </c:cat>
          <c:val>
            <c:numRef>
              <c:f>'Pivot Tables'!$L$10:$L$14</c:f>
              <c:numCache>
                <c:formatCode>\$#,##0</c:formatCode>
                <c:ptCount val="4"/>
                <c:pt idx="0">
                  <c:v>33279.668999999994</c:v>
                </c:pt>
                <c:pt idx="1">
                  <c:v>23670.513500000008</c:v>
                </c:pt>
                <c:pt idx="2">
                  <c:v>25763.140500000016</c:v>
                </c:pt>
                <c:pt idx="3">
                  <c:v>41011.162499999969</c:v>
                </c:pt>
              </c:numCache>
            </c:numRef>
          </c:val>
          <c:extLst>
            <c:ext xmlns:c16="http://schemas.microsoft.com/office/drawing/2014/chart" uri="{C3380CC4-5D6E-409C-BE32-E72D297353CC}">
              <c16:uniqueId val="{00000008-B674-46DA-AD87-22335D20B838}"/>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3.2886747365534564E-3"/>
          <c:y val="3.3783783783783786E-2"/>
          <c:w val="0.95610921769107216"/>
          <c:h val="0.11965223097112861"/>
        </c:manualLayout>
      </c:layout>
      <c:overlay val="0"/>
      <c:spPr>
        <a:noFill/>
        <a:ln>
          <a:noFill/>
        </a:ln>
        <a:effectLst/>
      </c:spPr>
      <c:txPr>
        <a:bodyPr rot="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chartData>
  <cx:chart>
    <cx:plotArea>
      <cx:plotAreaRegion>
        <cx:series layoutId="regionMap" uniqueId="{00000000-489D-42B3-886F-A17DD639093F}">
          <cx:tx>
            <cx:txData>
              <cx:f>_xlchart.v5.3</cx:f>
              <cx:v>Total Revenue</cx:v>
            </cx:txData>
          </cx:tx>
          <cx:dataId val="0"/>
          <cx:layoutPr>
            <cx:geography cultureLanguage="en-GB" cultureRegion="IN" attribution="Powered by Bing">
              <cx:geoCache provider="{E9337A44-BEBE-4D9F-B70C-5C5E7DAFC167}">
                <cx:binary>zHppc9020vVfSfnzUCE2ApiaTNUDknfVLtmW9YUlyzK4gAQJbiB//dvylljjmeStSVXmVkqOgAsK
PN3oPn0a/3j0f380Tw/uJ1+bpv/7o//lVT4M7d9//rl/zJ/qh/6kLh6d7e3H4eTR1j/bjx+Lx6ef
P7iHuWj0zzhE9OfH/MENT/7VP/8BT9NP9tQ+PgyFba7GJ7dcP/WjGfr/MPfDqZ8e7dgMz8s1POmX
V+fWzQ/Lq5+emqEYltulffrl1XdfefXTzy8f9C9/9CcD+xrGD7CWyROJCCFhKMJPH/TqJ2Mb/WUa
hSecCBlJ8fVPnj/UsOz3t/FpEw8fPrinvv/py7+/rvtuy78OF72NP79vbJ93d37x6XV+/h7Pf/7j
xQC84IuR30D+Eo3fm3qJ+P+N/eCKh6/v/99DTvkJEzzkIeXfY01PEA2lEIR9M8VnM3/G/A9s5Meg
f1v4AvVv4y9h/7/bvx72eH16zP9U2OUJp0SGFKHP8JLv0WcnhAgURij6Ifp/YD8/Rv/bwhfofxt/
iX58/9ejr56MLsb6z3N6Fp5EFFEBkUZ++kBA+U2coScRkxxTTD+DH0IY+q3v/4H9/Bj9bwtfoP9t
/CX6Kv3r0d+7J/PQfPgKwX8fchg+ERFDMsIQ6J8/+Dv0A34iuaRggS++/xL+P7ChH8P/beEL+L+N
v4R//z8A/6Zo/lz4I3KCacR5xL4k2e/hx+xE4lAi9m/Q/wP7+TH63xa+QP/b+Ev0N/u/3vmTp6Z+
cNWf6PzP8EaRQAz/yPnFiZRIRFJCPvhtyPkD+/gx6t8WvkD92/hL1JPjX4/6xj00j09fEfjvIw6N
TiJMRSjx9yQHn1AmCI8E/5wGpPz6Nz+TnN/fx49B/7ruBeZfh19Cvrn+6yHfPrn6ofkzuTw6gSgi
BUTxz+B+Dz1weSKA5guBv2D/PfR/YD8/xv7bwhfgfxt/iX7yPxDk98OD+ROxp+SEYcZYKL4wmBd1
FD5B7Bl1wb4H/Xe38WPIvyx7AfiX0Zdw7/8H6Pz505A/uee02n8F4L8PMkBrMGUR5fSLR39PKhmE
oEjSX/39Raz5g3v6sQW+W/zCDt/NvbTG+elfH3ou7Z9LcJ4NAf5NKP9Sun5PcJA8QYRS/JV9vqSX
v7+dH9vg67oX8H8dfon85f8E8m4Y9YP58w4BkSeRwEhy9n24fyb1MAGJlnwJ9zD/W4JzaX9/K/8O
968r/wX5rxP/gv3/QAy6aR+K5isG/330oZBPZfisGHzB9/voE0BGYJREFFLy588LDe13t/Nj8L8s
e4H8l9GXsKc3f32wuZmfPjz9ibiDZBlxCmoB+2HURxQycShAYvuUcAH6ryb/zDB/fzv/Bvcvr/ES
+C/DL5G/+R/gODdzMayfs+5XDP4Et49ORIjwJ9f/VE99r6OJE4jyMqKg53z+vIg6f3BP/84Gv3mh
fzHEb+ZeWiPe/fXn4HVTDE8ffjpCv+CD/TOlNXIiKREETPL58yIOYYhDIbCk8EtufhZ/fpsH/vi+
fmyUl+tf2OXl9EvTbNWfYZp/r/9/634kD8ND+qlt8psWwH+e/fTC0Ml5sfQLfD88S5+R3X/45RXQ
nU9v9rl58fyI72D/wUH4turpoR9+eQUFGyQPGsnPxuU0evXT/PQ8A4oG46DXPesaIcMgLr36qYF0
nv/yCroLImRwBLFkEQNiDOevt+OnKXYiMINejoBSBc5vhL+1qoAyLdo239D48vtPzVhf2qIZ+l9e
iWeBpP38veeN8hBFBBQr2AWnSMDjQph/fLgG/4avo7+RotcdKjBWmK75XUVlFYe41JFCtMytCruw
j2W1unjCg1ZTzrsEzQG/rDuT7fO1C9M2l6GiSPfnsh/am5z4+7Yf7X7IRnRReyuPVWD0qVya6UyL
wZoE96U9a4qgVcUa0bNJupQxjvetltGqmqmfDr5YxV5Uuk+joA1LhSc0HxkJxu2YRdWhdMOwQb1d
33leosRPTPR7K+1y1BNhR1T6m0ba4szD6i3hjkh47EyU7rW7GzLm02e8NrhtrwxjjZK+cQk30yTi
oM71li9zmZqekKSiY2GUWyRSLi/YtsNkLFRdGH9VtiFVPIpkrKXFaqAd3RJatgc+DPPW6IZsasyn
x9n4ceMIfXJ9gdPQFmFsIRjEuJLlITL1oubADGlA3HSGej0dkOmqVjUI8f08YV6ncy6mViGih9ib
Pr8LmyV4j4N1SFArKzXVZowZKpaD72s6KI588G51CL+vx5LvhoGUhbJRJ99pNFQHVyztTT8SnSx0
Mrupr8xHr7HeVc208RkZ4j4fl91km2af2yzjSdOQ7eDCZifqtn09u36NR8f0mSYrP/Y565iiVT/t
bN73q8KFYUfLLYrH1q17U8ngnBRhIVVU2620YZkstgxGVZC60WoNikh1xubKLm2fjIx9tLqLjpMb
Z7Vmdr1aJ8qucIMLFbW12NuRyK3oAreVsu+P01owNZIqOkTVZDZm8s2Oz7VQGoz6GptgTrIeVRuE
Ed52Td/GXosyYSJjSUcCdAsNPYMT2hmF60KriK2Zaj3fLi5HcU/W5nyu220/VPz9zDl8y1oG0Jkw
4Z6/lbjuNvMQ2bjiWa/CsuMHqmd61vQZi8MQ5crwok54ZiZV1Yzva7HW+7zuhl0rWamiWW7raQrf
EETELY2yYTNLhIJYhlmemsiIdBijKc1tSe+sGfOdGwLdKaZxc8xkk5cq7Jcxrq1YbUz7Et3lJl+3
SzlNj3qiS5xpgjslZoyTvvVoL3o2dCpsinyrjcvgBxvSueFFildijSo4y2K5tEYRXJF0tCP87wK2
nNQSYZQOfo5GxYy/x24N437I/fsG5+x2Wuf7KkAuNsiQc+Smo9FTHUNXA21JwNCFpC5Le7ME2zmq
p9S2ebhpaoBomCJ01nWexU1Tt7vIyzxX4GjMq57lOVftYsY33SzXSmXAHNOMjXdBNKyv8eTaJJvo
vOltvQm9t7sm6FGCAxfGEarurOjDdKY8ewtHdTwtS2Gu6ty/4Znku5EFJI3wszeutSMXnpbXpjCV
WgZfbIKiqi6zccwSWg2iU9Xsx/NOYjqm0pZTpRrbVW8i7P2OiHm8GMjEnzqfo+MiRhrXKOpJXOKh
iEmXzXmMfDic1jT0QTrrAJ/hcagnVeu57xIfyeY8r7rymOc1y1RYua2lmVPZuL4PZrec5a1dP3Tc
mkLROlq2bdvnsaeR3/QimBVajXxCmQkSCc/bBtUyHBpTz0dcDVQZtGxaU72uAsrapJhLxxULxno+
iLGY5EVhF7LGQTdWbzs46ueWh2EZl0GzXtmgORPa0YQIjfeQyvJMYd9lJp57Cx7KaXPrbUTbfRjq
ZptnVd8mJfYp5JtcFXVwwFzPiV+KQQ0Mwp3ppnZNigmbVBTBGzMO0XGt6vIWj9GmlrM41bMLFHcW
JwMG161sXm59lCWZzXSfTIHUe0Lz8VRPYaR0S+kWtwNNZDU9km6AjDWW9Z6Mi9wghEflF/Cg3LMq
NryXMTOmjAtXrmdFVE7pVNRbW/fFRtLmMarcO9PXey6nO27MOQ3zmygoZKFyXY6bqImiQmGExnjS
vt0NVfswZWQ5CxarTxl6dhJC3C4sTJ+OZCBtrL1Gu3aFSFmu/fkiR3IXZEin2tD6kIsGK+Kz9rYq
+HJfdLVIyyXycVeNJu7GqR8UXe07bLo7OS3n1SwvxAAByk3uw+A6txnwOFoIjClEi3lTVtyfrwGl
sQaz7g3rjwPHebxQcUUM0hsczO+bOcjeDn2bJ6RqikQ36wppWzZxPxdlUgg5QjDLR7rPSsiNAdwt
udYZ1hdGEJqMUyWujCmE6sfqdKy06WIGCdgqcMJ6RwsZ3rQTrx7q1ZalMkLz2BdFtp/mptv2BfMQ
7Ubzdskqf3ACrVsRLV0c9kUWZ4Lbu7G1DU1KNGLVchvtEW7J+wy17QZFTdGqdSD8yJaefbC5wRfS
1OGVa3NeqgC2ekF1tZg46g9YlMth5jp7YyfPymNhO3Pps+wRzbM5uAySWGT9leaI3AQE8+3sV7vR
/cBUx1u+l1UxJ2Jg+btuKZhUXUuCd1Wg233DMt+kYcP2vIPsAnFZwA/GtuCYYVJa5o8M++iiWsJl
jrVB7ZX2K39osLmc4OrCtAFatSKV131zBibOOjXwpbmc12V8Q6rwbW/hRHnR67iYjBVq9VqVozYb
61qdonokr3EW2J3uJpbHDVBPrioadknngESoVgYmYaaN7tpCQB5siTtmYZedRdi057krp2une79H
fdUledCt8VKLpY0tKSF7Sx88wh4NVSj0AvLKJPi57jJ01LkINlIvg+rpEGPmcEp0nZ2ueUS2uQkI
UjM2lVeVrPN47LJ1I8d8G/Rts7NTfTaLEqmKG6kPE+U2DqY8RKpc1khVI61SPuSVspOrsnTORno/
gEBQKSwCr5oSVbFAEf/QYOd3opHLuc3afLtqsR68Q+62nMQIKQQtWE1I+HhGYXc5dUE77Ax0dRMP
h53t8jIiXVyYDN2D7lYNSgs0xzioxdYWWm94JoKbKvcQuGwWBWqYo/bN6srunSORCE+NmLMnQ7oR
3eRZ45nKW75urNEki9eC37tiWo1CvqB4Aze0grjnXbNlUSleU9t/dCT4aIeI3MwyE4moo17lkPZr
xYa2fpCkHcIkNGW3rdggzx3lIzCQWrxZozUoE5gNDhyjLRK5AUaS2xtKe7flUDJsuqlar1kJrtKJ
YoWNT3E5Dm4TLq4UwLX0oGyN64QyP2wGMPgFC6K3FLjkxrMw29Sa5+nqffkk6pUnoMiT/bhAJuVR
Ve3CMW9TsES389O6vm78OqRTfd9RzBTPmiqGy1IfgEJUp40EJlavJVBVtkX1O95UheJFcUrZeqNd
NKh2CKaHcmDnZTW4y95Ueg885crRbmOi9ty5/AlbmYqlue5C+dSY9brw9JFUeBvYkO9mu+JTBmRp
FvPeGH6ZmRalfkF7v9a94k1bqb4LIHLm0d7pCHKP1z6FQFjFjgGnn8PE0HyLF7O+92WWQ9icF6Bo
cijLTZZH/fXiOyR3WWHndl+Otg6uLB8Yvwqq4pEDg73CARluOaJkVPkQlarBi74KdN8BEGaOLccm
WT2pb7KalGqVfk3GbhCHqjc6ndd5vZBsWUIVSTcBzS2y6CjWKIgg62mdMB3MV3M46mUjTRgkeeTK
az3CV7JZSYeWs3Bug10vy2In2hWqhdxAdq1Dmu8DbYJLvtpIxFBSrufUTMVTSJ2GksvauGDOnueZ
nmLCC3ZJsXMpb4taNR6tIQRjEm1HYDm+8Ftjeg54mqBP87GrczWNLk8JNRCF6zbfVXPWpCYrp0I1
YGBWQPyB3Eu6YzngOUZC+7N6oPEyF3eRpQBE3/hg3ywGGEQdbV02+piMNa+gwirRZbtAci2xuDbr
0CTNeNfUOoZkMt7UxRqmfFzrXUQytxHCKq0ZPzT1MB9yQobt7Mx0lXf41NDuMurGNe0j3b0NA0eu
u2rp1IjLPmkWnJ9F3ZqndO6amJem3rqS6z3DQba1oVzTBSj4BS8EPsuRx5uujuiWmbFTS8m7q7IG
917xPO/Hvp6BWfiziRVXnE3olA5zsJ/b1ZxlS1erMGxkmUb5UleboZjq63XwH8bSot08hnOyoABb
tRCdA+Meg+aUwbGbVdb3LC5yX7zmeIYjq7W8RstcvR29qXA6ZJOm6TyH/a0TsoDyoZb0+QE1P9UF
hR9Voa+KDDc+9lHTpouTa5IjiAjBiqJY57WLc9rcaULlOQooeNukg+mUNYXoE90Gd86KMq1rA9bK
THgQyK6HdVqhYDVkV4m2uewmx6GMLPXlOmcyhQhXXzO2DpvchWvcRS2P6yby792E1qQcAnC7JWy7
D21b27dsYGZWg4c4pDRIDNQWNo9nlpE3vhNoa8uoupm6JUxmzthmWJ3Ze75WZ0VJb8EZgPyMwxIe
1qDv6tS1tI6tD7r9MGZFysPFQn4uwb55148K6g/6/C65CjLvL+plEDdOt8AJcdGLuxoc49jPYgC9
o23PRsLDmLhluRUra2M++uB9ti5L3Dd98RENkbiLgqXcV2Hvb/9mWd2tgxRYFQzlz6erj/M2Izsm
ZxQXPHxAopyPfxt5uZYgdDAVEjntwk42atHSn7dldF4WYxbzSGpgC8UVlJ3lOfJoufyt3vad8PNo
28UVOv9yTfnbr/+8tTX89+mS7a+Dz7ecf/3t7Ov16P/4re2TfVbh+5dfepbvvj3r1+u8z6LZt7u9
L0S4zxeq/41C9x8n/5h8h+h/Uu++3Z39Ve97XvBFuOMnQMU4iGKICwpXj77qdvKEESZBHmeYwx0N
uKfxq24nT0BQY893U+EaHoswXBT4qttFJ4SLkIZQxXMMF4fJ/49uh6FZ8kK4e1boURQhuK/w3L5i
z/O/Ee5KuP2di9WXcSin7NCPdSzNkvqZ32U65xvCu4N0/TYkW9KGO8ifQ0r9PS9KqFywiaBEb/Jb
yEHjomiQV6/n0qZB18WL9mrObyFOVirP2TYjNpY10TEqWARSYFsog/2mKG77BcoBRIf9hKbUUaIi
m2uFhkIJPe1HKRSu7oae2VMi3zs3HhYsVAPloaLeVQnti8TqKin4ocov8Cj3PppAXcH4rGlwPFT+
usc+bujbAPVqkEtsAr7vnpmFCdcLGlUmBmHrLc5wF8/exAsP0sCdzYFUbg2SuioPoVneeQRhtHTV
tkPtpgvK2DW1on12Ny3BDmrjXPlyTAuWJU7fg7yq8vmA2vthkAro811UpRT4xEjejQ0EMAR58u0U
jDhZKkx2XNbJ1GPgG1BxuDF83UFCafr59VjRxzVfW+DC1WsIoHgRSSEruQHOeWr6UJGyAQZM/FFW
wY5PTUyR3AAL1ocZVJVYlvmOztdQGh7mvAG1oiNxL265vOCdg/dkIh5rFHvrL1yZk7iBqmBbNbla
S55fdWW0cXm4CwgHxbI+Df19PpXyyiAZvrGt6G5RUIxnYWbfDANWgRvuNbxoH4Z3aGiVCbt3mLaH
obLKupsy72Ooj0Gq07NRdT7oJNKQdDJnd8bilMv3qwjOqn49DsZPSevbtF/nA4PLZUm1kP2UAXUQ
XfHGjX3czXW9qjJ0aSjspVuyNzMtu/drN85Pon2bjUCG/QK3C8tEZ+JyLM2lAzJhuisEXDMARSQw
WSKJ10ldtzauW+5Kxev1FAPz7h29hcZj/8aPzevFVL3ydVPvQN4oN12ZNWoIQ6NGi7aeoFiCwsub
KWbNa8ZFOqOzYjVXOGqPURZMMZSw8SBonJfyPEOhymqd9GOxq0t21UooLC1ACtSiqg7UYAVCaqhk
tJ1tvc9qSM36rI32WVTGpA5VmNOdD2yiQWtyuH4twLkZ/1BqyF/2WPH6oq8hHZI2EQzqx3GzTNMR
R1aBynmLc3lTmMdVH/VSvsbtEb56FpFqTPFEk2i6X+v3sr+KaHkg+Zh4ux1lC2kfUmx1lBgpP1rY
P1qOczC8RxlXoe98TPMrUNNURmpVdi6LXe/AyJCegj5uuuI1ZOFLt5ZvFy3Ow5VuVgy1TRSTZzk8
910s+MGIxpxKoBedbG+7SF9B6Uy82fNswknN0K7uLdAOD8oILrsWlHw9qpb4XdAHH33BiyMT5SWq
3BkUVR/noriv3QiFyFLeWb3ybZ6HaTeRc4nLQY1B0SVNyZZHtHb6bm1bcTXDFfWtyZohCSFupA1B
tzmdpsMKBfRFvUrQ3ruGKkoQHC3ncxC1xKQa6S5xz24csdeVmM8q6balKZuP1bqwN4bPM1KjpqrD
2S0joPTJAESvuC3660oXG9bnBx32uykPzsYqTJxYleP9/TqJPB7qqFUMv0fG7Uw2HN0S3GSDKIFu
vqP1HJe6GVIvJr1pTD/GgVhQqkcxJzSgedyBNNQ9ZH5U0OzhsZ3wRUM+zl2dzGXk70Z6tOsam3ac
3goy6HSKdP5hzmavCANKqVZoViw7Xy2gCIkeWL5rWlWv4f08VvwUuTyL80bYtOiHIeVVKLd9A27a
CT6qqmdB0ncXVdkvSalpqFU26EKR7q7G4jZHLtyWEsoBEA3Cx6kTQPetoXG/dksaMZ523VvMu7uS
G6ay7M7Vh8BJcd0VH9rewHk2PAaJUy1wyMrdBIejhdo+SgJ+UYQHCh2mUW4H8mhdPGg4Gi1EyO64
GLuv9XQflXWeZCLbQbUNhVS4qcANWwsuSx6KHAK3blJSLDHc7wOp1iTZAp0WT8/MXCifrRoaI/k2
XO56iGeYB+/CtUx4V2sFXZNqy1bLQcy0XC1ivkYZCHGzO8ViPW3r8jpn0Q1BoS7i0FhzhD7EOVRN
9733s8pHfyrg9SZn1ORuCnzas2SMMgVOgsM1WcWVoPpdXYDWNjdxVohk7E8pvekgvnY4jPNQ31Oo
TnA1qWCottqCfCHlhYTCUth97057fZcN3T1IKUneHSbQe5iBkqZ2oHXwVNYmyblLQJ0676Zhy21w
xrx5V3C/j7rXtXF3ol0WkDSWo0DSqFmTJW1C7pTIbKnayGxyOfDzqNV5TF2j8sl1oLShWfXzdBrM
FRS8fbunazvEtdbrrvVrXPPzRs9bnssYCOm5oQLUG7DyIj/QxW10h0FFcEKVbNBxbsx2nIqjL7v9
iHNQpYBoEMZjZqdpL5teq8KUS9LS6p0N7G02N++h0Dx6B9XhXGdJXeK4Bg8O1mhjBzvdjA3a5JX4
gH0VJVjTD0Mk3w5ItvB6w4HCyYd+H16fhf1os2AUHLOAZqph4CqyEXHIoSYy76BHCAHPrySt+1LR
2dwhvfi970Bd77DwoGuuparhZcLptvMl9BnlEA9BsUFcpiV3d4zUtwHKrlC3ok03tJu8y6Saim6J
oRgsthRCVT6soEXLTWVlPKzk2IJsn/ntSEqo0tu4jMY3QzTteU0B/LaDdkSxehViYCarTSuBjtY2
F2O5pwhDw2fG4RZUyqPvFhU11aHh085UXGV0hrsLW2AH0CUr9pDEcFz12aY0fLvWMol8cWEdVmMY
PE3EgVTIEwmFB6q7m5bUV0swXuDIXwe5TT3J6neEVsqM0U3VDe/C8GNdk+1oP6KFHOb+iPSDZmOc
k2YPYkXsg3nHO7MFVQciwmkbOqUbaFucTeI+w4dweoPgRGcNjQvoabYHtrxtZJN24bKryt1za6dB
TbzkUxLIN2QBwW9+6EEQZ85vcHVewMLJ6xjMCbajiQ/ZbWmgY2T9bkY5pIv6vnwmeEPY4LfOsARD
B84SAa0voZjwyw7PQisg20dolsQcZIswGG/KWURp4aD/mJUfQwFHaayOms6nhQWZgbvpvMz3iPKj
N0vSRHV47n2XFCN9dGMXSx/SVJR2h4ZgExINUbfdtQbUdNwWSccaBEf4Kqow0Ddok7Xdbl7HBvT7
APQRfMBFtDfaKBuufsMi+1qUfQq9pmvUn2EHbpDjq7H4yMMqWUEChe7poc/xAbqSlxLhIllrkSs3
VBDnoT+mEfCPIc2KDCkCrbaGzZu2kG/o5PYFUKfzwBRtHfcZNDYrCJyUBSH4flal0KfzkfqkxHur
PNiiFFZshnBUdX8g7GysfQhBh3yMsvW1neEV4LooyAkjv5YlyXbRMkNRUeJL23kBLekr1rr3oJgO
CQjKZRx5eyzK4No08t4vQ7qi4AI7dDEs1X62H5jtkoxB6VDn1B5MOEMd4OOelTcjiI1Ug+gFgNp+
TyqZ5CsmiltxFpr+gJx7M9B1V8jlLcvnNxXHZ6ZAR8gT8YyB19jw2JEwKUD4gc7tDgfYQ69sPPq+
w/H/Y+fMdiTHmSX9RAQoStRyqyX2yMitcrsRsjZKohZSK8mnH4sa/Jg5OJgB5n7uGl2dXRkhke5u
9pmrAOrbOpqUhFG361mwq6qG4SJmqlBNddYhAAcgAKkLbapHDy7r8tpM7pAQmWPUebX4yuF75BOE
x6Rx/WXtWZxPc9um4Tr/iDuDXnehVbE1bt8EyqZU8Fw18/dUYwqAEvQLrev4Gfa4/6Xx6IOA4ITL
Y+339eRP2bp4QZ8TwcIcbia8VRIxC6tDn6NS1QfB7F4rzz/E1OfHthF5PZcvbejEY2tIn63TqH6M
bsSNWw3dFt2INfJmXGPS0FN0F6x9lyccgp6jcCzVvvRW/EkY52Gf7KKlReuv8WVUPXk38VA+EoZh
b/VZCo3O7GzpH93oq0O08FdDyEMc6wQvfIw3Ug0m3o0EWgin4Zqy3h2GGIPfsC5FHFXkvYoxDjR9
VH6RMHlsINWljKNj95i8QWxzO7bJCfzAHKdKDrgOgqhQw3CSSfkMpoOmwwA7ox4UTOP+cVxLma39
77rhRTvOLIcj6Re6liRruv7bC5vmEZLV9NvjbjrEbdxmSIRnW43WTfswP7eoIft4INNlhqUJC6lF
Z1DXma6X5BLOKGSjIGlsoMHzNXhlpIWBFsZD1mLS4n0PHIB9r2zyd0O/6AMcAJJvsKxTN4VdGq2j
f0T/s1feiMtPNXdJrE+nxMV4SDvVj14autus5bGOxqeJJrcO7V9Vl6kn19+R0+kWuCUNR5FHjv3x
e0jtLrxFUCZBF5mMLVEGFkEUs0cw/Q11mLmtr27o4wnMVnjuAEFYWro+zBTvpp0dfZZ53HaYiaYv
NbKPbfSefcUOdooug9bF7Pc3ICXTWdZ/dRB/jnQ5bEn0t4dNKHv5Z1x5Wk/lN/jlA+t+xcmb2Dxw
DNPL2Aav3HTVqbTVLxKF33ycvmCyfkZkea59fHoSsFtXjW0xuvBbCRwFWhc2qdAym/k4MZX7g07r
+neHIf5chUOdx7BN03X1w5RPPEztArdIQlyf0Eg0i3sfKRe7gdTo2m2bN7F6IIS4dHJPTJnq4Ldf
yltEKug6QLKbb0OkwwJmcJuHy3QlnPAHNrVd1sXDLsGg4Ab6PKF8BK08MaNOXb38rEy/wWFwCpdM
aHLdJrj0oFqY+QSp9r3tq5ehbx9KPj0oJuHCoZlS7vdaL6mPwptVo1emWla5Bk+SmhBNm90KG/+z
ffaYyp9bte5mGUjoGfZ7I+thcRO5RLH4W6PN8URzhn/+2NP1dzKHOh/AaaUuEjiP/Ufsoh0NK5Ul
kY+mvS/6Mf4Ymw5fEI3ntFcJUKpIZBHLReN91c38WFflgcOB8++FhIW6aOOmLaLgPqyKvGXu1AbJ
fpw43nzv1Hv+mW5LStvlB2cdgYcZ7UsT7dbYy6W35XUtYfb4GUcrmSa4qWRoAayYNBJQiBafvbtG
bGkdQN7wJozZKh23+VgtIVqp6Duoh0MXT6elRiWc1XHxIWmYkrRpskhI8El7EWhR7Vp6j/CJHni9
ZbNP3rB3Yc0GomCB8iamaYW29SAmtVyiwVZoRc1xbWFmpVUzz+/oiJZLotmvALVuJi73NrR+cTVB
TVsFf1jtBhvNv7MylW/rhy26NyfEr0JYNSo2T9EmWpFvPNyemmmt7mrGi69Vg3/w7ces2GlTEqIU
8qJAW6o+W5rppw55kZjfjQly2c2vVW0e1tr/A7d7xo256QfhK6IyHoz2hyjDTUKQ6iA0aVTeoFhg
Jt+hmxEeZaOHQ0Mm+qzL/oxfe84aOr30Fk/Q4ZAU8CFManxzWwe4dP2UDXPcpviPby2ePEm6bBv0
taL1TnbhsKdz3OcxRYUJsE7juLg2jzediRq2T1u9lXwo4gCyzLJxfuEQcx5WHI3Mw4jsN/ZDtfFx
VDbY9QE4Fq624BROw/O4yPqyWGOLqO53Wwz6qpvNyfkoytJEJuV9I1/1qMa8sytNva2SOVEyxqkC
+VV35lc3TAX31PzYLBbOLFSKPgowiRy2OQLzs+68joodLYXURW3w2s+rCB9wycv3mEHYazAL4L7+
XOzcpWJD/zKH8Ht4XaXY82EfFj6ZH7ar7Tdpqfgre8idsL46cqi1+OUD3NnDPIffIPmQxRWGLVym
p1aNqSThaW3fuIc5eigzoQADxQt/WaIqo7M5SHCB+9U/Tib469d3KsSSooNRZIZ+B5t9t5YCA1mi
3bVa1Dvx6bEj4/OGQ5yuunqe6FqmouR/52rc33sUP9yKkl6q5kw8moO2yQI+7b2xfY39X/68ZqCW
irn1n5N+tXmn/Wu0bL/ZplFF9XCEqX6uo649MFc+N4G+arjI1ECasqAHD+uMV7+9fy/wEZ/Hjl67
KDE7CvckJdqv39vyc2rMhc3PSfesw/4gNr7rlPNuEKZCLqBztnvVwA+PIu19uclO2QR6pFhB+ykN
jmYy17r8qfyX2sFTlHDy6tH/sKoY+QeDLgdNz7gui9fmoTYkcyhLZK5ITvqyCPS0ohdxHxA9TlFE
D54HCSTyvVM0oPy1HoYBT7+sJcEAV/NPQrsl7WUo0xAdOoT6NJbxc6142szhlzV8RuFOinBkdebN
XQRlBZYlf51ElHNcZjNq7AIxAQb+uR28UxxC7amhAE20OQhqAYlOMDA3yAgsOMKrPdiEZWxbbTrb
+N2UzZjyMgbXGXQYpYdUkVWn/fw5kdsEVdqKNFasCFF5LHgYNOBpODV5EDncR65MRE6F2T4q8dSR
r2FmgPMmaCTi7/2AhavKKFAa8G0fc4u7eNok5Hr7sIkXE8WnKeLHsKIp4XXWrPs1eZd4f0xJn5Zu
+AImwrN1LQum2mMy40re5pcB10VpXxsQVoPjGbzwtDHzdV2Dvab3CzrZ9+aX8dqvKalyV36EECaW
dbfZ+E+DKYdAAJVLl3euykJL92G0nCQog6or+qWQ7KUyf1j33cYfFhBkWf2e4+4M47sA5JOF8nOq
f0DVoF29V1ChaeBy6AoPU8t304SxwfMegoTsQHdCVuuncyf+qgGVxeuuY2lgkcK2XhJ8AjumlQ5y
GrRZpZPMo3FaqibekeodEMMOgy6+uUCcWPVVgW4AHXck6yP4HPBO4XIYu+BQE5lqHj7y/iX2v9vF
T5mtinVgz12LoX4MyH5hK9CCUd6mWoKrwZje9H7hhW1u/DHvHVRqTZan0G0/uwAxAg+V0EzqsY0Z
xJvgkXf04nDr6b4+trGDOdFV/Wmk7F2BhAz1u14fejgh5fbm+fVOib8GfoIGu8De++22AVBKurfB
Gny5UxaErnt0ZKGnLeiPxDzLFXaEmcJ9aOailfEpqNcLHQeIwrB6/Y/azcdaba8t+2o3mzZr9LxO
wb6xfRqaKvfKs+CfQR0ferU28F2iHwsfttRu7aWfmn2t2/Mw30pAYq9eXUFzIgfdRKk3GEyKCTjX
l7opz8wPM3j9e5/ZXcNF4eSWSWDmdRBnMxzkKsocKVEIn7fgtV9cGjPWXcO6EPPXwk4Wgu98JEuF
+XvO5NZkKz3B5/HGC2apwDt36uoovjoIlNVJxsepdiAfTj065KopJJrFuuj7t9bd2rDbcfpFUMab
ixpORkSHBj1EZV6DtbluddFSiyJS4t05JcpPaynyWOu8xStzHw0DkFa1+136Jk8a89QOXarNewyw
VrApXdvpCo152O7Ss3vwOMbIzd/RXjyyhBWt5+8b/1AF9cOor1zCxRqkyZoArRLUtTpeAeQwgGT8
ptEwle8oAWkZAS/TZ96feXsN6dtEDsMMuWjn1146qD+mf/MnGF9FzVADVfSsO/yn3nAta0girD20
a7gjTlZpR95GrynmGmbH2tUpeJ0iBhus/APQlixuFxg8DyPDeyv2Otk+/ebJTbntSQqJJQXNfun7
fVwvGSTi2cfFUuOaYrsAUEFgvJ+ei1+qCBT32D0maCFgVsACiXmKrOOZMKJz0QHFZkF3XdsmSask
erd284vBLQeJEQwtVCEHd2RemMItyCevSSs8RFo9KFO2OBs0KipWy9e1gtMOmSnCvI5GqDqWZeul
msbdMbATBrT2ojyItu1ymdx8p4DVba7K7y0cvnxkDdy8vPMg1u/N2vYnRC/QFnpSXW0yfkrz4agD
vT1Nv8DXXsbOgUuRUHuWrF4APlX5TONdR26yBP0GkTyxdj9GBLdwCDb5VlJ8ZPtFeo1JOAD7NtQ/
goBC4jgEwUIOZtobZusUDGx1l3xfJeYL7SZedE1ddAtsNXWxGg1/X3TJm/XedPPgszJFi546ogtw
+GBF2l3JLp2/PnrTr80nx3oYjyz+Tub6uYEKy+rHks5wZYD0OIteRu9GKMlyOFbt0S5FVX6w7dzz
F6jcD2Pno/+eHUA+JlJOIUJNen5xbVNlZPY/E77lbfKJ5MFFhX6eKLhsugTKpWNcJd2xad2VWv93
L34GEI/zBTplAi44rcqo3umof4Be4EOLUiaTwXpZKX7JidZZv/FDxyd568tRfoauDHfSskecrblo
4JMUrtrHUCQS8ok5G8cpggs0LZ/S9Vkl3c5v/SfRVSqlYf2nnHQ6teyarMKdamCZsxQHPfkjhDl0
KTEBitzgTdbYa5RCDs2JjQ5rRBIYyxIO70h+DiR56B18XEKDB6QV4nNczytg9uA7pDjhfWKePahD
Jhn/LrM+2qYkqZVihu0FxT+BPJmNMzwRY56SpKHfM8C6w+SW+BRiRIncnGn+bWG1p0ngGUhFkFjE
Gt4hY3tFEEMXXiTCvC+FgSZY6SfCy2e3YPpYePUjYcLPoESqrCoVxXmaxKHpPP+p83Zl4ldor29b
pfFukW1DMsX/TipXQ0YVFiOnCW4a91Eaz3Y7DCyAjS5oXb5jMEzwCiXu3Hhi3sdbQk4dqEZehFbI
XQTpPQ+68aAi8y4MnobeAlME4/u2xQdScbCKfCcRWEv9gL0J6jCCsd0EskcydwtXfYRDvBMx3sCp
OipGL3NCH6JqTdsGlNsAZv7UOJqqJakuRo4g8hyh+wRv0mMU2rM3iDVO216IYy95u6Mqsipdm7Z9
Z4sKmoJBJdlPU8CqHIGlaMGY5DOC+0S81nJRLI2mCuKlrPD35o1tkDhoi0n584n4PCzg4vjnJcBn
muA6QKOdZXkHkGu+K0s17CfaP3Of9c+DB4M0sWV0U4Lpvd83cyHDmv2IJnWVW+cXGDWHDOjWCIYI
s82qqMm7AVKFq+j8oqG6FFD0vcetpZXIjA3ng+9aeNWL6RyoCVbbJ71qeOSBR72dYpiNKcKCaed7
L7JUv5Z48eRDXzIfYoMY/M+ti/Tf9S7yCgZ6VW1Qmlqpx7+upjJNhFv+4AyuKCT+cnPDGBW+HKGu
dA3MYEX0tcPPgWSwK8YqR/C/gBsTrCkMClPAyvy9KjulLfDqxzGM3tYEElmgykMDeGNXLb3/Ccsd
xvSgltvCHCkC6uH26Dcvp4q2O+7q5EPICn1uO29fQEn/VL0O5kMfbvyip83/HgVMbwHe4Y/qm61L
rUZnTz0wJxs5JOXcIZTlNJS2EJh/gKN/2GjQX0IC0WkoD3gWM+5Gw0+9Hv/Mq6duPKkwOcKORL01
UaZQmqD1kDVAX7fRY0XQl9FpWx681vKPtU/0kHnTlPyltfGBoVGy7lk77iB7bLyom8HmFSaavaoI
dN8SOFkEWDgeMQe3tv0DNle+LHOpntfeTDBQ3IBYhfuayx4xlM61f5JmqMd8glgEK3ZVPqpx3TdP
0yIisHho3RDwSvCQE0x3a4xsAvDcLNEb+/T6hd00LdnnjLnmqCTvrmxzes9Gzh46zA/ocBQ6qsFi
rUbuN54HXkYHqIpbCf+zLZGfwr8ckHZJIA8iP7ZXIDqLIO5HPLcRhkopVbjv6VXGlsBJNEH8W/G1
K+Bo0zEPQbfc6NAnP9uRePvGkahY1civJbZHACnuyQkKNZoo1NLbtBLzHq3GZmxk4ePk2WkXtmsP
sVLx8DyOfvIQSz/KVzWDhPExUvgJgaZj9KYxToTrz3YTfNzXhGBmAXSYgWPv6Wmc4uBimfCevVl0
KZqzaCjKBHYuBjCbDzUZEEOQM4w+f56uQEKCEaKwFY8LBOBiCbz1UYaAA9M5JnClvWgDkT5XV+7B
DRY+wGQcZYxyks176QsuMqQN3+OydCPAz9ocgq6Nv1Y5A5elsnM6RxUjzwyAex5F5DctO5DijS1/
d2PA0q6H6cR9zysQsBl6SBRl8pAIqCZjmyz53EQxHkvNQd5zRBF0h6rZe3VRKikgbYQeJsUh8t6D
tvQfIfAkI7gi1XoPILAXkjZl2WE+UF4mAZEUhNx5egRcBuRlwGmsDV9zJE7zmA0k920TP0VK2L0p
t+ZMQf0XwwZkSERhdIgRRH0uWwPkEPOFRsjwoUEjCehjK//WarQAUbWIr2qoH02i7L6Sfeb1I90t
kQ8jt3RQiRVjCCgo8bHJKDg1G3/fhl7fgrk3j4zNDtc18wt8LIbvuiwPEJHms5al93G/Cnc8wQzF
VG9/bHTFQ8A78Swk4wjeKfysqfEWBSM9BsFgX8MlhOpiOq+IfUA0NfSJJzqy5QlKlSKw3m29pTFd
kzCv/oWbmn9Bp3buflRwEsp4C9LunoYq77moeENCSmlBchN78Z+gRvCh4fG8G+6ZKpwhmCo6wOvh
oc3/3WyVvUKQ+zkscMynWO0Tt8JJniXkmNYgIBgNiLemzYT2fpZdcKxGSRFiY3iFN39vE5AzUxIf
o2iA4h9HOhuoPmnM2U+qD5BaIE2w87SxV99OtiBzizPWjH2eYK3rsyn78Mpi5Mvsys2hu2fO4n/x
M/UvitbcU2k+XBKdljUt0e+s8tHc82vVXY2dWfVs79k2i2e7IIGFxBvspOjQIgRX39NwiBsvFyQy
yveBWArFTX549/Rcd8/RIREwHEZE65J7xs77l7a75+4SBPCwES8u1L9Q3mCRz4s3H0GrQYvQpDqc
ISe5aFaH8Z7r40aya9MEcP7FQHdof+Aj3ZOA8T0T6GCQ3iKOnCBqYnd3ks9Gbv7DpMMxG6X7gtAD
fWbYzM+y9GkWIHw4/Yshmnsi0fwLJ87/goo4jaxQWBGMKZyWcIs7RBrXe7ox2to+R8OAXJxGI9Ij
p7azy3rsoOa16exhfHHlFxPSC3Bhh4CGEswguRgS+e31eHQIQc0nv0s4TWV95y+02RQwLzAns+7K
P73w4ouF7KfB1uTOJyB5mjanyRBllG5gqekqDwnbop+dTABnwpS8AeLw8ReN0b5FkAYuj8fIA2UV
PvcgD+W8jFBghAmPdFthAhkfgSpn5/KGtw1zeT3pFqxTWT/PABvRYsbrUDSK1YcZ/Qcg9C1+b9tx
OmiQdTaN6xWPBaGXaM2niVUh0p6duTG5zJCMQLE9IL8AbX3rzbFhZQPkc1lcFkRT864wI4D50jXL
lSfM363T9S1oXZgN4YqRDLGZCapFYk7gX+HoVPj/1eiPHdj4OFb6UQa2/DmZCF/dEC70Zluif9t5
cH9l2w6nxFGLFJAgcAr89e7AGvEFAoPfCG7yHYMAdWLrWg+AY3j1RGzfFw6R5vO2QCbfqtk7OLNO
n7NwIhcJRzftt+o5WXR9hYY1FN3G0EVX5rPF/ICTOBAIhjMgj9elNO5vK5vumpTlijyPS7qUMVJj
2AMTvlCQf24wY2EtJIuEcdCxbWVdPjoNjrXb4vFmRHIwjewyhZJ0DOPeQ/ARFR6p0f6qEYLK68ba
mxmA84x19FzCn9yZyG8+q1jqMOMYW88LWYacmLAYSeW+dGnU6zQnwLMaRMzbyMxvFIn9JjU1HSHQ
zdEZ+4MAKG5Pfig+oMADRqB2fGh1g8x2z5aboSX86VpGyY8xXNRhCNttv3aeLsiwTE8+uRcGs7ao
QlGHm3R2Dixb3ANfcjZ+cD2gK5wZcql8L/g5CnyZlc8E6qfQsNl7yHgxrKG0FG57ck0z4dmF1AHw
CZs+MxGuCMkb7x2Xyc8FruIRtnCSBpAWEGMgdtfXpkFgosEZKUWDs7Bxt32HiU2eYnFtS1gf1Tnh
j2VXdadQiPF31/uoTuVFS7eHno0M/owWYETcLPLu1dyRsxbQKYOlh+Fy5sjOs3FOsf4bSG13DrDj
I5/HhGOcLJ3BoY99McIHKqMDGhT+C55E8InKUe7BKrY1zJKI/0o0Kd+Wrq8OSI8mcM9h0Zu0HSlB
Y9+EeaS8IMjbtsfShECPGYurfeeNB+Qx3ijkvyWLnSceY/8UBeNhLCGvq3GDeTzcM/IRxPtajLmi
wVm6qc4WLlIi3aWMlzcy4E/8Cn8bg5LP7Z//Hw74P29W/99Z///7bo92WL/l/9pefd+XgTzXf/IB
DCtZQDR6lGIpbJBQhj/5n4s9PCzX8X3sKQ14EGFkumcK/rPYA2uPEOfDv2MMpyXg+KH/BAQibGlH
x4/UIbwH7BwI/18CAvjB/x4QwJYQ/ArcD8KY43f8rwGBabJybGEmZ+XYseqzrAY0L31CV1oQ5HLA
Z4C/mVLs3ADjMPq8/R03JYbWBYm/dRkOWy3tmNmk9KaMtCzeu9Jvvuxa98dyY/pz2HDo6s7DpNeV
5q1rkHVH/OeVK2SBO6gd+WRU9+rIyPfbmpjM+pH8086qOa+BrD62aHXPzdjkPUjYC5YiEERjpCmi
ce1/scDWOWrQ+qbWu/WsOXkqFS4h1UQJ3JNo0juOLQ8HRi3sYHQJoEf7nyN9g7GWSvHVIgOBwNCv
rQEoJR+r4E2he34a3KoL8Hrr0YkpC5ct+K0EUnoII5gbxMV6yZE6n8F2evynsCt7XiJsoIiaKvzo
LZV9juu22zMBxLZrtvCpaUV4TNZwPsEDblOOJvKk/DjDYqsNUQGCwr808aEcwNFp1QLMEDQsIJ6D
A0PmCaFuFjyUgYY8q6AMGVzN2Mi662yD2g34FMpU82OJFCoR0aJdi5BW5gKveTt3GAl3A4aTfAlE
dYGZWe7L8J595r88yTFvbJ557COOiBo2bVxKyTDHBpi7hqDGRaS8fPYpXD5VNk+bTN5YXWKhwEjj
89JN+AgtZMlQTNNpKEeDkj8h19mpnI7BbxLjY9cjX9M47F/v6MQ1qeCLLsNs9hEP+4vBcpWM+414
31wP4jTkI5JhU/ijgUGnAUE9khmKC9GRfxlEBfCorpE8ie3ds+1hSNhe/yobIDJok5E74w57BKqu
LHwg299L9xZOyoqMN+NTiDjGdfPnLVuT+S+aYktS8NHYPoOQOTTcYb4a/F6AlpcJWJOjZ2c41JEh
mNvnWPQgF9e1O0QS2wtWt4ypBdWVrTOKrbdF25tZ8cWtSHO/+5P7wWm7nmnUiTOcdX1SPYwwxpED
F+2QgesBw6bB9GIuCVLFxxlTsWHbqdygj4V+FXwpf0MQvrIA2UZFr67SpvDn2u3XQbMisIgfNkOs
ryqJIf7OGvRSThrz2TMQjNxrlxu4cMQvVms8lGv7TvEjmTOILx87H0735NPgUNoZLX7tiWzVPLqN
icGKklkmw1sfOJvJEd5PH3cWOz8goQnDotOSkBADsIMni8D+j04JvNHNZM9sZXonSTL+mgPUtxna
CqLmwvsRCH+EDl8jxh3xGCYWgrhHj47+TjTyc4vQU/Zz32Rdi0VBrWieTcIhflLMDL/x9nwnDey2
yZnlVG3DkPsTyHwYUVNGt2DIJuWwTgKMRjbRQeyMC79cXCGsQy1JCrsRD0ekqXbdqvW5i0Ry3LiE
yQ+mG6I5Rgq0ABFuIEk4Ik1uuvWbGhElrVc0qEOXVaCHoCMiZsG9oDuXDDkUtN/Ja9hs+oyeACaI
70X4mghC5WHJyHGB1IYFMGCk+m0Jvqsejufg9w4bhMR97QkmCl61+hwzxV4I9ird1zwgmDJceRzW
nyyMn6dBfpJ6WoCySXTbAVGXqhLI7Urx4iy0IhWGt6rv6ruOf/fFMZuwzfip2dYlbyeJfIyO53y0
AKMJ2QC0DgOe4LDJC8Ic4JpFEP0MpLU/zIQ2Me2C6KWfJomujopzWZa8aBZIxaD3QzgdCfIj/V1e
2Sxu30Gt9GhD+ii85mfN4F6A9rdwfMgSfAlyCEO0g+HAAAzJaGeU/omdocGw66rtYgHOHiqN4FXa
k7tMMkt382Potpvyj5JsBY8SVSR3/4bOYs4l1IOiAhG1W9U2HscWansybe8EDWNBaYewcpP1tOQc
dFOcjaJ5DH2oXF4EfQOw/Fl4rD8uIQfPgV4XCPH0EsT1zXphnQ18ZcXky+5hkXB5t6UW77ScVbEw
8jUhuZkawZEv6hp/N4Z9Ua/lR4/1PBqx28NoWQJDNTmEQXyinM0vkWt2XiWXPdmiYzTr3SwIPSMy
rnelFeAYqAjB91uNHRIbORk/+euDOORMymJE7wjMVnzTRKgCequH3KdWpyBEnCXqOJpXqK6/5lU3
eTzhnDahmlNW6VSEXF6IpHCNWBlyqIUTnr5Vf0cmPyu1iiIgHXslPbAg2vqZnM32pw6A1icIOxyg
UrQHxwj/rMM6vmDlR1SAdEXkTwdnKDcxfKUVi48W3FWmXvlpQCk/NlAodsJJfYnVcjV2tKeoS9Aj
eE84ZDsvrDYJrwn2YgTDM5bNbcHGnCTUs1cMDOOvBXiIPT3/g7nzWJYbybbsF3mbAw6HmPQgEDpu
XC14OYFdQUJrja9/K1j1+lFkZXbPelJmZZlMMCDcj++z9zqh0W7dwc1202D1cmtXkYHHv4y+e0Mw
PGkD22hmjQQIFgVwZsy+lq2pdqEMnYONRkyzsfk+kBvYupHHIXjySvchrQLLL1wNdqiOw5NwW7Fr
O6e1VtIhTBiIQN/Xi7auQ6+vbgl2Itp2xbzDG0VGuUvlbrwkuPulC86569rbuu6rw0LE5BQZwXwQ
8YhGP7aE6ZtEPMkhMkkojON2npHXVt0S95wkYgsBJEQjXnGubb9Z7rxw0J3JCDSoOr7DPvGeBtpZ
OaKzjl6B6T8rRPecLH1/S1w+XjEYaPwsKlWmtPes8JTILDyjz7sAzzo/JHThELfeWrm9172U24xM
3kF2c7V1zH6N5+9BV6X1mY4WN5Yt+5BJlV8NOIE2fUtXI5AYzxtuvrPKMpt+hxLBzZTMel9TZEH9
MN39AJzlaysWSj2XNqJ3okV5snFmpZbY2jUalHJ8VenaT2VwTOOeU2ixb7zk1NOtp33J4j3iittG
SXbG90UKhFxAOVSYhuypXdOo49zZZ1elm1vbui12aY8BzAuqu3mwnTtQbnTV8rHc2uH8IaT4EQda
2oJw2nw7d6eYQJBRxjv8omsnCV+ntFUbPZVnGRfXwAUWvxXzCUWLEAUv8q7XzYuRLufBKYiV53pl
y6bFudD4Cy6CIO/ePDqNvkgHsTPbnP/2D1zDPhfWIZsXTHCOpIXgfUS0r9dRwkvMN7KNc+o+0RBN
itxw06fjey2+dlURQQIiYnd22crWaqEz0Hjz/TzrexdGgX3xuE2tobZZYl0lffo0hAQ77ax8dCNX
cS2qrrA8uXNW7eLixpuRfLDf7Foifqu5JKeftDjiybrndOeHz8Ywx7UaO+w/gkiXQkWZlbsOHWrw
lSrwspjBRzl4z9omatufc0rvFXG4ZIMf6r4JiFlB5FKIB0NH7CrIcP9Ih4UmctgfgQOt6FEA3fEC
gDAWsZXQeEyFszcSiFEL54mbIOo+o3E6TVE34FvN7c3oRLjv1SaV/VdVlA9ll30OTfg9wJE3YpaK
Clyb1dDsmpiKZSYMula44IJg7P2lyvMrIe1qqwaK337or+a589aGzCGomTSaMMLXUR/TYaO+JstJ
syzV7oPH8+ZEMOBJUOk2HF4ijJOryjDq52UOt0MUXyPls2Fi7yImgDylsidQXXSZqvo5dMxjMq2H
iTV11nl3N4XJGmfxoeuJHhh1Mt0Igq7YK1g6CYF61TvtcNrBhcDMZcRXgq/Zpdip8IzOE7ahpn6s
NGg/Ax8lPR7tTyQJrwtdNEdhFHpPK9ZKfN4870tVFyjIuTC/Z0uiv2Y4v6ZS+DAijlT8PFQMm3XY
EgO1TT+bquuUV5HzBcYcnVlgNqLQjtgBnIb4jrdsw77O/LLmTTcta6tqB36FRNBp4kJcj01crTvb
gJ4UHjMhzvnQIVTY7XCDDuk+dS62fM4c9GUbHVwYG+6mFgiuKf/ZdeM2GmBd374YSTv6ALFucqMn
crVk5W7oanESGpHYQSk7115oP7mpzImS2dXOhP636ar7GcuMzjwWO3etiS60CQYgk0Yn8Yehy1aZ
565HHuEi7fnKRUpt5863LRO0T3ys4pruTljEx9aNd/OQvM5NV97AjTGxfQ/HtLisTvOQbtMR0/vo
Xsekm0+tNdRwKGrjTF2CU3zEpVqoiYZUeZ6d/muKsru1puXcegGbHo3WA13ljn79mBz62r1lGyAR
vQSnbuzKTUac5cUKaJEO9fit6MlNuDbaptUFR4hWFPskHAicDXDc6mbalZE6R3F739VZsuUkafM5
VwA7nPhLNjjsH7TvV7ndBDeD7Owv+CRDDuge65uwsNsSzs1inPsoUvyuTDlbzw637VQ+Wln+XMiU
5dyzvw+G92CW6T074hryCnFHovGuvZQrGnDyKeM9X/W5xXeczfD/aPtgvPKC1TLy96y8i8jWLXf5
OGLWZo4OkjcSWTSLdZrYFBFuF29kvJgfmmN/wUm+ixNob9hjZREcixSGpzDoFYYuOKpQV/mLgZ3S
UZZxbDUdMPrv7MQui2viPGNZj/3M08e0dH388leROVKvEeA+VDjvqCFYWJdI3A+zTe5X63PmOhsW
sGDdCvTpGV8q2BPnNeDtY7+xs3NT2vNmiM2PzuyfKY7Q0GUA8wajvyZPXFivRI0R4xDrhlxfUohB
QGWSGLvIkC9W6uAssMgKhy4eqhqtm+NQ+Vx6+I4m8sZnZRN2p+jNkOTd6psb5/OxVfXFtg4uodJk
BByte2AuBr5qPlPc4q2HDZq+KLFl1+3O2mn7HWE4dNJhwaGfVDMAsHwxd41N5oYTUYqYneTBF7EM
6mWh77PSdiwISSW04yPMN0kI2K1UIXatKPcOTbNUTyZKNDH0VvW8hhNdQ+lQZM6DEbFdYW+cvFy/
5CIbrW3vxV9wuyMMLKzSKwd/NykUOc/Xdq3mbSkz+7HK+4+ehMchTMr8WJem9tMKm+IwUx4XYmh8
kH+hb0ZOeUWuwjoUPc5rpyudOxN4AJDCUh5Y9eLHAsTVllOeuPaw7mID7hwaz4HVXhM6KTDXS/E2
Bml313dE4zqr099FzrmPuLVx9hBUH+s2LPZ0GDQhII0NuuYjXQ06qV8QWuW+k0t64GMcbvigTMs3
YZbRXzaA8LRWHjwYOhCK9mlbbuyqqO/Hpky+9q0tOX01eq8jM+Eta8V9ien6RDct9s2Wc31TFXqj
cgtFNw3cbSgD3KRJK9ZdGWcIyk4CDbRaojvPzCgeG5sQ3mSUJ6BIBNRUa783tKVPRt96R+5inPiR
40BzaAcuurR8iINS2aYnMJ2vp8LK403lEptaCbeaeMawNEZP0W7uR/eUppNL323AWdwKh1B9NEEA
63Rq3LhRVW8GxxViVQQtZE1wHK/2jFW7CbsOG7fOCDOn9TENPbFucqM9wABy2I/SYOtaZvJkW+Fb
jX53NxEs0dgD/dLCwVaTuTloGKG4vcB8jBHLVXpJzPMIrQ0kFKq/EuADDhuVn3MqlHUskemC5UAk
FZkEB1nOEd9eSBMM/GWjR8v1iDQQcqmm3vjUPa5kCn0PC7MmqCdqd6+rqtpFRS8PnqfVa1H3BMEg
SsoCZ7UIFZUlepq4LVr8O751SRIJEIH7RljeRynLau/1WLeqfo63XWn2O7uJqmjTeZb55M6dfiic
5VsiPFYrjAmrogjV/XLJWw2X5NU4NeGtCJAY2O3F2sjdZl8703ALK6S+s8zKeWF1yV480E6PIX62
aymnaFearboP+pA1IDME4qXpWYclNrLnoravTSsU/A2mYlzoBwXjQwpjjA/IsACSjDBTCl/HSQ7e
p1IvSkfGGSYCTK04vKBnyZ7S6S5q42ZS1uhsrHBOr9Kybxy8oiLZOc5c3oZyKu8tVBtkAZBUr2Np
idSPY00Lnm0rXFksCQ+RnUC61K6QBjKTCqH02WF3ylRi/4Lx/r/DCt1U34qHrvn2rTu/Vb8jgX4m
Av3v/0gX+v8QHOShlv+fGax/YL93v059unQGLn/g3+Ag/b84F0EGchXYPRsR5b8bA6C7yRqYnu0o
mgOGlvyZfzcGNH+IzoDtSLBbkIgvUKH/aQyYjnZcR8EdMn5Ahf4bmPTLEwq/lf/+/z8TvyGHV7/w
vlnmeeW4iI0iR2/g167A4gQ5Hjj8gcEchKTGWrtAQeqsgJxGbE26Ods0Tj+MqWgPP92iv7gywKTf
r8xdMQGba20j00Cw/xlY5Ixtmogwiv22zXOadpGURKLY2DfknqgxvNHG8t1jxPvW5kQV/vWu/gvM
/heXNy4k819/uTKBbCnFODPbk+o30nlntVVLSxKaETYMCScng8HtklTale3kPXWzkX2zzLkgIJUu
8LtQOctd10pr9/f3gcf/+9/DtiRQd8YrWJTxv92HaqzGZRDkbdI8sIZHN5gpjtMgEWd2Su7DAD/0
X/iv//jbwU79fkmokK5t0pIikaouj+YnVtQgy6yuZ05NSbLok1R0XyzVj8c+mugr/P3P+/MFg29l
agvriTTgN/z2gmHKmLpeJimUgwt3o2rB7h6ybqCf3sVi2jVIkhWm2Fa+//2F/+pHwulimAt+FU+p
yz//6Ue2BbqWWZGRJzHU2Nc2YEdgOJPIAAaFbfr//jP5jvl+aLxxOf3bLa36DmEzVbmfTrY+Dcl0
idCTzELkxgvGmS293Oq//4WXW/fbG+w5wHrQHLmvlvPbGzwtsrczVWMwkFq+4/fn4SVAyP7hMn9+
qJZk+oDJjAG+E4ymv97IYY7zHkdu5mPK0Cfiv58Jxq1+u0wFrX1I6mJemlWSjfDh//4H/vkILemw
dmrScSydDvPXfn6EhWpNhHNQXqNmeaD/DakjIBzyuRRR3vzDEzTMP24nD47LaE2z1XB/XxAcYaRF
bZqlPyRW8uwMuQ1bwpD9zjDivsVTZFvpussirB5JrwSY/q7rXGK54LvrssAEhIlkrP/hr/XnPaAS
Z5XEgCvZQC7N45/vQerKsOyCufT7iDL9hMNw9ovOS8dzHEfeP6xFf3UxZbAiSnYEJkD8drFlBhg6
XfpWXjXqU1fLeIdwEkWU1GP1+vcP98+397K50dh2WRksEHq//jCb1Q77F2jpkTz9TiUjb2+O+7Dy
//46f76+jsEqTw/d4KlK/dtv6gJjYhpGWPqc64ZzMotst9BqxV9eX0DZ2gs/pJjyx5w0QPIP1/5z
bedAwCVdIi5MjdK/rUEdFJtuqviNEQzA97qPlxk7CqdJH8a8mZ77ymTr+fvf+xf31UHcMR3WI/fP
j6aGsmoXKKl+ZC7TrViy7JmV113//VX+WNZtaRHjZ9dibYDbdvnnP62u/8OwhFMg0NWT4BzUrnVR
hQMf83D1YPDx/msU/H/ctwzsEL+ueCxAjgNz9vKhctXL/f7pqmUjBqGGCe9MRjLgFKjQ3Wf5RNq0
jRZyCBl63w4pKxs3RQkcDLHADj/jIi/2JGgX75BIJ6V5zEF9+YdH/ePb+GU15kHbYB4VU3usP+sZ
lHuvmwcx+wtK/M41kd12CVHYCH4F0QWncJITp4EI41Lo+TNskEObDCGf8ZJ+ix2vBjs36ZpsNRNF
/um7/uMjwFblSqlM87LG2dZvNw7z7OImihRTZyTuS9OBal48+NmkO7IYl1Yh5DnOBC8mdSJloLE0
k7mZF5NuJwXiC96KYg9RYgAPFA4modtgHIl/9A4EvKyZ4DQh3+LI1aZNZCDpybf2HiC/FY8RLsJc
Feln2fAyQZtMh2U7T243bscix4FXEYsNVrBQWhJX4STPoz2537CkFdO+BZeXbCdY7ZBrTJd/z0Q3
dTamRC+BLNXHWwRcidMjCQFXRRN/Ca/v7qfGiG+lCoqtyYk3WkmIkB8OVn9ayWOe+S5HyNC3uCdk
qsQw3ZYpoUnO18o9wY6qLyfD4aJ0AdRJXxM7ma5jqUgk/f1n9PtzYVWnjvccHg4mIP731xcahO8U
5UxW8cV1NmzzwkcasIhz9/+wKFx2i1+/HQugHcEKh3LfU4Z2rd/WwWTCA+810SV8F9vRG2E87OTG
NEOpNWVMKHkhmYMxFv/5IpOqA9SrboO4IVEpA/zYbdeoK5se6bVdhJgXQ9uLbpd22WZpdKUm+uAW
k43oAI2J5bOnEVn64ZBXfHjRJsqJPeEdzHbmmBPG+WGpH7v462IOSBj5ElQ+4wZsGs5jRni/km9j
O+/LqU6+yCbFj+cG6fgQo5VBYnBnIE7czQtg10Szng3QbXZd312WRMJmZYDhIXCq23ox3eEK23Pi
V25pw/TrJBHhzo1Y+8M+wH13CSJEhUWwM0CogaQXp6PcBKPr3GEP0Oc0i3wzpS+x7X9EIQJP1BXj
NIhLRNE8bS0HgvYKLXJ5UWF8qHBxLm88dAPNB2bsuo6Y0bMTimGaWBvGsdmKLB8e5SXsEVxiH22F
itt3c3Jn/EiFdD8SIkZtkxqDBiOOpEfKdaKz9i6Qc3VfX5ImJt6Xb1bb07XyfkRRDGY7YOa/JFSQ
JG56r6rVrslcGqWkGL3vDZwZ/ChC6C8BCZXZL38EYmJFNqZTFwGxcab+lixYfWfoITvQQYivijrQ
R9od9BQ94D1qUiduvrwuZqsBloQQEQPtUb4wdNdswh+hHmnob1EwfxXJJfDT9aP3hbEwIPMEsbGy
J7m8KuOxXGWjoV47WRswZAgUFVnwrIvRvG0kNrRhMT8NwIibhJEFOPl/pJLKS0DJIzshV3gazDMd
p+SU51rfV54xwv3rQ3DyQwKfkYs136eZdg8YEIriHdMACE1lxKecyCaS3LqrvjHHeTf8SF1ZPxJY
rjKeqzEl+xqEprmtkkoCJgQ3lUg9AV2qGBkVLx/NJeHV6yT02wFRrkpVf+9k1SVe7dW7wMuXdM1Z
qtxZZeL6Ni9it2bVAuRNw1OdEiHsTStEd2Twc0cmPrhkzeK4cR7BuTxGJozFI4eW7EAOTkXrvIjb
nelVmCCWbs5e2qlbuJOXGBwDk0K2EYzV4PXL/pYen9xlE0D73rCWc9jb05Fjts3HHb8OCpNzmTQP
gcowEpHNq3u1jcjqNYl+TjilrriretWI4gCDYNqM7OMXA4xBM2Cs1raAXJ7Vl1DgMnj600yIZEHA
6oxs3apiukFtBVOxXJKGU6piP9TjsmE0FujAFK/0YIXW3TD9IH1FtyXWPx8HvfIHUo2F1gb5x/Ch
qrv6rp8hREaXSGRRZldJ1z56iFprOzd5TfVbNS1vqdNciORFOnyl2vn0LDa3SQzvzVRbX5J5cXif
EainBcg/bi6cRiGsq7I4ydoSL0mw3OjJIYMexq/G8tkU8ZMbenQzjclf3Pk4y/DMIgUjsh82Ttfu
YPnVazwNxWZqrVco7CA2tHljCMy5na62SbE8Kaeb/FxOJwIP5wK6Jbtp+RQKMt96Tr/3M6Qv1yRJ
W73LKCYyMdKos8Gh5jSa/DacMIQ4fbJKq/mD+u5+UsujK1O5FS36h2mggiKUFn5Z5DVGrPCq4h3L
GL8zNAbsl9D1IzbeqzJXqwZMCmzVySY1AAQsso2bzJp5QsswYQ8Pryg/QQpkJTJPZeOWL2dxDZt/
pE8E1Jd0rOIKUh8n2BFr0iZqleeltYL7BZFUldeFATvIYYzRqlOVw1lI7UWRIkar5DEc7R2lzkKB
oOvNxHfC0DSJBy98MBXfkFuUl2EovteNTIMy429uFFkHqjftYpgwrXaVGPozpfCoVkkups+OiVRf
dGcUx4Dv7Moql8q3CmZ4VWQPxkl4e1ENN2nLlKwBntuDBcHYN/LiSc7DaXEYadB4l0NGSHDd1IQm
quVANXFeWjgtROy+tYtRrbPRszaZmZ8Go/1SpFC0myzYESJm6A0jnjoLsQipj4FBelLrsImjTTW4
7TVu7ScnjHGQWYbkweTOY71AnC7a/inpjK3Q4R2No2SFSoFpW493aeJ+hPY8+Kyx4ZWombdVieij
NcN4PZisiEWBKYfRD7nP8Cq99sw0PCdV9UEM5FgDuTyC6gDLlxXf3QsUgWtD5FJYX4mKSSZllDA1
IHudoB7mqP1e9mDpLntagpqHYkbQKCuxbBDAKxZomkUp7cUFMwxV8474KE0t2wTR4TH/BaaM37dz
fI7zwr2Afe4jjPPGODzkRXXV9dV90U7JFxiId3FIs1tEDhbHyv0wZkZbMJMHItzQmIhLM9MPYnDf
Rt1syJoB5+hihhMl9n1TD/dSM/LNG6edbc++VU7wf2ta25X1VKYcLtyLzbcOb5M0OtZCX5HsuMMR
xULXD2jt6XXqVI/BAqJCo5cwimL4XhL7B48wX0WhwbpRAOMze6wNP6YMCPndbkmy8VBMdYoxK1Cq
jqe0bEkj59hZzGyE4goFISfpQ5XhHIJ2ulMFb//W4EauyGf6Vt69OuHQwnqzdoIFp16JIkqvZUiG
VTGMyvSK4snr8g9ONgR6m3YUJKJLbMWocLyLi0VY0Zmv63Y+kkFYNqr3XlnANWjh5WuANQj+Xcgm
ruyEOkWEV0xnlGdrgn1iArtkyFt/R/7Xg01K2HhOs3kFI65cFXiqVs3SMSyknAO/CJLt4MWbWqa4
ViJfWTP/DpyA1PTYyfVIxpKJM8DSIfIuxSexRnxNBPm3LgYn1wK7ldO+WLWDuimoo/1xDB7tor6y
MxIewYVLnXvVWzgap4FZBnAR0n6vQ8tYJwpIjZjFy1DZ8Znxhg5zAIPrEmvZxkBgyPL0ILPHwAn3
wTivZyyA2J9PsYzODugO6TbsxgWm3DEATklHq1x3gdoMWf0ZD9GH7cSH8HJvIxuvucQhOePyxPnZ
pH6bN/yJHK2qMTN4ZFHlrurFJsIbY9ujIa8b89YFsqLlQ62tYDvV7c4GHwYyfzVCxjdM65ZKY8sc
kGFlpXidlfVpZsOxjcvTIsWuIZi1Ej3kACAQ2zCdt7TkblGVn2QefCaFtWW8BQ5OawM0clOWzsOo
8xs4DxkY2pTYNMZZNT6VbszSzQ7blsbGGrBudGaTbpXLhCoOLtupJ8Rl5mr0a5XZaGAXCmDP48A+
uy5BRV7TJaZgt6ETRKzvKhj33sRbEDOpMdJwiMKxeajrlhiRqLYuetoKx3MGy7Z8lvg+Vs7ELCMh
783QubZy5CZisoTuO8ZeyrQ72rAmeKUsoKgZLjsLpmypF25QJ6Dng2v8GqP2bAhTNpetgOlKHo6t
OTktbnGV2tNwPRTlhzNr4TtjkuAAoyInWPzi5vWt446gbBc72mtmOiooPQ0MTKwLIt6rORBPRIuN
x9D13m3QuGPsHAZZ37u2eKTH63ctAuFkW99jB3hKtSiObo7zVXpJs4rtCh+rUxuQ5pju5ppAQ9kE
GK81vKJ1v/WdCyO3caqNXbiPNlE7HD0mvMZs2U0MUzi6uXpMQ5gmEc79yarv6N9gepxKEnkY2Jdy
+Wrh7mxAvPmR3UdrLBr3UzZQN7R4DPKwumVEUAZhdcI6bTsHirQdzsEWoCB2GieiS4tofhMHg+O3
pV1vabfclXXynjY9XgcR3ZRVRr3VTRlOk7b+bhmMK2xJBmN/hldrV8+tNHMfD+hnqcY7o6IHSUNZ
PQlIVisTOpCfwRbze6OdcKhAlHTAXQkzHLY6THJSCHPuwLqr35K8vzKzirkquXPEzBesFaeeNfsV
pmG0wPTMe7ec8IW+dgUTI4p8Zp2jHFlYQq8cD/DZOmcm255oyQfY6unIzITOd6L4piaeyMiUI45l
YO954u2qsmPXmS8jGizco0ZTjYRrMVeWKcQXaS7NJlHwpxjUAMM2yZ+Bo+wdl+4szAHswjWWkJwh
OZkmqovusQai+8Rcpm8LZuhbGbbRWbr1fITpaG7zmMc8lYZgfOYYnhWOIJkGh2g0dzSGxCvJdbhT
mdh5OSyygpFeu4KhSYlbbN12fg6HDjNI3ALCCsnsNjtWs7XsmAHYToQVuvau7E1M2VV9pZZg42lc
S+lcaDYvipw0j+57z3ksAf35emlua6m/zAU0717tMaoYB9AbHdR3QHdZP25Akj5Zi3gy4hpSLaxg
GMX3tVHe5zS3AaXFr3K4cCf47vC1Xg0ZcHCMssdGe8dlYcpiXZ0n2XAs4QTDVr2NOjLponS2Vt8w
1G7C+zkdoLWSFQ9bfJO6NA3fdov5CpzAAFzfO8R5cAdmlqyAMzEAeAwOXpVvVT4+k5nGYpgRsTU4
1E74U4PR+I5/8PLtMg0jko69cTKn8uiJ01gjhmdKzqzlAMDCyMy0XNfJOIIjGpum91M9ek8cGLuH
y3RTJhxKkebkHauIVSVJAgaNKkMu1zqjgL6344ZtGk9g1u51OkSkKEWKX6+sv7flwOInmpaSEUCd
ugbdUF6GlHSWOAYTmo8fltr8RMnRzwK48V7IaMSMQit8Z2DNJA+UVDdM+CAjLI1YZNtY9+ZtUImA
zdoYAvuAbZBYHg5ud80n5dbrCz5iQ7DksRyi3iBx0zmPOLWjWxNVGWLcfLMwLsBz5zsDhf99mkA9
1u4b6x2E7/ldNcvNCLh2Fdcmk3/DOWOvj5IEuomU3evEDeINw+XoBSVjLa1ouNNm3m8d9CzcJm8y
ic6BCB8ny1gt2OL9acruiWdhju9viSTdIQTDz27wVpJRvpmiDOmDUbtncxIpkMKgDd51lKQ3EdnL
MnFSPwHjGCyJu55r671u8F3lZsBMNZrErO3lCOA5AAgnBe+urxt2mWYMQTgm4Yb5TiVBlOY09MNL
ysDwVVvL/rFxzNfCrZ4dh5ixJA2JYhM575A6gOGWEEtokC2n2GPKCINKXqJUg70yGjnsc9aSVdYy
fGF2swfCJ18g7DHxbapKfIj8JjhcTOu4uFap+mrgJmXRQZpeDA6eYR2pNdD6cZ3jInLa4cDggPu4
VzfdAjk2mszgRHv9ncRHuSOvPT1ElciHq54xIW+cy8J3jJnubVal9XaK3ewejxHKbjz58dwJTS9h
vEegXDMIg6iKvdySM2Z8SxPOu7LHEmQkBiepJEquAH/pBz7wt7aZbnFhkjrxLrAU1yvTTUIi7ImD
MIorabT5Ye4If7ItNquGjRU7Fme8bFmSW8fpMd0v3ssiQW2Q1r4NVfKCk6Q/lURwNhFE0mdh4+sD
2xy1m7Z1sf2VnOj7KAU2HcE98BYEBDvO9YPBrDS/sY0IjItyD1NXe+tJ2+NttXjRh+s69oce9PDc
Z1pBbLGea4MQWBTn2U0SCupwTUQ3c4OBUoIuOuAVuUrqiZDBbJ7cZiBAVZHRgKqwkZFBE7+dPhKn
PfNY6KCNzRtt5mzd6OpurMvxrYpQn/hitvnk1WhtVnSiPVIQk6jyw1B0/cEtM/iQAyT1EijJk5rm
gLk9nv3FNOB61BTRPqWUAYYsB6eLI34DkYPouOdtYqQh4g2zuVcFI/CgktiD39Njl/PyQGiXvI6p
0uMiQUryAaaQgL2B9BKFTOO2X8Z5/J6oYju7KgCFa0R+1pPiiSMmxWTlDABvHmq7fAgbSVg6N+3m
3FULipVSg3yyNMgyE/B7Ra4yeUUkuYRfbMmkFVsbJzOeQBy5JvqZYGJz1PW3s6KSzrSdHYY0KNad
loxnwEg6bAdZtTA2tLPGIm+A6meU9aGc7QRyl10dsQ1hPC2judyWNr6t2Q3DBzDx+lwk/RWhkHxt
E+okxxxHr4D7mLZmtGS+GJcj3xju1GyBS6hvzOiFHWOoaWDcSdy8AbCKcKu3xK7pozM3LWla46O6
KM2cl8inlMxDtuGvMIbOn0zSWKdy1sx6Imo3Uy5OM6bsbbX0AwKSi1MQLtBkCeeuxLNfeKve4oXc
zxBoiJqhWvN9j4wQCLvEe1skFlAOJ0vkUXG7YRUcjShuyDwHXUTUX6LtHo3OiK1vXYeT9YqudAM6
M1+K5mvCf3P8oryGvcBIOxW+eybR8iu5dHZ8GPExg+anrfDc5t2ProTNateDeYKrYrqVZBop1RvG
9xQhxejxTtV1AFKdvcIuOQJBeXiQuWW/h3lo39Yc+MO986Od0NRpm+C+FbNFQVG0+17GzKVh7GIw
HC1vcNQ26NoU/FaXdy/E73mpLnDSkVGakyLiN5OKuwghjkiOkUneBj94r1Tkt+ZkTcexmbP8WuGH
vM3mPmm2qpcQBYeByfONxp3mY1xP0LObfJbveZ3jIMylW37rmNlhAQ2xrXyT6NxiQG2qZbiuCShN
kOFgp+4h3WDamyJbig3Ny9xbsXNBRXCGykuPKr7w2BJU1XUjzDXH7Z2xiLvZmlBk3fo9B82mzHHn
jdX9NKbjlzJBfvaMDwGxEXrvTZNW26FpbXThiuXGM+o9pCt9tyC3EnViUjZP+zWiqo2G/puLyXOT
OuPy2mZwBsnWrOaWGQzpgnbHiQu9gdgfJx9STvZ6ThBcLof4aGuVlcNR82sTjU3oS1vQNgpbY8sp
HmTOoPA6wg2IPTIvYvwK8My+BlkBxYMUfjiE9Q1/xHpAMk8fldfrZ2lUyb7X07vbWWzd0eLsa6rt
DUeoiKGC8HKOJX/XFeOW4Wt6yJSbtlEFel06eF62s2RX2kwmwsm8TryB1WBqmNiNNx1Ec1HNE5+I
DbDsqndk8R5aY0jGJokH6wgcK1doDZeRgVtjNJNxn7QxB3pLpw1m76jjXFA6iuMJ58a+R93JvF1Z
urN1FdfJXG7qytUenPEqZhrOWDPsoohFi8OwMCFT8cK47SVwMRFey1uhb4J+cOy9CUwJ16HAYhAU
i07PxkBQ+fRf7J3JktzImp3fpfe4hskxLLoXMY+ZGTmS3MAyySTmyR2T4+n1gaVWVVHqe03SRguZ
lZVVWRXJjAgE4P/5z/nO2JhOfeTjTeeDNdj2vImmjp/b91tsY7hV2MLi5ojHXd12dn7jxDzFzx2A
LOeSTya3Am8w+LvmLhQAI6kBBTqNoldorqKLxJPe7aYqVGSIhAvdro6COABJmdfOpbRm7Tzlziit
c9gJVRxo1Z7HQ1CKvCFV8us2MQRZX34bPK9NH1zlAPDIW9Y6G3PsFTxup4kV4UxKO4xr6C1UFH7n
CAFDJsWZvAZ4bke293CjmLBsP9cnUZc8Et1c3XMNU2kpyVQZWwejwvjah1VI/niiAy80EkVuiDGw
KJA3HnKzkQd8ZLiR5/G17ZS1sGfhoQIeweHGufOOYq30yC7uZ+jPbzxSGbI4gJ9b6eh7bt7EnVzv
XBHZOpQJLWLYFRbnx4iW44huX9r1vE3mhDCsId21RQ393qjc8YinmQaQZfmuJ/ZaEPB650cfZMaO
nXn0JapssOfIaskXOtyoCFcjzh2mfCmzAxI0Z8uBkPKlokObQ13KtSDwup8L30EISgovvCsnPR3s
pR4Uq34mGENgMkd1rsnuN3jT4b5W6nlZq2A65yE9yTzkMneC6ntLDf22l+ISR3n+QRO6vhlWaN8G
lY7pfgxyufZJ2xxn03zq7WqhFkMlx57hIeQUPgGrQkXk+0O1M2K4sCm3iPY0MZDt7b74LGJakamD
aJ9saTPVIMi5vBLyh4x/8lvIh/aUsD75lqfVSLFyqDZdRbdD4QvYoSY9Q+RlUkIMlUbemiW56Vk5
KZj7aHogkTE++Fx369B23lzAvoRKvd7+KFARWJz5dEyw4dAvOYvW1yR36ltu+V+cEWFnxFO8Lach
IurUNxMFPvqhlFjLXbOmecaummsg8fZKyOz3ediP5EORs1cmlXVsJ1U+HGXYFfvAy8OPEVj5vhnG
+mIBgr5zIrNf+SiUTN9kYbxkudu1yatlRs7Zb/oPmdvQXDS8qTSaLlQZexueGB1EXd85YS9q2DDJ
5p2y5jTaWK2tt7msEhB4mTPUO7aJzrYQoD43gkjHR28kMSVlId7kLeFjrrB89PR76+fZCJLMsBn7
sxR8J2WJias74F4BjwnHvBn8TlfHmr373mEzxAGjmk8mm+Nwo1mZ3Y0cRXbKqIYfrmjVjSy1eiBm
d4LThm5keaN/QFBAtRLSQSgih0Y9GrBY52vSzsGC2m63Tq2rO+XG5kH6+ABWAU7HeW31Wb4vyVRu
PYw6pCTMGeRz5C0o6NqE3MVemxVs03BfDXqMXM20RMRhChq5faa30dtboWcjkwBZWI+NoIMZn6zF
VyUINrYT+E8OAcuNxr25ZyEZstRLIpsS9AXy6kOTJ8JZzbvZNdsrDEL54evMoe96+OxpBQZZ2s5H
ZhqaGOqoSzdOaZjHqqynY+txEBV5KM4WTT0sjE2xd9sxpYl8jtwbMf3xa6MaOwQu1+qrHZriEVg2
Jw/ZFNt5roI7BJxglQNJHHDbM7+lO2VSldGY0yOeEONZE/e+SbZiHF/Tesf1jz0iNOlHLFLnTVkL
Bp7MtXOMBVfiCv4XrKIUBwDQMZjhcggPTdZHhx4Ux4eXhjRtmGCVS+9I/+T8FTcdqnaM9mhmnrxR
uaXAXtcjE63KQCY6o/VlBDl7J4h/82y2E3Qcz763p/A1B7iKf6YsM7KcVroxa7wF2PESikdB7pWx
sg95Ojv7iCT2w9z0xcIWAI3LiuPTGSP1g6jmJzV+41q2ff8OgM6/a2u3Vaumx4Hqq54/h50ey+5p
bbISh9MA/oAZuDhpn7hyAZ6A5fbObYH2RtVwBCg6o5aKkw1Mn5allHKNWn9VdpZtMZK8lGX+XQB5
4GZCoFSTfRWVealF2LocF/ALgg3gTNR6pOItu+x2Rrmcb8AfbipdNWt0lQmjP+PSap6SR6Tw6jyZ
xeOwUMuCks6PWjFOGD3rSAfb7ameTC5WoRmZ49LQyVnJNoXONsRnfB4dHwT3xJBMySUv0bCKYX6a
zbHe5NxEtwMX8bqguguIWkjpoPvsm9lHiV9sJwIr3rAQBIiaWi+dlR+Q2rNTGepvjbIUkKfC+jRq
nkepM6bu2nP0C+ko4nVNOmIZLNXC7E+ngKjGXIZvURmVCJa+TvkVFqVK7kDBGiUuDAY9OAY4yKIy
yNEwVtfDaDwDSepOdj/qc8zjeSUXmkCImoYIP6l71QYISn4h16yJk3OQE7IhjdnfBTAnti6yswac
skdTZAhh7CIkDqhwDgdznbVl85yaBnYlbqpbsO8CXjcGI3e2s602KABo0F6useWhBZskUKoU6I2l
/PDcVZCjEhGLRzPy9WXWffsiIobYEqXyi+EZR62NU617k9RUVtcXVOy12clvaS/Kh74X4ZnawvRk
W8I60NyqXqIAfLlszQDsSdv+QDw2z2Ri4rNlVcDxHZpijDgz73F4GdGW+xlbB9ZkLH1iEiRdVh4a
jYkwDJYzY03ufJqcfKsp1trZJP1B0+eie+g9AqBBytoiZvB/bowmeKDClDu7hRZmxzPh6YHU+6Np
N++Bo6qLKngc7pQe6oPf1DSiuZoqNbq6PsKOLX+BqZr8rMftubTPsOV7edXI3I/xmLAZnktoYOsB
qfdkDEiNy5GRDVA9bKPWIpdv+hMYAGWdgPDRGhPxCiqJASsbUTZJOkKZ8SZIkyvat4NTnRN8Zsld
f9PcaaYD3+rwSdZ5Ea+zpiS+7hNHZpMJmR0ICveAtOi2GrvaofQpF8ObwLeNpnv5RrYy6tA+glBu
BlKvtET2lkmroOGeYjQVe+30rQ/IxDZ/JsBnDp3kTDboxDVfGuGp2+i6xkuVQpiRlS9Pcze/ZW1Q
XidGrJuTCXkqI69+NEpNlqeJS7AFfttLZHQbkOHIcmzjVAOTPZn2K9J+sRUMhuZqQMavjwUV7TA9
h5gCcTOWdLkaHSARz6N4bV2LpvquacDpAWvP0UtCZ9BPJ49CdioGz4IgYNPQ0XaHIyocMi75lAZ7
MnBp9mw3WhBvJTNO7/ASEA496nY6MCB7bmic2QqwfGxLMzli+fWtnepAGK9YtD/hYYDYrfv6Ac5z
EjyXI3c/T+OMWxOxC+5bBD16NmZLWq8ungoOT5kXn4KqitZM5J5zsCuEBrMpUxgbSc3Kw50GoFDJ
0Fh6bbl9/Gl22cBe1Mem1SS0KzmV9eGosT114cz9QTgTWwyHDsGQHSDYo+paj0b0Zs/z0sAUsJFn
950L7mM0xl7y3J/unMmEW90YxIhJQDElu/UPNxiPndnQuBRm19rvv6Zc5KiJUwq5tIYBWaeCzPME
YHgTNU1ZrnFdVfcCxxSI3Vhy1+O0fbAiELKpnaIs9U5GM44d1XsrBn+4IoFX85o8w8eCFFDc5vnf
kfHSHaWze8Kw4xZesroWGVlKWeQm6ysiCliyPXh0uFsyKcJdomV5tBka1s4UfA/9GJMDZsp92Vrd
W2aQTQ/rKFabomvlATlqYaxjhGDYBUTeTvED7zc+Ivx453zKJrynYz3siNKC6E404vHMh2QkHTF+
thjGOTTn8nmomT03HuhCi/9YXWfXmh8CGLuo8jo26H1qwJIffLbHnKAQvdiPuiyDViUXX7Cd0i47
EtnkjM5/M7eKmzQL5LI1UcywqDCQxIfBc6jEEOY4bCFYJjvkP6MHAO/SdMOnRc6A/ZDvYsKaxLfB
EcLg4b9cfbbwoYyr7stcpePBcpqCg0NA9ValjOaL0wsWqvAv/C9SGHgFfanLaxeJ7DyaEz8Hh76I
nRfzctybMN8HdUscJE1VaDTQvqJwIF1guv/c3Gkv+YS/WIKxXOLS8UyTrFbA7Bv8Zv+u675zB1n/
dzv9HEgNfb9cylIQ5jH1wGpZcc9aps7Oj456DLp3lvU+i+BOgY/oQqbgw0ixAVfsVGFw5W44PYRs
JDmNZRM8irlzevCbBdU4n2VHBnaT9/T6/eEfXoJ2f8bE1K8Y2XcMEZJ61u63f/2P57rkr/+zRB9/
zv/4ff9j/1nfvZef6vff6v/B2N/yif7Xsb8V82TalwT9fuEFl9jf8gv+iP15/3DJa3hMBZyVSa/8
Z+gPTKDrEn+HEIjnF6gNzvn/DP1Z/yAD6Fkh+qhD2Ma3/wz9hf9wQ6xFJAVtDNMm8cL/i9AfLjLW
yG5IXF94DmkBrtu/2OhNN5uKtgQflHNsZIFXwafv3/rCPUfM/jt7Vv/Cf/77N8H89ScSv8Czb5L2
+D2EkdbgqDLohJCF7BfXyt/ThKoZI3umee3JDvtb0PQNrFjnDbntu+nIxyxtPnTJQV0a8Jh6LKVg
s/OOHsZWfakdDbyfpuutq4K7v3yGuAo1Ndl/TUTy8fz9a8t9llhwgF/6VxSI9fvf355e07ZG/4sN
Znek96NEYVNem98lKdHoFZ9ptfPcJDt0QWc/S54VtzzN9zLh0ZnN8wsmQxZXMWCPwYlSZDmYM85E
WxTZP8xiTvJVpPiuKEnVBMZb5xtlRTfpQkJZgA1OT53rHNzHSBvbNnfQZyaXdZCP5aWPh5eK9gYG
8RLceZSCOwyhe7Df/5igFMJVAiVfLs3WhgUi1MKsZ1PTESt6gGzZUEQinZZDMKQSaU/xZWwwFZk9
Irv062/lHBA3nJeRRyV4OitPBZtEZNat7QbjFkext1tE9F0IqIgaQnj67ey73N/NbWgASbQYqKMS
ljKd7Nr5jHKD7CaFhLs+NqZNRx5lJXoDS4+xVMWnTyqQFE2X1VvSueGRyOuX2W2eBKXzNRjfNcYO
eqSAce+zHtuSj8Z+MYOQFMcYvVpTDDhugrzK4gnaUxjLjRvY1DFBOdmh7CsCeMYpHNqXWJfm4wxS
bFvOQ7W1CJHQ1FDYH6HbZ/tIO3s+vxBFt+7vY7NlxTNUArubeyyT7AezdvlQhFF6YZADhlnRsbFP
F9YTs0i+p+9qTz+gw2KLxf5RhHRGrAiauwvIx4dvNSdPrQ1coo4UxEMcTR12XU4PsBU7ciF8A92X
NC8pXMohu8z2O/vBcmMtsyguAdyoyLRbq3AeaFGQ274DS1QpNsNpIus7YVAmNeQ1hTBACfgnvB0J
AuS10Pg8qyD6mXlJ/COexDsslQInbEE2f5kLD41X1rc5KjPGaEyveHjYfAQW+3lW0uvYcjM8aknM
HOh/Jz2fvtuB8Tpi57t3KLq6zAkGALsxHDhZ8bs/18UXcI7mEw4gDEimT3VDLBj1Gyd2r5K83JZn
Ja2JIkvGdeU31UlGzR1b/+ZbO0HaReRBIwzipTrXz+FuITAY2srxkNLpKBuPLbXlPHepn/HmiPJY
cv5eN22d3UURHds5SJEPEAkFWEfNirqf5M6dsBkLRgFfVNxuyjA8cO+LX1qkDwqWAR85cbFD7TwU
yCOIoRyWPXbG0urUJloEFMolD1KWi6tijB4Ll9pp0Tdib1dufWdgC/uqFwWmX7SYQi9NrjJhytVD
Eu3xQ6AwhDfE0P6M3C8XCup4pXIFz1+UYCKw/WhPONYGb230HwVga8+i17gp5BbCW42tTl/TkWmE
Wh3XUe4lrEZ/r+qg3wI2nEEbZ113G8rIWTvYuhzJ/sz0UHtGPE8tzgmbTXDqppwJpvbHMBkhaw/X
+xpF6rVEgj/opIJRx4qUZUoDZiYeo/rVrfr32S4b1maBe/Cl95Y54CKguKsbOQGse8qKAZpAJKyZ
4DgXB9UWmci+J5dIzK6mvCeYp+CbNiryAVyrt6ZtaA1Kq+LBRvNC5EraNfg6YJNpjj07ray1HTXv
FH+ofZ3V3U/qNUDUaD++X9YAlPiBvRjtrv7CsPFNl3hHy7577DRruUQJ91wKYDq9Yd538fhs2O7b
JMxXuDOlh22wiQlxtMkhd6HhrO1ssB5BYk4nUdjWUQD3gKJoTJ9k3OF28AU+NFbUj0iqliT+1JQh
jrIsto60rHAlDn169imS0hsfa+zB8Ru+16ocoDGp1jmY7Hj3LYd0m3akPBWrWrf4SlqBRdGZ2mZT
t03/1e/IJ+2KqHcpG05QNjBoduZzrfG9CjCPP92mLw9zR1+CaUV+dvFja88ZEbkkLX7YnbY3Kd6g
s9uM9WEKXSCQoR/5hIDjeucY6LjsnYB3TQVxnpKdxikW0lpj2+o2UR2La+BkzY2IQQ6wvdCHmJ3s
MUYEIuDQ29/nNAVCKoI+elZ+T/i9TwZUGd2Md1E7JacOKNstznpry2V9tIKQfDf0fPhhQuqdYdbz
kn+wd7GHgkzPpS82eImNbZeI8KGWETxsVRanntUdHbRgDBMBQBJ6EbAuO7vmMMd+ItMND1DKRgiD
FVBuvjU7s4eOw1U/0gfuanA3dd4nGGFnMEJ9lPwc6ch4raUKtwbP+Pdu8Ouz3buMgC0NK2eb7G5z
1/QgqXB/UtlRW2WxmcuhvG+yyP0wNBXckTPOh8kdnuwWuFGi/Z4CPMfdNpRCbJuw/0zKuLhTUwlY
xh8ZlIvxJH2FmcPJuwdlu+FOifJNIk/Q58tpm6dBnRx0WiECA2DeVFOAe8Jk8aqrweM2oceKItfQ
vNWGTZnQZCBG50CD2Iy1y2doTF9FTXWOMOd1X4S7sGzvEzWnd/lIVS4+gUvAE+jKyYAE3CQWGgge
rqzPsnxTyGJ8avyy2RldSoVsMMzqLgrzxw7EzZovRHQxuhAACecONu0Vw27Qugfd08k15DJZZ91I
4WGHW4qGOD+4tIVjHXPXin72/kQwhyfG2VDUNFsuGy+gSj9TxXQCjaY+t1YRvqaKi5RbNov9ZKNI
dsgT8bJheoRYj4E5iM3uFDhYtnU3IYBHDjawAuDvbp6TDM4cUQrE13Zlez/xdGF1Suo53JH6fNBC
VUvbp/JRU+KrTCxQwQVSuPLogjXKDK7lr56URrg8kjwBAU3Q49czMmLliQ7tTAE80ebonEyRvMTD
lL3FRjrvVAOsKufxd5Zw4fBIhv20C1qZnTDsNB/UGETnMffUpzEtYyNS3GLPrcfrGGtvD8xFPrre
eOtGHKGwZp5GZVXHgRTFmg0ApkMUoHVNDhQcmTA3DnUzh4Dbz7aPOwCgWZ2dMSs698EIrC7oHPfi
eoE6VaHu9rPwH2h6AiAJBzdzg/xTuG20E0BBmc0rSvToiOyX7GvcUUbN8osvoKXrDUK7Rn9qq8OQ
pRbYmYIiUJFeEpekXkX2aKSEbc3tpTq5g/2jqsf6pKgi9kTpvDbD0N3iYT5QElLTViJ/QBmiHFTC
+R+ghuUmxLAoyW4+BUt4bob+1i/BsJUzB8EdT9Lsdeh5eConrrk7wuft0Iwyc4wvVZh5n5Gjmqua
pP2apnH4FoCC5qSgwzXkPXyRTVZ5Dwky0sPoaGpYhhgA3uz5rBXrsae6I82aswhxoqN1ffElEp+y
R6y1lFOsbKeQd5aOORAaRca9u0b5LJ9dZZB8tNgxkjEUezSEk23oFKKod20LtnzCltuO3c3FcfSX
TCUea6KwOGYWgOdaQmUNTTy0jU+bKZvA0k9DeLY8yYYk+9nIfqatxfmR9957GXXPum5uM7PYlQbO
743nvOvRS55rNrK4MG1al8rnhkP2qUyTL4U7dR7tOuYGhSlndY07PDQKTpMsmD9GpeJd3g7jMSOr
txYWXG3ADP0BbwYdvFqXm5pwz9pvp+Z+Lmd00gqOVdJluOlw2ZisrarUfeCTxJKsJSKk2TxiFoWb
ztrp3u2bBlpm9MMABL/wOhCGOW5qfPi7XOMtwzKSrVseYGD76FWnygcBt1LNM3yEBLN3ZOwFVZmo
5ysRt8OR+GF5ReiEKkZAjJAe4VpHlS6H0cBmb1q4K2pg3N3YDcXanrtDvPQyZQ07CHo5xOM4NT+I
91NVrzuSQVD+OrLVq0ngmh09h97lzryzQqJL8NToF4r9b8h+6jBJGO7wtWgiKjoA1MF8rpqlt7oy
ZHIBI8cKz2XgUpJcXmHA6vUt2jy5R9aeS3GS4V4a6ZQPSVqwyekoRcSa2Z0UCC72hnlRv3XKMBFZ
Z6wNU/Aj7Oq3uag+zHaGy9ky4Kwcv4RhbpvDR5wvZ1+6kp7sbuG4Uf7KhQpfh1pVGfS0MdYuuS5Y
rho4Clo2QJZVJeL+0LchcCvjwHKodla+2dOjBWq+4dJjxJyj7mecm2LLFp3bcVpDOp7Jo5H9MvRG
KvNrq36O8UTfOXhbRLJ0+jqOQ4gb1A6/Q7aZN52saQ7jhARrmZSWRZXLbsrrcp8K91GVXrcm0npj
h/9B39MTSlN8cmu+DenMGNlp/ykFK3ewhWN9mTAM7FtGcrZ/L12IVWcU6Tdo3zjFlzudHxYFfazR
tA9Dv9+WpRuQoQmZZlcc9esL9r0jfOhizZ6OtiO7/qH6uXzKYypsVSVYl8f5PQ0Z3oYnC8B2CUsG
K1e0kik/WdvjgFYZFDQ8ozFNIlZ9z7BuP5Js3VP3B5Yb68KjqClvDFiwfa3tnCkZXgIFVnmyB6eL
VTBbRs1JLFW3IFDlzLzEzzfs2JnxNgV8YRuqLzd22pV88XgBWzjUp6bMyx0X0NbDULsPJ47A5nQZ
bUImijl87UePoc7z61gtyaGQhKRney+1XxzcuONDj7z5ks5MrrO5sNK4LwIFcp+cOjFeOXPTx+R4
+lhWZfTdn5jXvaDoT44pNnOTqzeZ9wSZsXw1GADXfogxtmY+3xhibE5YnrGluE5jvqh0AKxfYH6Z
0TeO9OSpnS/x0xbMsp+zo5vvsyOzncxa/YcY+v8lxGfdfP77v32v+6qT+vGTnF/1V0UwQFz7ryXE
nXyvvn/+/v//oSCGKIVh6IZwQ3DJmOEC3iGJ2P37vxniH+iGAZwDeCZ+ACgMUMafIqIJ6QEOn1jU
xb+JiNY/HKZ1LwBPYTkuUJ3/HRHx72wT4eKdAX/scJm6Jv8WLGiDv4iIeSsiJngenx6FBfmBtdv8
yqoxPFWyVKxgoFT/C8TG//QnCgR1GFI2wC6Tt+Y3XQ6DbdMpIsbUgDIlO4kgXjDDczXXNDFJboh2
Ot/+8mn8L8TA36gevC7hsuiG3IJayl/+QiT5y6tkU0asxSRxMnkzaIls0AAjFI3uuM7tmUxQ3PjM
AV5EUCot4i9YL1F3dOz+pPy7+Bix5dTr2HGmNxKbPNH++Y+3vOI/FwzLTwfVJjRN+Fquw5JhWUD8
5adz8JqTFXdYZNcaOYACCk9jXlAe972FBvUL/FIJ1tH/Av/yG4mFPxlHBNeQ5dpcacjJv0nIae/R
gSIN0hiDMJYTYQCpvQB6vdyCwDiyeewxhnu2vO/jBsdem/aYuwtOXTA2Y+wPbKpIBT/SLtcZ/2Lx
Yi2Llb+9LwjudOe6JD3tkG8HQvpf3xd3gvZNzzP1iVE9Qe9F6n2QrsIpKbFVrmRbpuyTpBFUG+FJ
juy2n9Q/azbxS17HUN+IcqS3sifQfE1USi+g9gyW0f/800M7WCBHf/6gvm16jm3aZGJ8ix2U6f3G
/yiD1Atx3kOUEpE4phgdtryaDPBnwXGeY3aN83NruaF8TXD1kErIWG+5hd/dU8lVXHQWi69eR534
CreAuhmT7xAtKXJ71QeypSdsiMUXBz8B8M00sfRGDcJ67yWjxDobOXBBQOfR18ZhkVB+aHTzw6jD
Yrq5YWp9zARP3ENjRz0+9qaXVf4wZzYEDkZax7llkA6gScrOSQFd10Fmr+w0Aai6YmmNZb2w4HI8
JN6YTvvYr8C+RnHu4rnj5hYLsOOeT5ECOQA8I9EUfPhGb5ILSFtDHfvC6HYDQO5q3w0N+kLUgQtd
hZYPWF5kXHMG8V5KIvpG2ZiaK2D9TAR+tDLrziADIwkprD1/MOQW1+T0HsN9IDLFENVvPHJR6UWn
AmMgZmCSAvidKe0lrwU/whxchpmmtG9S6ZgtK32ra84L6dVF7pZXcAzYFWzgm/gTpwIgrpFjeSVg
lOf5ypQubyUldlELS3UCWV/Pdo1gNdBPu9cGmMPYExRns8Pnf4xF2XN+Z2BgGIzpj6EmgfgnhLPi
eVCdOgdqdIzVSLekvse2x8EETH3xavmsPoDxhMEPUPWs6jHFJfDK+gkEQTj7H6aWuHz9JuPUF7vF
9OC5HffpOTLFGUvGxMrfSKA9mIHiltbUgfk9kEme77IwjK7Ybt2dp6nUWZXxgPxhiCrYKJjI67nn
pL6ddNwf3ZlAss6gEK/HJfC/irI+uc1st36k9UjUWaceRyhYfHDFLesmQruTpyjLRzz1mQin594d
kDao8CFpXCYBBBOMhQ8injjbtnZXvRncWYYDqoD31ABWmo7CwAaFmBuPt4DlgF4NEw2NK0uCiNjS
PlcfWwFM1sg76+QUwXtZAhZeeUadv8+EwWymL2j8ysyzHwQxBYFtL+dWhet2srair9otQff+rOfF
7dzNPyjYwXvag4BwUnv4Tlouu9Keaj77HWCWNTA1tOVhnroDyRbnjq0zg47XqzeB6r1xOhgSGKgY
yibciqywayLBA69f067AB0+DAGFFWPS5wY4+zJOSthThcu26DeyAqezgo6uATFaFivB9jgNJfjWN
7DcLiyEt8zkLIYTYTB6kEKzPI54TO8v0P70OmAhNouFP5BNBJSW/PoS2WbDnxcZtgdHx05MlJ2Ot
c4zpbuU02wVR/ARhVpM6oannDaBzvkllQLPIiM2d2wwfN6UAiG8mFSeLdqcU96951PPJRzZ6cgHZ
f6STru7lZE+s69oITbHyj23a1Ze69jzY/IT9z40AqU87KBrhuu7yrNtRECjkruhdejhby/iscelc
AfHO254pl31GHSW0sOgEhETd5z9rRLA1NWRkiXViDEu1okHVqSQqvJ/8WmxUKudHpImUQFZAkx6O
Q2D8GKSvpLj68IyZCvPFsGy8+o7ZWNmmpMA0VQgnJk8ufKK4cQ2fpxoJky+AnblYIw8bq60oFFM9
QIIAYtI+y1FAVga5ju0gOvuWx3O34Z1xDr4K3DWYO/HahjhxyI+lBEeT2pgh2dgDKjfIwV3fZgF1
2jEZPDrI0hO2Mr03W7AXuMIK9+hUpt5nSW03TK8D2KOi6p948hcf1Ag518yS0KNKxKhbZ83obE5I
DIvtnN0+liYhmAPyZ38jXJSYaxA/HiWIYZCfh65KtvRGzQ9GNUFOMEdwNoFZLMRx1dKHpuZvTqzY
V1S16+3m0F+ePnHtBrfFZmDcyL5Ql5KO4cyQ6lpGdBz4KpSbUU3JjqJ54PYyd++UjyAB0JXEhG0S
VMejTM4r6zfALdRpKsTDgDOHLNozhn/7kg9a70aj29u5vW9963tZzI+NGX4qq3m06nBLO+yHjuN7
OS+mvfQBWIF7FFK1964jyfMXKujZpMbcUxPrqUDR6UAN7Bh/VmJCr53Kln9acJ2tT3mkS4Z1S83E
/LK0le5aW3g7dOnsMGgab5eA1pEnnQ8AKM0+o8ZKCEbE7Z5r0Kf7few+BredoIbgAefpg1dOBryP
buC0rxiqIhN50jjQDjqpnSkD+puE09FjIIXG0g/OqDkDpINEIs2iYX+Ck30RLt8JNe5QBc306pV5
j4ZqJObOT0dJTpQ3NIrfDYFhZh1EgfHUUPe14/6cxMcUaD9HLRbXAgpWbAZXjPX4mihJVc+1yU3V
znBe7ca83NIi3kePVevMeNfBBqy4CCkUCaFHn8gu2Zx1O3Eho0OZZpdOiv4t1nGhnAQMiXSc0KAz
Qg4BlnV5YX6c6E0yobN4DhrNBqjd4vu13OFgBVLctSzvB1pKXKqlAUB4SE6Tr2m2o2T0MYt4z7kN
IiSs3aSkFa73kxBdNUnWc2vO6E1FbA87PBLeC9/Z9pJpU7NMNAKaVWgJ9DaZLpsH8pJih7FZV9tB
xdQYkrZY3iMS47/sb9CFscK1iysOtzUGuY61k0sdIa7jfbA46XwWKGtaPfOf9NoaL23fpCQKC5oO
VRLH8XZ2ySnkvq/WIQXVL5PnYHW33bI/tXVIID7rUrc+dinO/FWLNL9P2Ecf3MX2Ny0GwCpt5X1d
LuWhPE2K+8AIp689K7dHdzEQsq4O2OqV1dUR1huJFsVw79pX8sfxq60hi+AR6KxvgjHwHHpeiKu7
sH5myvFf4h6TmiSU9513VnztrIhcT5dyxfDyIrkp8aN267QQ8s1ra5a03oRmpo2+YBshcRHU03Ze
LJQwrZqDQiDR4IiwWPLd5xRQuIYzHnoC4N+axZMZIAvRkVL7KO8DP2f+h33THTq+92Dt5pqaUu1M
E1WBikKelhXE+MsFuvhBM1Zsq7nxgpP5yy7qN0tHDlUQeucaAt/rZOXjBdPYOY2zAWMlltNo9vib
Ofof2uzpfVmsqegjR8oo470bzFpsuXeNd7XlnMfF0EqIFReHjp3hSPg93raL9XUUnfWcJ6I6l53V
3mm/AVfRlMjdKHjhLqe4fBthfCROOx0NSkW+MZoSwAsx3oaLBTfAxBBtfTo17hOnApXSkH5oBV3k
PNFE+6Oy3YjE0oC1dzH5Oszqh0y77akMu+Rqj3UMByA/x5m69+eoukC8xjHMAHCKfeNYLWZib7EV
i6ivX3oOO3tqm25mnu45xGGmTGq1dw1oQ4E/FBf8MWrdmDiVk8WzbLVWf50XH7NYHM0Q9chjLS7n
YvE7Z7+cz4sH2hmZ0evFF60XhzQVtaCE0tzaj7q5AFqytiHi1F24eKvHxWVtL37r7pfzevFgOzkU
hRHsBfdabNp6MWyTSzGeOXJZG7nYuYdfzu5wMXmPDQsUcHiJv9HStV913BJocZr5DDmYRWAvPsiG
l/+NvTNZjhtJs+4LNcrcHXAM2wAigsGZIkVK2sBIDZjnGU/fB6z/7xaZMspq35tKq0UmGBGA4xvu
PZc6ZCAsyCMPvMARcMxC82djtZV3GLK12CehFV6wzUt3cdx54E4WdYPYtnqQcVdeFaUga9yKEmc/
xybV9GLMTJyz6eA6cX+x1I4NJWxZzjLHAMZlDMtFYWFWitfslze5+AUmLwtYBHnIUxXWMydRTFXx
4xzrKCX/Q/QG5X5ceoTkVZdEEP9YwiqEjBeXF9am33FIucNEhqwn2wQ+EUYxzp2uu2amaEBP2Sbg
giFtbKYtMkAqj3ClUx/JGDyCHsQTiJ4I6rl6cDaN0dyM5SGfGoRHpFh4V0OKf60cCI7qthkdSqn0
ILa5nUdl+BMmGnLGbaq36ZdORRcaV1BUs+PSWe5nzwrpnXrAbxdGXg/7eMwf3TXizNUaa0leJgRm
qvYJ7AuyY2jZfUV6+G7aJo8r/r8Wp6NA3eAxnSQ6Sm9VsdizKSaWuLYlA3zCBjoUOTEAhiCMww7/
1/TohiQro1vMT/MibjtkpXvT4CUtq3Jhj+ccY3aje/N1ntpso9XRrpYAIDLHyzZ4LSdCNDKgrjvJ
u+UhSRIT3FeVnNB/8mWWpfk9t0WBenT6ZPa1XngXePETBKNb9HvrAd3nTxuI7Tm/tty7vFpOXpIc
vXpYsJj31wu4pQvOAlq3ySgQJVkrUgHEMrFSvEvn5FINeiEd83VaHW6Da6/Jl+NoYMkQHq/3iMeb
RFIvPFAcfy2cKT56NkvVAkfMFREbVFbbwFyXK/AGdoJ+xzC989x7NdbSBzyBybmW0HRkTvaZWs4M
HqAd2wnzEsJG+qPM8+lpep3fz9so353anUk+2W2e5miUJydz7sOlxlrbO8WAAVpQ1OAEJnBk/ZLo
mIXmtk6g3x0gAUVRAeSDIfuKfhFv/WyjnyqGAVhW1o/8hA2uQkiAdE3W6xbDjSg+YDe8hGw48m3V
0Sx9esG/WNzgoIntU9gM+sqKWNPt4ra1vrDhsM7tsRqvDcAdzxlqtNtJ1ihxQTw1Z0LrZ2QdbBZs
t62vcGtaz7klasBJIj3HiYRiSJXmrbVtiURFezHJRNzRUOrz0M3KY10O9TmByghsCNmQp7JlGm4A
brnqk3a+AzrWXjeJx/8lTW7HNtS874uZZO7Fmr611ihfiqkvAmHgWjgCnQTAmXXZgr2kzMxdx8QL
n4/T8T90Amj0JgDflf25dlbxIzTwM3mDu/wwucOPk3bxTjsVvpdNNHdRhMSVamOojxB7KEE8os84
FdCE9oF43Vga85w0ODQL87OjcAdindQUnUixnyrEd2SUFUL/HI1u6P0hbJq7blufmitXClicD3eh
Yyznc+swCM2y9juKDO8sk9L8Um0726jUP8ArsMVdPJKa2Tk+ULbf59uut4Hruu5scwUqY4qnGATE
PiaU5UwIEb9k2za5Zp3IXMCmzGr7Y5WL7nwsVu+yb3H6LX1WP7hj494JRCrEhg79mZcKEUwpYoy5
Tke/HHp1rBCMf1JTeYf9Pw4szTYYyMx39o8Rekr25Nk4fSX0Ijd5YQlSYattre4JayRsZ8XwUGUV
+2W6JKI8xbaqL7al/byt76cqMwAsplm/feH1bmD1T7qNEwDwQQ5AXpJ9juEDYOHMfqneUcVah9DN
ud9fBQbepjXoCbEMP9U5K5mz0fR647C283ys1WL/dOB57Bs5pVd1VN0XZjhX32HoWCMGLKVLeRcV
Dhu6irHGzZjlOtxPupnklpQsz+XQoll1hlW5+5aDxdpHEsbvY8P0CcKRXYsX6dX2cgjzafjmUXhl
GOIbXNb9gGcgc1bMNAyk7xBfMF5yl4LZ2YLnhP1nRM4Rznmsg1lyZrZOhIB+hEfvF2Cu3QvdjOGE
3jNb3DOvDAnPwLjtqctaRYzSKiMc1U42WqHrk9KAFubSZckpj7Dru9gUq8nDQ1eWZfbc9BOEsS6z
E1hM3LSaPBlaoes4G3P7FxO4rEZkvxA2TP+a9hyeOyO3hvBgFpTcu8zGOn9j2Vg2OFjGLj2kVC0/
RmkWD4qGAAF0PnzyeFWHF4415Y990eaPdE8E34RAFb6tbWYPhCC6er0WY6USdpHYkbFPWNcDTxnt
eap0HKBFSgoQAAmo02qZu1PBLHFhchF2t0hbwvLcUUPfbF73JDCssrgs8xpyv+eiL0OGls/lsXTj
zWI1Rnexhi6Ji4gZMbcWDGK/LOv8lzcwcw0kUSz6MzmQuHCrpOVMhxQGDyhCAwnIz5V9s+8mqHi7
3rDgY0oxE3MNpRRKF9nDTnZmNjYbhBZTVuWXKwKUY4e0jOSRrplvx3Xk8bYjwsA+xYnq1c3cga/b
OZSdWxxZlz9gSFH8YCPgkl09dVO7z4A4QVWOYgtNXdgyxgN5QzFRLgZaUEPa4lBF23QkVcZ8Zaed
syLsdIYnFh7T2ZjFuf5kV8QR5aFGkmvq0MZsGvNY3Wvs2ldU5THQFhYQvjkAzA4q8EgkrXJDCD+h
+iSMKMrAdzmDBYaL6NcYyueUMkUn36MEBUv6JhnFc49LEpN0HHiQf5271UwsIjnRstknc0xANiEo
nm4jHRl8M2VD2Kq9Zki9015gOKVoY+IEK+cBFolDlbwSXbWzgYP0PrK72T6t5RQibMNOCdqnqn/E
VisLf6Dh/jq1YXzbmWb5o3fy4dFW5E51Y93dWJ2QKChZwSY7vc7hLi2LeToOZojnQttwlE643Wf3
VLUtc9q4tappN066u+wazOIxZdWtUiZa02Esc5a0Qj0tal6vvcrxyORoas/khVppEsIXkYOrQTiw
o1h2ntcGUZvBpJy3NO4le+fWxE08Jf22HHaLzkl+jQiX40DGDqbHbrIo+Zk/w2tgDNN5lxHv26On
W7RvCZbjGXLOZD6PQHl7pKShyx2/kJI3wCpBhJApFGrzmnwhd7p9cCOs3xKk9pE5A7eMwIjgBvis
ouis7/WaXaxLJlh110jQA/LmkMglANrhwa6FqY7kQ1JYGQgcb3XjFOYFVkMyVXpbq5zI0QRSozE2
yMJFGM0hGrseJn4sC+JkSZ1WN+5icLD1GQqbnGSu8yHpzeJc2FSJe3o1bu4ppd4PbD2Ib4neys5E
FNO9BfPFJKN74KkgrjvkmRsK7JbdyFE/4eB/ttiiMxgkFoO7pYcljmano1wN5xYtZVsgP3J7T93g
/BGKgYSktKoXGxq8QX46jyZP5ejb4OhB577e78KN4p94B5W9t2jzrhUf0gzqkS2nC4OPZOChrb51
eiKGuZlsmBFh1+f3zHPd5wR33rcFI/6MRtzMHxVFZ83DmpmPMJrw6A0lyIcicmDw1T05di6P3+YM
cuYnifl/CjpSPtKTSDD5n2fdFlzjFCqz9zHEKL1LozAF8GdG4tpqS/0SjpsoGhG68JGR8dPFchbx
0Zk0EDVQInIzOnlAikwrLJl0Lyaiabeiek0bo7hkh7nUgQcw4dryGj7agETxOPUtGBAkPSQGOyaZ
cMRUGzF3vAz7k8DPMB1RWZjzUegVk1LXQqoJRkCR+R5H7dL5BbJ7UjP5OBMwgzWHsVOo5qb0PM48
XsJDwJxjDg80OEV5iSB0uuwsWLmo0Htn/QKqpvq+OFAXEL2TxnSh6Y/muy4uI8pTeGCNv+AzRrLt
Vs3nqcep6gNsZc9BvJE7fnrdYi2FLIqTWBPLRPkUy5eqm7zrMcWPRZSmIqRV8I5kawsf4j5LR6XA
wmzZCDxs+CniASO6tTgIaUnC/OSRQ4pKhTSRap940c/OQ/1lVhE1XZVgYwBcAw8Ep3f/qHW4zkE7
tCZalQyNsg8VhdsXTPp0GTYgvQ91V3pHbbgM+Xum/IjzOsWbIbbzCEA9yNqQSPPwInO9wv4xOF28
3KZe30TXrd3z8OpiXvtLMY8NTyCDEnXRZU66nlVjzyqR/tnMsST04RrgNYbUhaus/dVWRgRwkLjm
x9psxHIxzZkKvxJMsjbwfuYwP5mdbPtnkYhsfVThVh24EvUnsvMRfInLjKK5t8IUL2GMRL+WvTf4
NuIYK2AClGzOEeY+Y9jwzmCJksTE+qmE9nKqh6xHK8eb4sVa42Rdd/PUFsMtU/m0u8NBqT6vw1o5
+67xSGkVVQeqjHDfQd8MeOSp5kAku1iks1KqTxAkskPLaPDJybP1e5SI8EqvlaT91foCm9v6ZOkq
ocLuuk9OtFZ4pXHbaaTsR7O3wQRTLt00KmkDVUuBNjdcnUuKOa6kajEEbGWde8u0++9Z4UTcPl7i
HEUcN7fssfOfsm7HX90azQlP1RIGaz5CmUvr1LuYhsK9sOvGbskPm6bER5Hs+VMULk+OmJOzDuZe
rzxgDxk4oW8z6JuvnXC8zwalb+D03Apw/pqAjDT9s0gKvKQYxNTVuKT9yRlLcRNbWJfOYrQL6nwK
iSuDSFy3uHtRY3EY6DPaKsDBjEqqlzpGc0hs0QToaUGiznuoiZ/N1UoJTZmZALgTxnTTQhSPesO3
peGdQ3JhczhnznXs1WqP4xd6AVSXMAusWVsGi5BQHos8Xu/jxMDyCU1SWLuoZcDlrtZ8ljMhfFZ9
F/vS8bIbnqDaCJw4p6h04m74PpleztyQVRRL7zG97DGsKj9jjNKwlk6gg0V0uofRa7xsj2grvlmZ
t0a7pO5YrepoIdVbknm/U01Y3K86j3+xy+awkyMdW1wIkfqMlGvTbwsAn/EY99MOoJcFBS8tz6e+
NrugycBbNPlQ8bPixCWMHSOmBwI9dd3hq73igxqaoSU1FCyNrHKWYzJ80i7DrdMCfxZ1mKwqCK3p
1D4tsDDdxErRmI+fHY272RjB/C1MtHAPucsNYMsMrw2elk9VTwiRg/YPlKvDuq8NO33ebwQ8GzfI
Qwy+4HnJN8gLEotbhqnc+OvUlAc09gJcX8O9QeY8LrUQ3YvPnwZz0qtUeModQZRdCNrq4Ni1XQVe
gavppTA7siR05btjW7e+kSbtMV63aHuDC2KemlJ7N9Edk2Gm78XsFpcoSaodG2vXAUWbWmeK74xt
NY3+rTUsy7QDHF2hJau9Ew1y/sjGoQj6bFAM2Up8PhozlOlbk+ddpOVQfcMuzFsMQXn1eapd5zpZ
0+UrSRVq77ksmVCjyqdSGhMT3Z5XalK1DCzMTCTxYSCMgF1ykV9oYgiuyeUjCDkSqg0mo/5lOGo8
02Xd58EmEfL/C5D/wk8dQiIwPOaigwUokK8dNrkmnp1XZFidpwlDqU7Bp89BEO8/Vne81eYg7SAH
CC+ngyIB7aO9xT7+rkFpOS9FWcecufAmwp1LQt3FClzrO7AT9m2icG5S9IHxX5Q5b0VSr5fV6EmQ
fgkS/hz97rLlkMx63YSybWk47q7IFysMcmbeHKmFS3PggJT6yzXlllT5VsfiucKG+eew1xEOYX/v
PmxHVmORs33uR2ubZgISZQ8lOLxIhdF9e4jnaXiYQ/IRSklNjRjCTc9Y+tPxjZm99vt4scULAEbg
i72RCJpXp5vrJ616bZxsg4k55EAvrfQL62ZqaDT96a8C3HnK8ttFpaJFSX2wpLL/jgCSFdBAXJPk
zeyVxZnOq/IuZaxBekG+mtejrIfPLl3u5BeADMw7NKUSGZAY6v4sHooR3H86LZCQptBpAtlr1nNo
wGXzgn1rU5AYdcYpykPHqMwT8sFLBjaoTdobJxEuBCH009TUvmOP60mbpf1pNtOcR4te4WWaJ951
8YyPK6a0OpgGxSWxCpZpkQBsrJSFRgGVDBUWAOY2xkd8chMxxsHSlcvJRsDpoX/Wm98BSOa5zOyG
vQn99RNO5aYMal1hBy/dhFpjnh3nyMYq+YoCVuljko44S4kwX77nLuGLUEvnoQFUN3din44zwoAG
4FHQ10yiaTSrmSOA6RgYk9QcmlNe9HVGN0OuMJ6jtr3A1cdrxiUvPUdB1CJ4iZxqyYKaYHH6MQNW
eATpxdzBpTQhD9o9iv0KJyFjAZmB9VfIZvRuyYf2HLq18A7NvJDP4C1iPr4+k/8nQv2LCNX+0Mce
/CyL5zb7XYW6/Qv/E18rtWZcvZ1l0EYdzrl/q1Ddfwk0qCYtAetgOAebAvT/i1CdfznINNG+KAej
Ff/4Hye7tv7Ff45ax4Kxsmn05H8iQn0r9MNF75pcmSspngULEd3bc6dCoDenyQqTq2rhJDdeEmAG
bYC4NdXZx+f5W6ne66VcqZEUOoJZKlGMby+VJSRcW5BsIcgD2ONy6pAsXXY5U4xdxoDQjxSy+ecU
Of+xJpng9PHlX5N4/1cq+O/rO2T+0mMSJ8i3/vb6IJIWHEOkaCVWFsW3UsXuXs1u4rLrHhl8Gkkx
UiM2S5wy5LGZzcTkXtw75uh8j1InvFWoCJ2gzReBfCrTlPorBsfmgE27AI25pkjtHJlOv5qpwWRb
ouuN/cblK22NvMAJxiBuYr7flL+IFgDDVqjUkbuI5dQD948b+S1OpBfSLMancdTqs4DlduWNi9Hv
pzKPP3/8hUj59g37/74RS1OW6u0Xsbeb4zf161ILFsKUw/6UbAEQg7AwT48akRKY3GIDiNvWk8Dk
+Zx3Nn2748qEkgXxE9Oj1Wx+rDSQCsVDqOHA5ZGNXiiqv3ckcjs7KJ1F6OsypfbJ4SWnBFUMJkHI
SstjpLP+IexBjQZxmucveoib/IAwrZ3P3L6uvsyDa1b4rMPlk26KFmmHG8+biNjgkESb039Ph2V+
oFnrir3Bp5hwKA3xNYdwo7Bd1bG+iUOodQfqhKI7CdhYgMhSyu9dwfx4CGYbKR2vJ89m39USzRHE
jIodCueSxi0XTBVKe5HVqRuQU1+tbuUYAYIk91soGzc7q5x4qlkBtnI9sDNxnECGNDcBO6r+3tZW
FN2aZTorn1jH+NlpCZYDCqo0TgpnBhFrt86mDunKtdlnBHLUWIV0x46DNrvxYwwZGZllCW3Laq24
O5t1w5PuzNIb2COAG23I1psy83I0WKldkJaA4ChkZvwpsb1E7ElVBainhmjaStO8dc4SOXvqOx/Y
1hdLiGLedyxid+4ypB3TVRhhuj+siVsnB15xMj/k3BXk8VIW5KgDzDwHkZd1at9DyytvUvTqBJEV
qeoDHU85OGdUVDfKLglbM3NnolnDX8jWjvC78GVYrTg5WChXgeLPHVOq1EDNQkXuWXHgZGgWdoTV
u1PgZWlLhMnAzh3K+pwcxOLCnPn45v/TYeRy5ErHtLeE43fCb/DNSzYKFkQRw8bjJmfF9Ij8KSNr
kjkPYsw9/pEKaHTKqzkfwl8fX/9tlfn66Hk4ABAsY09AVbs9mr89er1ECpW71DP1ltGGg8i6UN0A
1swq5LEiGury4+u9U3T/+4Jauo5yEZ5vkMa3F7SbWFY1qCh/gmWEO4rRb4tG9AIctPs8NHN7FqrV
gpc9p8DrR3HKm9p8qSaE8Yd5kTaWqTAHgQSvwDTSyPmblHs7/d+ezhg3XRwCtOhCWeY7IbcqhDc3
Td77jRGSy+4tmklyau0nwcqELjqRjMrn+Kwcyeph3aWoTHtrPSCi648dzvW/vK3eFuTb98W7mj0q
3hHe20w0335fcOZLIZlJ+6xQG0Wk8US5xuao+Isn4w+HsKY+sHgfeQ451PrdISzrTE+CSEAms9N4
S1HXAZmHh5HuCqtzfhpzxfBoTjUAVwEiBb3PkvCqtmymmHC1p3QJ0BhNXxq9mvIAioRIJ0ir+REZ
flgEqAyRtnx8M/3z5tWSUtNju8o3QxHy9rtxtaOdMdz+5HGtX6SJlCacw+KQOGV8n6zG3xLe30dv
CoA3LqMLbBp0hTwz755Ww8kqCCiKrQhbsscmxPOzS1qbDAM3Ws3AbqYyPhYyj27QnGWPEzpiOnHC
LQ4ff/C3NwV1C5UL0xRyQKUW9msp9/tTG5NMK2sJsMxyjekuB+K+A4G3PHx8lXeemX9fRpKBrlkd
kBHsvbv35DTVFnOUxq84+MudRC1zD4bc/pQM+fJ9sOrwAN5q/VzU+XgZRiVhW7MoUzAPqY3+3JBu
Jbfkz+doAPf1lyf17cm5/XG0Y5SNllKuSyX17iCpMSl0FngJv52KEKm4a+yBJMRHggQRz2UpAhFQ
B2GTxReEx3X3H383f7o6IdTYtmxaN8d6V0QmreoiC/6A77C6i/Z9zk6pyhLWdUsM0G2dK9A0o5oA
wDB+3LfOOn37+C94WzT9+/MrpcipMzm4aYHf3fyOiCnyuAfGkshCv69Dkir6lBVkVaNMDdMcqhBL
lf3Hl/1DurqGbUXhrzklMS69e2OYTYUXqJ7I7UvNbSKrhPicRw2lERCW7IpazdkbXSVvNKGe2i/n
eJqJYEmyPADhstYHJDzxHHz8V+FUe3Nub18HtSOJcCybgXIxyHr7dQwk93SLZzd+B48+akz3LjEA
j+5KkSOYIWKLhJEtSXHF8mANwF+KvUdCDQaUo8soL2NHmWYXVevodofNyxU7CHeceAQB2Q2BN739
HVJ3n/hdTF5JgIhsi5vNZPzFjjGs7wk4QXZAzs2R72K9tTC/p5GILun8ZbjPDBet+8BmnJMVkA2a
4nz4pWMv/mIZM2SnsmeGvhe67siq70g/O5Qz4ZFGHDZAGyZXnaaBHQGMi36cg5Axf9CWNjkgLjbb
r1YziRujlvgpitgese1gL2K0PrqwHS1PkvYs+jC5UaDPMSHUUp1EVXvdiTKqho/uKTQNblbr+6ny
AMEOU5PKXWuR6umXyzIaLOpsiEsUjGZ7BKLad+cIwfpDkVTMVamo3F/I1gDnz1PvfbYlcrFdQy0/
B1GXoRbSfdP+hJTkFCynC70CujOgcacdBVZklGuQj0P/MGuz+pKHSfeT3Sa05w2BoQMwUunPmEF2
eOJMtlyM3gxSd+CJphfe5IxGVl6SD8Jik3SwVy9vz8wcix5UgjCLDqmr8LWDYVpuygHS7eDO4P9l
HF/TL43mAx/GexzJH6UqBHFxNRgSlg7i7ThBQ4kSh/pEITAv8Bkku7AvAN2oWfQZbsGqxPAUcVvv
pnrlL+OwaOA012bypQCwvgRKLvygvQBXsuvDoW0CojW8IzICNHqQnohrkeWy+qHU5iZ+ckhLWwa8
1ROl/Y8FoeSjhQAQquikwxOpdmRqGdPSSz+rF8iTjcbAtbHU00cXc+BzOvae5Zsoeb4qSpUfVJZL
EwyyWH/ZmRN9ibO4L4NMzHI+LflCKkxslOZDa2TN12qYIJco6d0Z+YR9SywmlGBCR0llL/nOfeUh
qqedXOfrflwZzhq1uTgnPpfzHVdczhgJ4hPPWGWZ5zpz7fBIGUtD11bm0O5VraPxIrJGOgbD7lx1
7GYDrftIcdwFILhICRv7LENXjleTXgQz/il14xpX82KYfIzBFcm5aWctTpYxgzHCmt1CNxHGdCqI
fJtn9PXANrWz6SNpEhU3ZF0RhDLWM4lr+Rw/u5XJzFzP6+D6S5K5iFPFUBHkMDKV4JtENLLPumhw
z5fWJo23yTLjNC4KowMriQU3OUf/y6YdA8e5NgS28Mnr+XpYNGQfqJy8iwf83DTo9ZziGAhlCF58
NWnn8PhQVh2tumOQTTFWY1LsbXx0A3nQJYQl7hN08x3BlLmqPG7svlJf6OEI3XCT0LzOuFlRyIve
Ls4UORd90PapTaTTKkI4zJCRH7yhYHDnRJl3XfEbuQGtlaiZzWK64hdM+ssGB1VH6nc5mow5LZf/
YBGpL4gEAHI0mik+5XVqP05dDoqeId8GUiN28otlEpSzcwx3ME6IJJ1vNZIAkt28Sn6f7b6+Qy5A
eNJgLI59NBJiyfdqCckuRdiC3heD7SeSu0HbYtfkUSLwyfuqDNP91WNU+1KgqoRbmQ/b9zpvj53p
dQ/Lsir+7rUGTSXhXrHzS1C+HDrHNb5K9n/oUcyMaJ0w1uZtJJO1ODRprOEYQM266iOrdvf2ylez
Z33u+FM9AtVO6tH65GlAXdviplvxdG0ZpQpzxj1CAg8dG9rbZQ8pGc+YUpq5aLSOBQHkkohg5q4I
Nvjc4sIEEnE7zkl+L8SEf6zOTbxQWd9qOvs8jipkdX2C/k8oE/iYro0zLCMjytHZltd1lbIbZTAQ
nUnci/BPujT6oaUVkYSYzeI84Y7wgiJvpXUlF4tKm/E8K1qHpZBxcHubd2+XWzQmWbfeGZMqfwpS
vNAFYVzuSDzDowMW/atbtBPqoDVLkiAJE1HyjktQ9C2uVQUitiNIHrEwOfGgM3yaLB2bF/OIkH0w
QfjeuKruQ3beJtMj0XrMwMNmeUTIQ9ghnd78tIXX1edLx81yZnXDku31SAYdzBt6waCrlzzHWL4C
rcIAXQ07Ssv1FyenvPZS5Pm7poOUwOA73nZjqdm3uwFZ6WmYkNr4sm3CqsCQQxzaYeqqDFSejupM
3bBLGqbLGHUIFJSws4NVVqRCdWneFT5RRA0cJbhf39CDOBN3HGg5B6cKUbXBKFtrOSYNYOcr2ZQQ
gCW4Hg1EzSLL0FQr2L0lRhPKlq0OQ/Dhw7gBNGTMuYFE/ZwnxzahYdnjXVbp4SCzxH4kc8H4xN56
7U9rXmRXasZpgAA9FozdzGEYjsaa7VkGGpfTENbJmYWqNPW79hNeLra5uHwLPDLdFYKy7meBnfRJ
NtNtO1J+U9Ocw6HGevZx7fTPUlYzi7SlQ9OnnH90vAO6sSQPK6IOZYcMTnIg9OnKW6t2jAtGA+Ve
9bkIsjQV1yQMqL/0Mm+buNfCzaR+BXRgMWa2NgLC772MXFQuQnpEv4295XqNQyyf2AoCexjEwWbB
+5eG+p91szaxaSOLdUwiB513DT6R4+6UdTyS5dxEX9x6sdhkbVQoHvLPJLpNnKZhfveff8cug02N
Rxz+gNy+hN/GLEzXEBoSbIjxJKkvc28mubwT4/nKgmw3h8ZwQp0Sfs5G9vOltcj//DNbLuAYjKDK
9uC2vr28UZJ8l4Qxl69Sg0lCb+894DFno4Wd1EF86wukYqePP7P5hxuLeYJiPQAH12VL/vaqmTWS
H4mZ3TfzbvwB9QV6lxxbzwsmoJD9oSdblPBYJj/EdNrY03ahFy/Pca/gILKAS0qgKAp58tyv0aEh
v0L7IbvJK5y6NoQhZ9t+W5M79YeslsZXYXa8S1SdP6xLjfkjJmNiWMmpySrPvPL0WAH97J0eizus
FNvXHcJ2BpnuTBxVgdJpJUkpClwm/7PfNYjQgogBbHf0jKpjmimwoEybiHlfQfAz/9LP/rOnB0qh
hM0QF9UaI5i331ZajLHgFTyBdi3DpyVNMgJf83KZ/3Kd7b/zvwOu1+cNYAgbH7pn1OAbtvj3WxGF
nNundTj4CelwtKuuxbtX2nI/VNVdaE1VTUACZOmdatHjfXxL/OFZ59HbVkzcEpZ6Bfb+9hjQygtK
c0jhPGFk80HMOQ1iHh6t3Fovxrh1nz6+3h8+q8sYn232tmox369azBm0h5ExbJSl6QWZYeh9Rg1G
vKjb3xOY5+4lnJ1DWHn2X9rkP/yaXHljs2xXVs67ex+1SZm7WO+4j2k9Aahm+9Ah3/jjz/dumvr6
YwKBgcXMWg/x3OvA6rcvdPK0TaJPO/o5hquziIf8ymzNzG8GWT4MORG3jCRfho6KySIUjERxJ/rs
9ZG44pDxzruiyk5pa5XPetTuX0Yk8p/Pvy0RTwjAJhumxnt36OUVZV8CthAAW4aoqexRovrT0iLt
07rNvic6HTaMZ7repGqWxW52toazxgmGcNhQQ4fbCAk0LskJh+DqxMO3ts5Rv/UNGvAAoElS+p3g
WSGviLiuvwwV/jDqYNb3SthxGbdZ5rsfsZllDTPann2vEfguXTM91gvw2WBAKPdDOEjncOJgMJMZ
/IoNvICYYX5ISCwA5ot3Z/7b7y22t+Hbp5eBJwe4Nl1Lbb//26e3j7ndS5g8vudR7Z+PoBeprKbK
fLZdmyWPVydeDZDWSB7JGYkSv26zxvUl1qtHDORD4hMLMN55Jdjc3RRtWUcUiLa7Y/ybuDcgruKf
Wtm49zzwZeSSx4grGSapcdkuuTBGMYz4x9TbG646nsjcUoOizopA+b80hHLIc9Ac8FUT7Rhng+D3
2o3SIIR+HJfwfsBKWbHkXaIHlG7xcyfC2QwgqZm/WAiJr/kagUDJvAa8W1aGxMwK2G5zEK/Ihn0r
dL0M6xF33Nk6OTK5sCMAZXky48WKQ7P9GrOovjclGk2/KBFTsgZDtgCcQTE36Hun2Vvs8YwLkwCi
NQDLprHR2GjR8PhkEC/TxgatRo+5m+hTdYCSA/FcFwr7UrBT/4bkaiV9aElzzLltgSEIk5ERKKuP
2DAxMyj2wAUAVg51y1iAnhpMRIl/ZVeIiuDRaGieBq8lkWfQDoK2omf945edl3+LiNViwKAryMdK
j/LoAiP9ZdP/W2f5MMISYRhBibuaNT5Nrl37SZqRdJWj6LuBFEKaEBPo/JLWyO38RtR1F8xZTNoA
RzG5ZPOspR9WBpqWyYPu8h8f7tijcZo5jMld2/7HkRd52O3nmI2iiiWi9nnaR1bq+jW5yecG5vK/
PJ7/fJkA1FIKwjuPAjD6dy9MQSDDarVF74eRt15z/zUJ6+k5vOkp5+A4sq/4G4/on6c6SzIgSba5
SbNstZ14vx23DvQH4UCQwERrEubZu6zrKVac5i9f5R9OTphc25MuNy3E68n623XkgMwVmwKZ60uX
3FLQbeR1OuBItsaXoWDko+lMTrwUxj0RY+ntx6+Vf85SmSnw0mTGy6lBo/z2YwoSvIlsRaEwzr17
GAbTu5UD2A6EmNWXjy/1hx9RUxCwZKAF2eR17y7lYuyn5uaTOutyHw8ksMCMd6o9ScubhSXrHv/z
C7psHvlwbHJQsLy9YA4A12gr3DaQFNID6u/iLGSc8tAgm79s7Cn9y/XUdiK/O7FR3ShWNqxQKK7e
1Vt4Y+3OFtwz6OKRsWVNafJ2QywfNMp1jhKWy3rMpmF5qG1twDtq/pu6M1mOG8uy7a+k1Rxh6JtB
TdB470539tQERlIk+r7H178FRWZWkFKJFWZvUGUWaSlFSHS4Oy7uPefsvbal3gsJFHkwkxXKVwLG
wnLla30HrNhi+G/EgVo7BE1216jUtNgVobikBIJbBG0OQSN91fP/xe24kOtItKBK5DTz6TPLurCR
JoVOG4SyaVd3Y3KVZRGNkUoT8TJoQbAbB0HxmjxWtinWGe2L9fBzzcaJVUUhoi2nOVr9H7+0gN5i
l6s+d0kDbb82M2U9ilP53vqJTj8lAAskIln4/Z3yi8XOMVkWNQW9iSZ/PpCXFhScBp89acjclDPT
nZ0SxvPx778KaiQGmaz15SD36a0VRov9jFfRC2O+1JS/DjKKcv/7V1l+yqebUFdVXTNUtkaNw/fH
V6mp6jux8QkExl+xkqBruJDv6P/kYKjAj+pffGG/eIIA3GNRc7/IqGc/3fS490RtADYEiCcHbYEQ
9KHAqLuS8F4FX7zWJ4TdcgjCuagY8BMpsdFzfXpc8cww6KBlg0Ov6htzg3qPrpyJBweAbVS2+OEk
wTjT7Gc60laTF0ehfOrzbFoluJVQOaJlFr+6qF8se1PiuiyOWeiaNPnjJ97PtVVFydg5bSD4V6aa
lxtziov7VoIQ4ejioHtm6WciDqcofuIGBx0uw4D5/ff+qyMsBQLjOopK9DTGp00yBy0URj1kMqur
VMMuGafeNUkm3xAF1eCJqRvhyUjwntliMY5vJo776ZzirXml6UNkYwG/PPiiNvrFakbUwOiaAaLM
R/Tpo2n6xswMpUECIvjPuRpMuFTA/4o9fCi8Vfl6QPPwxQfxcyW4aE2YC9KspSZTl3P1X3ZUMxXM
dAxCkq7yOQaQH6SupCYWtj08Cgb7HLr/XjyEfd+8/v4r+MW7tSQ2N0Wh58QVfFp6AS67GhJbz6E3
Ec+hqDGpkwlUDAY92Exa3b6keVw8//5F5Z9flawqg+AbpBzs4Z8fK0WE45OGKI8VvahNEtk7YmU4
s0Wl23B2WDzBbTc7YWUtXn6aGh04kWaWDkSctA/GKOMAL8gWBvgghjIJHIFqqui3OjJ0GGUMOCOQ
8ZyQnU2XjniJt7DVeDQrYGoa8kJGbTVXagY3jlaNvg6HSIbZGDTTEdtJ88UZ4ueHDQIHDiwiQhiW
+ueaCKA28BiTRrHQ9dq6VpPU49DY4BeMiu3vP9efXupHn9Tg3GkZKF5/YqXi1APeZc5OJre3cyWM
a78eNErWUPu7NywnFB5tS0uEGZn5eZFEEDMyaaD2ZHwTuYNU+Vu8drkjClLpjo3kuxV529eKnDer
37/Hn2Uf3KwmzE0aCgSPcg0f1wobAwZiP5gdC4H6TS7hxFEmhh8Qr4rNDE/vDLQMp/XM3JapmXLC
8VVcpLBS7a4NjG0SV82pKZbHx++v7KcdWefKGJSwhhfhsf5prxStTCl467MTj7p/DM0O/Bk2zN3v
X0X+0Y39sFtSvSCHXvTIBsMe9dPuRdyInFUFzDvAkJO5iiQLqySWxFT2DGbxjxiQi0dx1BZVljbW
6BFzTEPrHPMgviTq8MkemEnD5AzZk218VERWAwB5IRIFNmGYD7l5lGkz596QiOKNIFT9VWY2bbXS
8Frgu4+niuBCOS6wfFD7FI5UCXq4VUH3EVMPUgHbDzJmxouUg6E3NllV4yjvzKMVVz64JoORhi1i
46bDp0bkSmMzp6uazA0VfJR0T40kIfuUwUiJDoiQrsZwO81vWKSIj4G7EYr7OgSCuwsqEOLYiboG
wg0dxWZLYEKv2yD04wlxvwC7MOVZL7jloHTNpmMGblxn5lRjowu4Id7Bbmh3VjX23zWzmPNNSAyw
Be9IKdEZ1jXeQ54/pbKi48p0tEaTTI5Z37cvxOXJ3xgbggfqhSDj2NyNDGG0PqvOLTxFpkQymI61
YQjBm2bgI6MbVEVMh/RKfY0qVQZr21bdE6HJcHwZg+znUUYtKtRJCXwOR0m+MBfyI9M+Kd7NcZIT
2on2CgWPErQ3THmBE4hUsPSpppTw2h59SwdKYYJ4IeYNlZ8RAUJ0sW3DVmrUsr4B9l6L67JAeOxq
fYuMdWjz+T4HsXxXtKoZ29a4KEuw842EXeuMfm1UppXvds1QElk/Dq+mjKfYI0Bq+kY8NN6wqiqz
O6GrdM0Lk9YUnFBPFMwelKuZzWoRfURwJFPbAwrfcGNg2E/WnRzkGxEBUr2h622mpA2UkuhCRseZ
bwgUEwQ4h6hPqmQiDYKmqPyuRm1NegQ96I7yj0ecPSJeqdkGJDwouUasvDXIxRFRXmbZOocbiWom
GQKH/K+lh5cVQrmt2gWXhICNqAoVuogKRWjxFEKjMxTStIfxBZ5pqBxC2bdWYqc3qtdNdRUfCkHv
DTuO1Pqx5il3LvTQLJw0rLojgqP8IQ4r+bZDilGQZzz6nduB/Qxg89fWtZXJ4W1sjRZhQTRGXkRm
xy/N3A94BtEZP2ac1ci6raQZ4TziUhrBEZBcuzIrTXNN5stEDINacmuJXgxKU0G+UzTm63U9V68U
N902S7C+wECFJOYS92O9cpTGJ9X0VbvK1Zk4uFZT+WD6BkaJXWO1rVYho3++YuzyqZNzOkeTbiKH
tvOEJWmHWWV91wq9ekxnelB2GyrATnJZKvfS1FpvE1GzPAv0ECym2OhhAhHerDqbsKUQLYGKzd1V
aLWTRGtqPbnrAWptgJhRcqK08eG3CQXCPIqCQP5ij/rVTmEYkLwpCmlJ/lRMkzLQ9IytCT+F55Cv
Ajk37nLdpGOG56rGh5pDkzDI/71mkfnXFXPzbY5R8zLkQdLtF0GXTo9Mqh/ow8XdF9vFLzZrilUR
trZJD5o97eM+xnkrzTFAgFLJYuWlRXPgFDDCnooi/OK49fPGtFQhMkpdHQkaTsGPrxS1SZZGA+WO
Sk6Gm7DI16VQzl9tzD8dYumt4cWxaK+hdkV89/FlyFIBC7kAiutuQCxQs26+pRI8Rcxn5o5F1Zzl
1Oz3pVpO6zQsqicUNiyeIjUdrGaMXeCIbsYJmZiM6GyNfuKpLAThjiAy6Ay/30Z/EstS/YgceNEt
m1S3TAI+Xi2SmSIV/GZwQmb7LhAXnHcNFKw3Oj76VYdBdl10k+nQwg2OUFqKfT+o3d8tfLkI2uVM
HznKLFbKjxcBaFhh02QGkWVECg6TL9tmNT4pWque8PdLX5Q2P9XZy8tR9zJFl/iiPr/nsWd8ZhoM
8fqwV06BmGUvozonW8wIWJusyP/illiKh48nFUOkyMaUw3EN38+ncUDCLiOIEa05WDQQR5IMnI+Q
5dMxF8PA8y3y+AZ/Nq8b2sNebfrsfb//ln+qM3jDFLeclOQF0P55slyYwTRAZxmhexmFS8iqsVPq
2XjW4vitj7PhccTX/vD71/x5XfOaHMvoLagyUqpPb1oU0jCTG9KE/SiJaWtH5ZakdAspamB88YT7
4bL99AFLksz+rlG8GbKxXMtf6kYfsFOoMglx6GbAPYhQKmHQrFWd8BWLRDEj7Jsn+g7Al0B+0oHW
RXKrCeVga+dpp16XYdA9REIs3wAcRAKG42Tu1r1WSne6IIGJGSPthP3Jv4iMvzK70EDxukpR0xAQ
ZihTc66okaMjKF2ghe0dRvjw2RflACkedfJ+6HPrOEe9Ga5ktddQzxElfzZhOvS2Pja54ZZSNa9H
UE2RG6dKQC52HefPZJyEkDAEpXzRGg64TEAGWACTihyqFWLsJuRlirIziKSFr2GG9O/01cn/lpu5
Rh0yWHVw7JFrVSBOQ+Jf6MAZFoqNPmJHxUz4VdvgF2tL4i6DcybJfBmfyxJm5q2uKRUV0Zg+ZTBe
D2PGuxP6Ad0dcp78i1v7F6/HM4OmLYUe6okf8oa/fPWmYkG1wPWwCGghpGK/FlDhGWXmCDzZXG5s
8Ytt5OdxLnUHthh6WPx0HDKfnlb4tjRBYj0xzp3n08hzHFYYDCpkUc1z0YbJClyo5Bo60F9aYjXj
a8TmRqI/lpY4bRApml4fiwqwiSyuv3i2/WLZKbSQdJhSVNum+amRIVSDaeUqVVEljdGDEjKJi9ve
oIOl6/MXdfYvHitIrFnbTNARBX12HrRdNoSCYvBaxOLaUVVVh7KbRQLOQ8hwVRGufQb3X7xB+Vff
OJU2kc3LRIJMlo+LvSti+Bca77APLSxR1aTr/j5PdDKtSlXudQ7ofhCtDCJnH8JKwD5p+SVBSy2q
VzeMon46sCLZ5qaYhhapw1nyWpq+kqJgiasH9HjtjUYLbnbqRq3G1ZxV5hU/UzU8+nKd12txUq3L
Mi7e0YEjbung+5tfPNJ+bglS2MuyZGL7Ij+Gr/Lju+xZuKNPh88BGlnfR3SkVjSns94updzySK7I
8OMpghP0yBSJiaVDnIDlxlqjN4e6gkH++8f5Lw5PXI9pSBY1N9CBT6eaWip9C6U8It28TCJOscye
cMxLwRd1PYbkz5vl4ujiPMhEC6/z5wFljf/UKuEXkZw2RZtOIl/Cm1BFXyYjh/qo5yh2mezF4TPp
EOTvSvo4VHgHsuA5HulcQ1dTwm1U+6RyqYWeXYucLYxdpXL8pihvpMrpjGm80DkaH6JUEGtnjgYy
INUG8zwqiNAnFpEBKvz6ZFYdIdeL71S+0lsijwbFuKjl11h4CQmdrPCcEIcW2rrQNv7KBIECNnvw
qwdpLhFTJAaiRYfZvv6e+pAQVlNYBSwNOQZO+/vv50f//MMeiISTMSt7PA19Faf4xxsmaA0z9qNS
c5CuEysMMaF4FKD1D8ypZ7A5ggG2RxTla1MAUeSCFqqzHeLx7Db2Df066dU8uHD0WPCNTBC7g+CP
2XM+4YR2S5DE6Ma5+s4zmsoqbgwjrgyPHTWq//Qe/i1owDF6rYumeG8/h9Z/SLa/Kt/ym7Z+e2uP
z+XnP/m/MN6e9spfvlP3uX3+Z5T96Tkj0+pY5M+vxV+xAD/+wp9cAOMPdJfLnIJGsUS3bxGE/ckF
4L8gEWM0SyYUkyOU///mAqgKXADiYOmCLs9LqIj/5gIs/wkTP51uXLvIK5ke/42Ee0ACH1ctvc9F
R8UAbilil3box7vP4Pk0+T2HmUq+4CxGOLG/aO7kzCsktW6/OU6G2y2C5hvTEXeDR+9oHa2Nq3la
zXGD3sje3we9jB7AWSvr1kPUMgEgtXcdieVuvBoep4226712NwQbTd8Bi+Ls1pzuG6+xs022AZMF
VPRAd4LxiZfhns7u2WxxsuAngrbpzAgKj712DS2s58ImZ1z1dBO8cQWGP/imuZ1z6biKS+f4nuWm
63AL+20NMMou9uFFGRxGz90efFFn33d2eBBP8iXdEvCwI1tnJe/KA0STNd2kp73gpvwQwRUf1E29
Sz35JVr5Xre5HxzhhpROe3kFn8fnVWLYygGQZ+QtYQbX/ZN87JzOvvhO40lXCFw0+353ub+37ON+
+Q0BBgcgOt434gttw64P9YHu2Y7BMtfO5Mx+XN3eBvYLIZ6H1iXz77rgXyb3VQkFitaXYe/FtcwY
2oDriFbI7u7DFU4ag59t2N8i+5bPyo63rdvy70bXeLVswdYd2DYv9ZPikmTrFnZ+YDJymiyyze8A
pqG6dAjlaFubhomLrdNWLtXrvBa35abdk2yeqHahrCRehL930C7RGQHZmi6kLV21c28TFor3QL6K
eO/Njn9082owzvXjvEpd040OwZb74H70JltzqaZ3S6ZlucLUxLnKcAgqJWc2PUdEwTdOciEyFqAi
fe638grIlPqmrapLt+7W4Ipe9dLFBbcnEEKzFW37bWSkJzhS5aIzd3vw5W/9Eb5qsgbg1awT23rI
y8rubfFO4d3wwR17x5e9+luwHVNoYltGJuH2nIfbp3rchu84I+iR6KRsrnAc7sUtqTSH+mn6Bj17
xMKfYrSBGwFJjED0wG0DVxrWiwv3ABCm7x/QdGvpybpgIXLLtflQHsODfFRu6gO0zDvdOAsv1ktB
U1kkp3TpNjkKvxB3ySl0hauC38fCcRg8kX3nQCgyBwfgBKIJ5NeuZSIZ7SWP+WBsc3xqmrOka1hM
mD1ZOirkQGGV1e3uHSOoXNuSZQ/aqrztnkOg2of2quFnFNth2nWdS8oy2PFdeI638YH4gO7dv/Aj
3RdgqPb5fNhx/ZUj3uAj4hFQoFcHX/cIsb+8Ba6gKA6W1eZd/6Yfsz0E761PAGnloOrfYUrlBkPc
Ggme9trwt01XWruhZwDfRRu1Ci7FbLdUToMrgHl45K6rNDt6kM4JvqInF+asfyO+xiu7tUkTX3cb
9dgrDj4Z09FeeWOQ7FdArlZnjuOW7QTJXuR7kW215uEQnJQr/05YJe6ygkXlbnqgn9eIdvPCdfkO
kRPlIwxp33D6R/8Sn4P9+F2nYHtDxInwDT5tZTd0yseNts6DhyqgLX0LEUPaUPKvVGc1eZPXkyu0
nd0rgvT2L4LdHFk20T7+npz0Hb1K/Tl3JTt5Y0wgePBBzaf0hUldvZGfzsHRelYih05vfJavlXNk
3SkxgcdP87RtHemiHOUn81DWrQ3VcOjsV3ErzUfzypsdY20++rZwzA60wezyRT5vleu14TAkfFdO
5rl3iKe4UXanagswimgDWwyujWRLQpd6r9a8ofpUknuwSVwey97zc7gBp25tRfuGdI3zLvYU58Er
7dA+Ta6nXeTQe5Vd2Q2c5rt84Fc2ne3H/PkJVaRXyHw706r1OndYhc+dC6SWfwPb2Ru9dKM5szcc
TgQsOKfcru8b2NZXxB6tTQCbTrYtDp3beuZVsRX5I4AXbESMju4agW3xZ6jEdTs9abvB5YL45+Eg
OQu1bwM70lK2iCKTo/6UbFV/175rms0v0/cnY/3jKk7t/SQ5zT5dl3Z6D0eT52Jvc/5uDtVhWHUy
Nzkjt/49BiDiwh6m8U7uxQqXTMf/tV625ZcHa03/mphIu2l3AtL5qzRzgR5L625adS5/Bz3iOgWI
QjA6uD9uT0S/r4FI/oC2UrzgrK2fhKPEe7BUNyTp0A7X3JUukiSvcJ+V5ztynXc3zuadGIvOhWa9
N1d3J0YMWsQp1taeSdvdkqy8M44S6THOdKZN4Xaryq1cZb38r/WEiwGF/Bt7LJdvrDPY17f5c5I5
jbVuDlyU+UjI+Wk4iDaEDkLcwqNVfZt8R/jeE93bAlK2I/XK9y6WqyGNt0m4iK76YKOW7HPaU8ol
C6UNpKAxV4u3qt9YrtQy0ip2uvXPk/DfOkBiQeOfz2fCD6fH9VuxnLuaz3/of+PBUaXK/+9TTQ/R
22vYvuVN+xZ9CEOlB/AvrpT1B0UkR0EsPOgHFv3nv86P1h+ICBEvqiiVaU3KCwnpn1wp1fhDhoFE
ZxYvwKIPkv/r/Gj8QUcRR7/O3BsvOF3uv3F+/IGt+FC8IFqDa0gLgddBQvapeOnERVZMgKJdMut0
O31q9qTHXRVJTIANrPYV4jLlFGo1yDtqcg/PgOEqOdgzkfb6rZEorVvlKjEsRaOuE7jCchu8CGr0
aGbw7WWNZINM164sPRncxMcW2CaHfg4ZLSX1A6FSll2TEb1NSoPnSFxOLYmGmIxKhamdXZH8jV4i
K95DXKSuWvRIdrPUB8rdzXdCVrBbJrKxLcmHsHFR6XaODnRFALR6NVXENpt91rixGJ4FgYeIKQ4U
69KwbIIxCTN5Hq4s4uXWfhUb12rFHO7H7fD/e0X8z6qu/0PrRv7tsrGLJo+e//Gcf//H5q2e34KC
YdzzX+uv5e//E8vG+pHonNP/MBbY438tH0mjkGIKDvVl8Xgoy639r+WjsXxou4sLLu3PGusfTdG1
4X/+hyr/AUhLXtbdUrQvEpW/sXwotD6VXxLLFCMjcguW4oIs+1h+jV0OgqtXSTHs62a2o5E2qO1n
qXmUxJnEdysvmydmnQHRgVpgaIAMZ1wdWRWAG2zHdgAOKFpo7bGFDs9BO0h3JO71seuTe6I5RVbX
sTci5udI22ugNEaTAEq0cGllbgFZQI2SSfEZ0bxkEJEQfjT1SYPJ77tWM4nvopQOKX9V90ev69OU
jkkipPcCyCeoyrqMjAWNo6FyyrAUUgRaItYj1CX3Fmv4oQ7C5FBb3WL/TE3tZhhCUg19LWHUX8xj
tvXJ18ERqBEFg35JljZE1xC8gLpC3JkTVNtja2XmzM7W1HsTgrlg92aqe4HRwTRSU+tGzCzpGE1+
6qIt4sfiN+tPmD/jUzQpHEu7GECZPSvkhAHznat1m4gyUlo/efSDoN6nDNQFu+LBlThRAgbAFiHv
LOlUEtNmQYmr61oY2ndQ2pm/T1U+d1i4giVCiyWh0FWGtOYE2TeWsplV/BYH/POcciZN9D2pEslg
IC0gxDNeWtG3gb4ZSUF08q+UMCEbrmoHzSKOIA1AezT6N6GGjWV3+Ppe0bMZr4JazhOtu6Tat+SA
ooWBzUqOWWxaOGYy+Cx96od3hqBoAGONfDTcXkySU2Zm7amRG1GwZbPHGWWEPndZaLY8vWJmMged
Ef43ue78yY7ySL6Xa0FEW1SWZGWixdhkPA9rhw8fehYhA51uS5kaESgXpwA7TLO8i5GFvuShDgS4
8wsKzSrL5ofMxH4Br73MBM+Y1B8vLRLAlZIZ09uSKGrnuY/IvSpKJPLwDlJjXKG4lv29rndUuHMB
JsQzfV3ax9PEwamso0hDyBmHpGjoYXvTzyqXVhmc5RRq2W1aT0W8LQlKfkkZip0MUhFeolFsTyP6
PAB8fSAdZtrKsANILLhpma3oSwp0I9F0jPPeqauUKCYpirLHodcoqkgWmhJauDA5YfidJ4Mv0VWS
wfjWBLKiOwzlyJYiKYOz5mw24Q3BIwpEsWgyX8GqCQ8mu6gCDbgXnrmk6ZIbsg96d6rJZ0KDQeXa
RUOyL328lUdl6HFCk0ggUm+lNdF3Y6BL9+QG6K2dIHa4BaEHTE4gOJqTJrDkZlfLOgKpSpEMDqbA
zKsToWujgnvaUr+LaVyQJGkJ8zlJrPwBgK/8avlZ/UYKaiV5cZnxsU3JpcmHATaANDymopxcK0Oo
kNjUiDkWzTEsh3XRJ8BaZMk3r33AqRa5qVKD0kQbA9QoErEAKyU1a8uJc5HCTjbT4QKXjs13ajPF
Yahk10TkPQhNO7+GDRFMNpyWOuE6RfCBBCoGt0Q7VxRVjH53LSE+smtyJPg+lIn6JIHCUJZ8UgK7
ZHMwNKfu64AwraJQnCEMQgD6wBguEPtkIr3RSJEM6aPLtfvRUKq1JXWcgCPVv0aLPPKtMMW0x578
XU+oEh9m4QQE2KtHlMsHVqvGujbK8W0WhvQygwsnhFIUWt0ly0w/GEVHa2uQK6Ei5SEZXtklBJxy
RVXCSxblci9YZEc4LAEjcmQ9TkNPQPjy0BRyPtjWIj+z26mjCC6HMSoOMWMWzbFGZdQcCJ0CQSGz
2GYnzj75K87HmI9xGIgyskKIJrVWaNcyroW3ZkwUTuHzLMWUxgp7wdwiPrA7a541l1zWOtkt8Him
ecRmIWeKCgA5OQR4BvQMQHCblZbGEz3QhU1jjPViKKtRSpHbKN8DrUqJG8PsrG5yJpo3QprUFmEj
5VLw0Cw/cWNllqODxygvHLL02DUaviRHCgLpfcp7GbJHkGnxzVzOabqrpxkZBBUDfzxku7IcwPit
5DERbs19gHZmib1DB+h1bNnfrAH9MhCDyOjoxButsRI6QT6JejJfFwVEeZeBamdgUdbHly7P0wcd
KV23KQrf2PuwcWkeRIDTgf4MVz3fXrXXcgMIQ29dhWKX914tsJygMTApcP0uDL+ARy279l9Oxcjy
kesuannc6OiEPzs61HwAD29GhWO1cXPOhCDcsmszTDXawJNJ7wXIY+VAmNFi/f0T4//sOPh/rQm/
aAP++1LKmSmlog+HwOUv/PMQaP5hctxnkCypHLR+VEp/9uAl+Q968GCt8L9gH+Ib+/chUJOWQkkz
MWpBblD1RYz8r0OgCZsXPBlgR/RpP6qev3EIBPXLlf31fuGKFokJNhVYY8ss4FMTfgoSU8BlkDsL
pvGmyOOrZpytDdl4dzGIwm01WUzKCH2jt0aXqu6MZyUjnjPKRMNLBYuoKvNFVJNLhEQiGKF5lmpz
6FHn2IwWqa20/ISfZG9kMb2TkSqG+JST0YWirTXFdkZgovagSYNm3Kd1sylDSbNny4u1GCRKcayD
4igQS484G6N/9o3kvNdi8DdqWzOfso5Gg7+gNK5DYmc71QvT+9B6K8Z9b923s7jRSOscwFFFB8m8
S6pF0SySPgX+R4Tp4k9kDC78De3VKl+4OqcPjqz13PaJQCTS4dxyPmV38kycyFF1DzNjOyXgXrqV
4gd7cKpMVCeenDdzeiSjgtAcJgOa8Bon4h1hHVtil0+mVdpjlW0E63bIOMXK2lVcPy1n5DJlxj5V
9swTIQh3HPCOQCvIo1ob+gvQ0qm7D7JyzWdJJKFtRcdROcntjqRdB4diYTfamxAItzkAWRLlYztV
zxPcHklobuvg2SRDV/KdIL1hpO6kcryRGE1P0nLy8c+kfnpayIZXi8dQLTezGGBltVTtaMzJWtBI
rRuDXaP0SGOh6Uwj/V9xuAqn2h6ncNNH0UtSr8bkuSgJ5EvguIKCIfo6cmV5DRLoMuXSxuoFzhZX
Kg9rJxiydssUN74EvGwYoFlWdkp/ruX7GGhQB7ACwFva7haFSt73K/JW2UAhqW3Drjj0EKechGhP
za+v8cM7hnT2c0SzBlzYuj4Hen9Tm0kH6GhaN0q+HNv4nTBlT2NBTxMX4CUozL3S07Y1IpqG5rwi
1dhyRhEVwCBeNzCCbWA9j8o4tdT/Bbuc9C6Jbyo6AFcu+uMU34tNtsZWxFQEDk3/UCq6tF1o67FG
XyFOgKNN+HCQEvU+gEhMftlEMsO8tTihaG1O5QAVpm+KK306Knr3HhvjCY+wm9foVNti7dM01JIn
5F5uD+MHQ80+6uDM88gOb+qKpjU03E57hiV2x2ltE8S+nXbg7sT+TGBJaRfmAViPYxLZQbSSk4ff
Q/jB7EwPrdzd+CQkyxAa+tl0OX6crOm2mCcbt/uloaEnlemWAOHNoAzHqRBfrVR7CifpNa4frXnT
CJjLSCe0snqrFvfokXfkJZsZOfKacdMpdDJGK8QPzW2o9xsz8S9+n72HAZ3+qp0iRx0kibu8c2dZ
O3Vz3z4bcv1q1cUu/PFloLQNaWNGPYEbgkrVFFbUYvFTKPgPlskiIXn6HVv2Gw0m9lCzt7yUkTl2
EC+c470spF5XBwD6s7M1hx4BGZexE6oVXDpyneAME6Y33uCyfLK0ZHYRwBtXwqTI6LHMbVgg35iC
aYKdJASrMUyvRmIKXKmv7ybWUT3ybBDTjQjdNs+f5tKLNO0x8fNNBRmZh8hN1L5KFL92m81kzy6E
svBFMqtTaKCtGvrOCbuZrk9qwJ0mKYf4LbKJ004br3mODq5kTAcpZ1kjC/w+iKbHQR6RrbyXU6O6
KULhENF22/JAV9fVdNfliTMjXjlXgfHoSxkDp0K9SZAbGHMUeWqLrB8qc2WLfnMz0XfO9Em+ZEQi
VmWynsXOAc1i7jg1dys9KOeNXxuZV0ikHcwhS9OA/IqLIfqWyM2+MC0wItjd+kJg0HUwC3W61TLx
AVj5GYDQPja0k0Supq/uOwFZc9lHb20IMmnwVTuy9DcyUGLQVzHQqCkON9Ykg95NzXhXq9APM208
950mPCmtRfcbaTjHdGxzdjN1AAbquFrpFW36idWkCv7BH+b6hHqIhKk+aOxSxRyv+RWO32mgpz/l
7amt1OgYZehCE6vzSDnRbVER+q1sFky8SuXOgLm0jQEAbMkc02+Ehexl1GPI81s8+pPvP7YdHhxd
H6P7ui2HlTaF5YUbJPaaNogOBjRvqHcWaKlGLTZ6CiItN0HbpwGHdHRORDpNus+uGMPtYJpi1AQn
zDVfnmAyhArXAWIcHmuvmsjERYrhMXRAuW8C06+8uqO4D8KyYA5DPJhcfC8J74W3QEoh2OhJvm6i
gjmwyjQQbCckUp5Y59qIWDa9peenGl/vSgnb/iUUrCU1GzDIdkLuxwzZ0njeyvnJGMzZHea+gg8x
d96k3wraiOgypqRGxlE7IyaPZfsL5G9qTopoaMquNZAGlxCIBn3B5UMmwBOqvD2NSbJtjZzsnm7O
3HBK6B6F4kobmKYbxP2mATNkUTkEY9ltSeu6iZIpP6pGnLy2Yi7YJQzLnZ/MJsxvzYSvMpbuJGU8
nSrL5JNJSb2GUbric+dYoMsvGZBUkqQlblh9gbsXzZnQo97TcvqsagnUXiszUJbV8tMUeG8++pWr
PJefFSkd1xqRYqRIhhvEWreDIl9hbcRqWmjVoRM5KBj3MuqK9RxMxBPF4+wIxfQix8TrTNCi96YG
T1NsTAQDnLvWDV+1I1THiaQ1WI/R/E7E21Iu1CIch/qB2M7vvR5cwPqLHqpKngZyCvotvlOiZtsE
0zHMpMssGCuSEDet1t3KNYxZlR3Fn19HI/lWoAuKhHJN19mNonQNSWStmx2du5WvHsZRd0kY4syk
7aKG7MEEjkGEkk8a3IIJ5NCEu5nKwCaxZ50y5qmm6lhoyc4as6vAIjNouKoabZPnwgl+5dpXdE/o
AQfSpcD+InkCIalLmtOJz54TxI2gxtauTHPjqfCbfj/3xBPii+L+D8VeuiJ/sANINeATwJ3BiD2r
LdGZRdXfIrk310kgk8qbwzxtw0JQCGNR88hrq1nMFmQ7Tr+5YYiuNL22CQx0CEJUkDKt1dBtAIcb
ew7J+gtMxdEJRR+Jea0nThi04roo5/DCZIKdMZSLdNX0ROohaxLXevD/mDuz5caZdLs+ERxAYr4l
Cc4UqVmlG4SqJCGRmIfE9PRePI7jOA6HHeE7X3b/3fUXSSDzG/ZeOw+3onC4nYfejexOsK5j5raG
a3LHFDnGkyVDtdPj4u41DNgzKAr1OadLc+/+qkgaUExWXbrEz5Dr6KvtuUAOTOwKrDF8UFdXsPhs
atfcq3xq3ltnWlbOeKeOmMN9NGeU5b7G1f+iltm6tKGrj53Tu7+FJas1eVP9I9CRL5fkOqo5SFkP
AWST1ZRU1DNFYxoPCpzmVgdl+mJC9TzYfPQVfCn/kSGyv1FD4h5yy6/3iPCbqDIgiS4x0B3TllCs
R3r90RqLY5sKbg+/sect54dt7+3a3k+5lxyHkBDKrpucLcs2993Kic5bBktuOl+rW+hNWHLCorOR
K0hfrhQqyFdv0OHBAfbKjwo0J2ljypS5HNcWZCJklih1FkXYNsIxiFR2lx9texwxaBULpWI9E7eJ
0HhlNPTwHE6dJsCg0JepNNRHG+bBYbrPfLhCC3CQxMMO30teO/tpMJDayf7T9XqTA9EGoGBo5yKq
4CkN3Z07VWyz4Q62XrBtWpCHpnFskqEkX2oqdnyTxspOjAssmgdiId6ILdyMxDyIqXJ4lIZpOlG+
kz82QGFW98BWncWfKAO3OZupu1n2nJrWGbLZjUBfZD26egnG4tVGtKd60hacieOpeuFePdpdEJnl
0G+mdsojN1F/DG2hTDSs7YTyOGrMisU1HTuJnwmQp3LNloBgTM7LlVLxBWroBULhIey+eAZxfmRE
Q4Re8lZl04oYjGvXGIICEBMfJhh5VAEW6ExgjEfxDXg4cd6XkemzHgRfvt+uMxH8DSePjEtXkpI0
p+lRzU79IkSD7nVanJclR1rjej5esJHOz1GW2FYEMGxq1b4u+RI+EQrEuCNhCd3n3hFq/kZDodrG
cV5dm1bDzMx48IMkY7INuDWaauOY+M5W1OHTbH1WUN9QWuH6a3exiUCCSAS/6BhtAt/11GSuQkF4
NFZc3FP4vvj2BqG3brUkYCX5aUtjB/sqeQCD/K071KwBFfZG5mZLsgSPusX8DFEPgeN8Qj4wPQBz
T3PRw2YaiPAz/QyXGXUo94RRnBjdHQNLPCTkeh9LU99qiXg09d1gl4egPdJOYv5pwRaT19UpTy4r
ksRRHTDgp1Fp8UlxO/jQwV3qK5Gkeze17Xez5UjopAe628o6D1yX6T7kfelFRZc3V2mnA346JPxF
nAQnWjleAoug3K1IyF+qzNzZY4CXCDzy8nUyjDBC0y5vucgV7izbf7dzPe9Yhba7HvAktr5lCt8b
uPU33JzDq8LS+Oy7WuxNd+i3uo1hXQcAM9+F2+cXOTTqkpdG+FzmmGGbKndQHEFAoJ0Zm4NlpsX7
WM/tS5KTUTT5ef93oL449osmq45ci26rG6t/DQdfX3VWqqMhg/zTSzLm70M2DDsHRCIirLAImRN7
/Ufvivg5a1XyZOmUi4jwjvuINU6LF23P9ufiOWhnWEdbJeon3JN2WE97klYIlMWH9uK2jdgGZTY9
ZNAoTouV0oL5PJieX1jPMSNSUpBb4/IfAIKi9Rt40Kkr1hjqOOoxSvR3d23jnTn0l9PiOHRtgduW
75i9Yh6ama2H2TrP6CflB1bKlvE72drvOnRhZIIHFm8MEKZDm5AeERRZFYFqOSygMA5TkqKgAXAj
niYLICh9rHY3gqUzX83AxRyQVi+CVL7lynGixiuTWygGFGDOwKYK8nx2FwORr8mwW8a7xW1YS8fC
2i7apzP0jXo+EcjFnRBmwbFjnLyaqjIqm86O1EjKEU9tGk4Hi7hCm60ebqZuk00MJZzeeymM9sY9
24HAojqI2Tgp7bDHkrQwGYbkeEz3eCURQDbYRuxysb7DYvBgUmFKz5APDZMqfmbygB9YxhzSuBii
kgY90i4pQ1jVoizMPhh05zvhE30eOpGyObPhUDwqvChEMo+UXdmfsprQy83ioy2Kh9pFmqcNM3kJ
nDZHfEbS6lCyti98MaKcWoZTzpKukL8LsxKHTeSgzXct40Oo82h0LL0S3YBrTizHwIzjTZ/bxwk3
4iodWdcX+XiuRL4dSPpehTRgdk0CIjZd+sdHLF0e/yXETC/WaNqGR295VaDD5vyec0mh5txtmfLF
TJGiLXZVgWhfDqQb792WqAw9WgkNn1VfRP1DJPhC6vEIIGvFNuiBqQcqqcxz13Iyq7UxMsnwG1he
wYa4xbTZ2qLJeYdSzENm8qOscqsK/6cGOvxaFsalI3g18hs442EBKswSHVW2oJ9iV3alkzrwVX6D
WWYXpWODcE9wmcn05QnvxiHHGU9uHp/2e4b0atYfscE+z2NcouJhXJfkRoPbuzdlxM1xIGTuzoM2
TYHA3sIzjLceiSX2c3rSsD5plr8nM/MscoDlrou9MGoDnEpLVuCLLBgSuuCRzTbZOsHZzreJUn8a
z7omWf3PkCDCUs2dmRjZvMY7GGyKsnJQ/DCHafMyA7lWoNaUDFGa+a7FrYpmD6XPAMdQdY8JywaO
/ICjpcDM0L1k1XSONSy0LKve2qTZhHXwhX1vWKOMSHeWmV2GbB9qphK9MYF/Xi4WJBj86WupwksS
m/YanHa2bxRKu5pcz6iz63ue84w33TzrMPYeOLMBnZXdyUnZT1ttFeLbFmrFpHedu4h5mQNFHiS0
r2RRPIReU70v1fRrjT2QjHvjCcNPRUkgHjCOHkN2awwzvvI0Nc9O4p014VsMzizrqksvvEyjPV2z
rvV3WA03Qs6nqkYAnGrBreT+ml7JJeOHF9Q13cr3n0Nwi2/2iP2PZXQJcqVH8FXnIzsmRf62rLGg
w8E+G0ycnrFzDuukGaEddP1Dmy07L00eyXXmNR/E20yvHTVL+GCLhO+rLBaTkQx76c4pt8WQ8bQk
r1ll57uQdezJA41GEoE8dEu1DWKe0lZONysv3JeC8WIa2MY2KRa2lLn0d1XV+FtRzWqnSv/uzK6C
R0Nm/5oxuZEIdORv8sadeAGPzisffIV5yVxrJnMQtzgswiQ9uKmzFhZuuQmvfeQa1a2JQ8aLbpjg
jUx3Is5B75Q9sXJOcAqpeJpymj+5rCxq+zQaGAWdNZkOlBQsOkdzbm9DatVXSoOL1Xfsf3kvcKna
GzJWH7PQ8I84gn6sQWbR4C3/PBervmexkJpybLk6qx4Nm1XOimTGLbbX6tHLGozjeaVhA1pDsO2y
BX23W7vnmdjXa0Xu+h4iGIjyUTOTmQEg4i8BPmHdcg82VFp7JNRnOFmDfiP8ur5x8ezKxgwhiAfu
tXeRkZecwb6rrpZXPAcu+uPB/h7q5T9uJX6RmEgAHtEMT7CfbUrVvLo+QdsJaSrsRLc4vbG+i02v
mzfb+0zR5l+h2NhXqQHnVBtfPA5sNXPzi2hY8zmo3HFleUFztNoFZFtrOc+zmLNdgP76pYw7Vn/B
pK+qtA38akgG4VZcXKnnKFXBH7zsFIZp+9YwEmPMzsHLwoyWacyBMob1uiYIj0861WdlTtkmjPmH
WsjsJOt4Q3ryQJTZUd3try2r28AfIjEYDEqbyCT3O8okL4Ty2AsTX59TqDCUJfwyI03CtJAzg1wc
bJTDrLdF+nr3gK6HVuyb1lCR6/aRWmiIGbu+gw7oLrKT7sop2PJ2jUZE2w27ljM3UyR4xk7QrAXd
vl3sWwAdU+2xr/jIGsz/blO5p7Lq9CZONTtLJ5RMDCi7qr7rLlyX6GaGmXtQ1b/SICWiypooDaCG
Z/With4sVDo9abhHM2MzgR4Fo39f/MPxeoIod568xD5kOvtoZ3I/BtKXjlk2HgpUDntF8hz6hwVf
GkE9G3YWUCJAwv4EZt7vRqHP+f1rNwreErtrjkOa9xGhu9EgbL7L9m9oxYroUKKVkNKM5zHgIU9j
H+abarfkWQ8buxXJsbC6fyBnO1w/3o9khTgkzlEzQR5laWwHLbmRkhARp0LIBA3WtKBTFt3fJnC/
sroJ11k42C91ML7wGNx04aWb2k5+qH7EuQ77oz167mlyjVOCsRgPFyPgcB7TqLTByg5Qmc08MzeW
clZSG+MB4yRs0oUGsgLxnqnpBqX36iXJu6FnRg5OsXOXRO0aZLZFkiIDbqgFyEc8CzUencLDUSEw
4ZI5UayYdKIGV0Qg524EvuSYdQj7bHWR+uhjEcleyuzS1+2VNnUDDngbk4HA3e/lW78BNV4V69I3
UBO0ldgUdL/MDLdB3V4cU14Hx3rE6ZcTyZhFfbuQtuIiv2F3jCJ2mrZh/mOgty148CuzMtbVVGTr
Ku32ttnfcBY+u32RHFw9Xq22ObbAVdeOmB90xtqoMb9jGOpMy1N316R9slb8D67+nT+RkTy/XkgI
XOX2vMn9T7M1fym190Q8lJvZ0FtjDp5DoBwloltiPr5LJ7XPQeeEJDoXdSQSd7zORnJqZzq42l/e
+8Q12d9XXNwPhZE/hkkPYotjawmPhj3vyx7PxhJ2O28Kj2PYhRu+/nRtjeWqa+bHITCvNXfeaL42
pD8OJRafYtwVGTkWbp5ERds987OuKJRQ6w8USV0c3ubs/gKHnMwWbxwhjVenWk56Fhuixs9JwkCs
XLg1/Fh+C5lcAOiGmO0EA+C8OiRuiHsNvn7PDtInkTtIbsQ9cpUb79pNvQi+8HWo1LIJbF5+rarl
mlq8UqMNnSfTvntgpvIRNtVjNfBZpilEL80yKtk1C9pkORm7wg3/2PyRmmd6tOHP9Pp7kNzPuDNa
d5t7D2FYbBMPtaYvLk1MdHgjtzldY615760/ZF+C3/T+jjL+TLjbvHqEVh5h83yZ24tXGhdn0kf2
wevAhLo7+Nc0jU9VHCAwKZWiBASICj8rapm1PSM56ndOJQLwL2jKO49WOTeX55DF7kvTTe5zTcIc
Yp7EerGr/4gMcpMYg6hrViea5SNxGliGkOusE01/NzvuuIFl+qjoP5hQk2gimp7QncU4JJWR7Bsr
+AlLjkaL5e2qFEu+ySuyTtQwjyvVtDAuC2stnHk1gIVZo8Nyj7Uu80NTqE046GuWQqmxTFgt8I4B
llXGY0bKsJEnj62SzNOdq0QDcmxlsTMymPpO2J8wncpj6JCePgXJe1bL69xmBysB2FTnkx8xvvOJ
OAZEpzrsvoU5nQpmiK+qan5h3IJy8uk71cK/wBjDZ58TcJPiwt50Ze7sDDAtJ0P0e+WQbDUsTwXq
rYBO5XHoHPUoe8kCDZEh842UYkqExpkQcRwz/XVpxEoSJWOky66f//VxczXdp7KK9wRWr92CfEMK
6Ycgr7aiEztnLp+Ctl6JHqdk9t31cktZv++DjJOFo+uQKrUt9bAzQ2BVjNtwgrLl9rahIqsZJ0B5
54K6Z2UNa7869WW9kc6Ll3VXm+M8kc1DKiAY9XRg9ljffzXnT2iXXaS7zFn3OhNvSFSSte0l9DLj
GGNPWTSfDhHVNvVeZDKvsxaIOyR1F7OQQ557e1DDJp/Ori93TvIvpA3XCInIh6Gh61jViJWb/4r6
fttOfKowcrP0w+unrd3/w29t2vVHrtqveDZu5njXFtibBD/yApGuzoqo7c95JtZm+lXKfF3TbiqO
YSA8yuuiXnHVMZTJPTgBOcfFkBLvGoJ8TY++y6/vE2/UuGn8UjeEkcQWk7sM3MTa07l5WAJa7VVc
e+aTyv3kuU265lYWDATrpRkOXWuEO6QcYi3sNv1rhrGzKzVPtKE5h9ZtN1oRm3o8UWjEEvaPqRmc
siB27loCPuos50td40SL7XLcoXmto6oonTckjjRvU8dRrwTzxBCQXYTC7eqo0voDLBoHMepxBrd5
8tuR6nMwM45o5ZjVu0aFNlOvyilqVVA/TXmMAjBX1xzw5ypLFT4t5YBhnnwF+kh0N4Ts2ctEUb9O
ynxjWx2LPPejCeO9X1TPqjVe/R40JqPUP/FcR4QosfXKOUQroR87gCtcVm8szKtdRSwNSG7UtgVt
Qpkaa3iEAJl4nI+ANRpE8fk/obwby7o3MTgHIeXv6Ga0GHCs+zZnLEgnr72nPgiOYcxct57Q0/vM
cs3Yvpopb0sXhklUs/mq4w9OeayTlWYmTP4K/QvoeqbU8TitGpO3ZZT7mi0G8K8ReWz/OI+TB9ys
uLVjv19CsCyI5xvX/4SyjZ7QOJI3c17ydqfcsWVGMOLO0ouxTzJ1yysPFVeaPE8mWVh2/0E+wkz0
2HKPLpXunhizLfNRlHOOfG4m+1aYchMYTKUrbGjjxL5Rs6axsgvsHpMpof7rZr+tpQlhp7hf06Wi
JGHEa99T0uhEf3vJPCseudoSG1EssD+iD3NCayhOc2LPpCEfHFs/Bj1MChByO3vKPjVZtQSR1T86
ln9ts6K89tJjO4lyZ5fGPk7cfjXKaV8a1s52mq2/JMfQY+0DbZyNdnJScfhGYfhgW4aiQkhvk4ml
Xc4PYLdXc+xOq7QozhBjz0llB7x9EEA8/34mW8XGi+UmHud5VXZMSKqGD5qhXq4X/FRyOOKGvy8U
Yziz4casSMirXVqWuP+c6+Kq4o67P5DPpBAZ66YJ2EvGT9pe1mYuPslCOTi9vpJnt02YVcSy/hWO
YYKaCl/SCu1E15AjAtuG4JWNo5tdABZ/7xMbsO2LyYbqKcK1dECfjrkDUQNwSWHfME0cPFUA0euS
L0uynDE949PSs8OY0fpV1hyuCYy+b70ZIgf6JifrGofTgzCTqzHGG6/rP4TRXcuh3Rr+/OSHf0O9
TXPzgXUhoZCkw6HSJ3GIsIAcQGRP75OZwz5X6Y/LOtSqVo3FO2kOOPgQHRvWJWdB7XSMWApxAN+x
nqz8adbPgX+YU7EPyuJxKp5FZmz63rtLAdyENZnbrmlSadvi7JCE06mZ/SySo3BXk3TZu5TpyV9I
9Wms+KrSik7IYmq1oGBe41mwmChT3Jp9N23rxt8pP0S1nNG5hzlBTypHjlN430gpz0g/nl2dRsYC
463SRIeZTOv6zmYho+atnJibD9xpCCz7j7yej7nvfCdtjwvLemK1BrQ6uDDjONKuzuzD2GvSX67I
A6sATRT+zm5m/L3VjsTvnQ67gF1QSzZBr8WutAQDdmOoeeTYQFKG5aumGs46ML+By60Cx35t6uJv
7BenORx+YOl9G0a8M3WcbMgVl2uh2399oB4N12EWpdsnMtu4FTzwwCNKq+Qc4hS3CkK3tGKj94ug
lpRI/wdc1Ws7ZQ+dhSVttArx0ObNue/7qxwXc120AwqGsFiHFeeoXqpTJe8+gQmJC46dD4pcAr/b
r1zLj7GLbfYQ/mkarbd5aH5LFrkrwQCP8bfxYvJqWwygdsv8s7gdstKKUzIRwVoH3hfj4zto0NFR
KkEfsoATwXwLArmmwNjdVRl+bm1Z6o8bp5AzHzFb4Fz5O3cWZ1UWV0Z2xMhnEn/wWJ+NAuWSzECD
SWv+TeHAcuBDrhsDvclNNrN5V28SIzm3XU2QOBOzVSd6ZPhdChtEM8GrZuMQNIO58lDI8ChPxxQT
03pwmNyiTbG2tRdeLSBO5ziTEjNxUbx2ZPZUwvi79D2CKPmiDayGsInXuEFkZGeBxAI/8/XVbMXQ
sFc8j9aJEAeF+j2p1n1bM+/mXeV6MHY12p5d6w0Olun011Xh8+xohtNKMLcrdmEyfPakqwfOuaxZ
wcwtX7RU6cYf2s+ync4OfYLc1s6MWb5GkuG5b2GPTRvcAFMOYlNJvQT6U8ov8L2v7uTIU0ls+SYT
ufvXNsxfcCGcqdbXCMKTxrr+I1J1TucpZxuR3BdSf/tO/KnMZu2yOVU9+mneBdREDSfcxwJJczPm
FFG2KM7x1CBkSA/AN278XIi0kaKxUrqp3NnUJk+TYCeRo3nIcZjNEmjMJZQPU/+W+oqwbM87KFEf
k6XdN83wFJAbdjBrXi3Xil/c3kMcQbT2arYQNYbj0bOnD1c13oM5CX/DBhcV9LxKwuJkTcNDn/ov
jeArtMXWl6B/mYitxsIzdj1eUiOx/8TVY2ugdavDZWvYMSJ/zT6rkE9YUraM5FaODB8tdI2Q2d8T
L/9sFokbdFTPnZH9GxAcxv6PTdnQseQdXXTf1Pui3xnjrs4Os1ujVmDrmuWX+2uhqm0ul3WiXjV7
vVA/pcwDxihzNnNLX2uy5ABBsDARsWekhjMzo75IxbF0NR6dMTtjN1ohCo9eZbgmlva+YUeMlmSP
jfTkS9rI+Kk1+aBIUs2jmPv0x8/KZV9o2/jJ/Jy8NjmUzwvyx19bBtwwoiftjZuoGFP5kBbuSNAn
oX2sWuf+PUOk9YCKttiVgTmjKNDqNBt9cJiXxt4GsuzOoPHkuQCl+TcuZcuVTt9qwwCjdZrMbRHD
6zTAdZDPksUfYKK/AENdWld9+Q27JNFXhNG0PYsewxcRcsD6PMilveRKZg++XeDJ7oa3ruRrNGOm
oJFtlG8+AS8sx4W2jzidoGjo7LvFwMiZG8nE2C4kz0/a28jSuladfJ+DARGb99alKEyttGzuTdTN
J+N5Y5ScbzbL9ZdGecYjkv5/nv0FaK9Z16m/yrR5UXV2azJ3leh4bzCA2DNHMnZslIuocRZ7nw79
rUn9p1YG6dMIOAE1MnopUU7HFqE00YmdXPm5fqg86yNN+1Ml/hHFuE4HOhA2Mz3b5p59vMp2GQac
iR0VEOuPwLyMcUhY6tnykq3PziXxbpU/7FmKrxoKO9/6wSv1geRsr7Sxme3m01Z/F2gVKn3jvSUU
jh7TSZZPA5rTVmOsdpKO3CTRIaEJ5uXL9uNTbyI5db3KW8cs2KkW/SMYoYhJyUOi6gO4PCRMCYJB
gcMsBMFJ99JwqiRkG3aRM1E2qRI5lnGrYJu2HHwi3TjiUBXFrfGdYRukOrKJxfvI0DdugR5zyyJ2
HHO5mZbqXZa7oU5PVTo/qvswaVJlHI2EvhzmLqTDne6Zq8NzrsNzPODDSvqQKLUgnQ5iUUmUqBE9
tsSFXaKbvcWmEbwxGZRbewmp+2uJMWc0t0N53wOgW8tqfFGDQ94xEJnIyu41SwuYowm4WslH8glW
hEnpygtYo+0wWe9L3566Hm1u6e7SOUGsrMLvUHBEMl4BOG9N1j1cMbkor2E0bywnoxrxs8+7zPAW
+uIMI76aoCp0Ak7qMsVIw+JvKdgA9uhcjXC4NFqefXzLnYkwx6FEclyCdPWUf3Hl8uoQvDNX00e5
VFFVInENuNJZlRPsExL3OjQUZoX1z1f/2rpDhS7Cy+hT/2v+g4tkdOVSZOeQDta12TFxzXPFQTIG
UUr8zgNKuhVnM5YTH4h+rKsoCZOXuU8ILgls/6do63IDirjfJFZ9ZP1/aVPzjQ23XGsnH+/2pIJc
OmIq+Vuwpv1/91j8X90T/4td/f/oxvj/0a9+x+f/n00We10mX+38X5221v3/8T9cFkL8N2zqvgm6
DqCVgMn/n051y/tvlgX2LUQUC84W0cD/dFk4WCkCgHd3u0xwVxPwx/2nywKD7h1GGApsG8QKBP9P
pCOLcJ3/zWVBiDnEcXxT/Jug0PHP/wtxsKpUp4G8Ay8JjM942llN/izjpd8DU3f3tsih8feFuQ26
u90gfhhcadKvL81G+dLe+pUFkqGsgo3KitdYzIggxwWw8r3pN8YRZSPr3O2kljHSVmJfapvxVe16
X3Be1M1Xfn30ljpeETTFvJnpyTy63wPYBh1/tZ3AyVYH+pRU8XIDYNgcgyG2OQrK+/llGBFzLitd
JQGjXWH7yQ09Gp5BdBy7RcXI3znFhOXeXCP8VBRWq7pezvDRzoY1MRIVvbGjBSTMWFusCwzDvkwe
oTKm0aBOlrzHmziI/W2eU95Js8ueWHqY01qHKnhJgN1G9DFZ1BRm8DYNQbwHXOdYG7tLh3GFWcIW
Gy/V5kttiAKvf2WwarCpZ6eW+bAjkuE96wiCJEKvH5Eiu/Y+0G3Ax/ERpE6NNpdD7YcGqXoIGvg6
636MJnJyI232LqzuCZw7EtcxPqWGtDaNF1tybZl06X7iJcjo07HYJB0dyAqrXvURymFX+pURyWqu
P5dsSraGRSgHB59jdNSIfvbM/MiBqYLSg2EcjeFxhg4fRiDh6PfhghtnkHaMQ4e8IMfzrueOe346
J/WoSf02ifO1tlBosd6ycF5oX7wP86QPSs7FocmaeT/V+T/UND9oyC99unhRjmT79x6Uu8okvPF1
hXr2MqKAsepHK9krqy9Y27iKNGBmpjJjuRVrDbOedL75456Me5qAan4Z2jxxyK2WeiI3KO3sHYEQ
K7DwbAfRKR4QbP4Dar4zDOPP5C8H4cd/qyy5Zu2yg32+L6ziqQ19PkBOM90ks3fTEGh/WLc7kIKW
lkKBX89LJHVLb06I2K2NQEcQec1wEirId9oqwptT9Lg17yVCG83xPmQEc2Y1VOwCiz1b6bZ/bc/f
A1k1v6a7JXxNXiN1Aw5xdrBk+B0cDoAHbymnCQeFmN9mofnjbIZvW3JI83PuTW1kZg1wMvrlYKyD
F8gMdOszNngK22BlDaOx751seAjRzq8cUGcko0EcKj3W97iOfaSbOxRE4kCSXxKxETEjXMzTK30P
QwK3T8+a8Oqobcz44HV5cmCTHXwMRmVfRqT2NPq6HtZmj+W5bP/4GiH3VHeMbHuVxCs94OwrmXDQ
2/dr5aiPeiS5zm4bYtqUjcrCwQxauNXrsLTNg1kmQLFEzOQOLTbCOKhGk+2iZG+GfzPAV+qZlr8X
hFlus5kBkUuULRSo+/4Y2MSKbS5cgJzlZVqBmxcM0S52nyRPSHWZCHeGSZ6dW54zGXp/gBg8G1L4
92ja51SWR6O2UYAAHFnbRBxyfgzyabzbXpmFlQfX9a5VGe7wOUhitrmYmQLX/YUUBKzukw+kRo/N
pWB4mIbPVVvgEXPI3W0ZZnpO9gtmnLLMGMtNNghU50FSXeMGKYc5ejvokdPBXnz/KbWZyd2P6WPN
2c8zCM3WzQr/0vRgtlK0OllirGckKeNYr1HG7L1KXEIr3TUBcYNsx+4e6kNQ2hcYIwfVjf8YGbM+
DN3tPKJHL3SyxIhuh03py7OL69Rw9Crs2mhhmBclaeHD7Mm8c4zjx56tnyYYYTQV4XGglV2zTEno
VfP6tS0TdAKd91TURUqu48I6iYjTYx3jlZk8u/pGFEuFVmfjzS1IUzbBbL64ZhulYLrSzEvXsrWJ
TineZrJxqBtZa7vusUS1sjB4xgXNURH4pz5HR2simVsJpwsPk2shbnW99EUWjJvxupj9oXGL4xRQ
GzM8i8RokitMiCOxXYFDizT4r9NdtJkF0LdgnPMbsJZdV7qTfP/lhdFrilQnx7bnLt7anr87S42M
cepix0s37VN7eR8GLbgd3AQRbqPf0Qtu2N/TJg4jqHEWbcNNtcUXyY4J9V9fR2roEYzDI2uHcTrK
mMg+n/6FNhHV6yIe5tna9wh8b9bczbcYbj5T2fJaLMFzEMtTZlX8xUxaB5L4jLj+M9pTGtU99FlP
NOmHm6Cmd1JiCH1On7VfkFYPdmAlNA+PTRF89XCWs+5pNg6laMaX/YD0yt7No71cQmVNb0PS9Ps8
Xw6ISrKdK7E0Fpp5uxS1PtrSjCwMgJk+z0HnMdJr2ObKoLZ28YyJXd5XKjVXcKKqvfRdsVJF/TF0
dOFGXz8XXRscy9lfCCnl3kxAvx7GNu12lUbFWDXtyMikfIQkHYWW2x8Tu9wVVZfvh5pmuJ9R+PbW
A8iLcYMC1mMLu/QRgDkzqoDunDv1ZwlKGikzphBWVf9kk0i3j2eerbY33mWXyQ0PocVuxgxvOkNQ
16c93hH8yXvQBvMaqgYJEGWdSlr8ytt5LJiAtbWs910jwT1uY1CyA+T+rr6YBT+Nbn2oZP+du/NY
jhzX0vCrTMyeEwQBusVslMm08iWVpNowytJ7z6efj903YkpZeZXRs5xNR0ebQhIEgYP//CbaSqvl
NglUmIkKUDK8c4PsRw2iUTUp50bof4deBxLjtG9pUPLfxkg3sZH2N9Yc+a8VztGPgcPB58e6ubJw
StjObjhetzpSFL23qi9hUUOdzOba9+BZzpEXs90sN6ldNqNMDAfgQ7dgNY0BjGNDvgx0oCY8uIie
PM5lfD0mr0HGgRm/um16a5npXTUtN8Bii0E6H1soHy2BcEK+YDT9KY/NhyD55pIWCh9yE7jul6zW
1nQP0K6tbRgeRfdqoK3VsAnq2+JOdXJXwawrEzw5wmqEPQ7ceYVn0ePgjzpmhkRYCxwBIrsG8A5e
lK7160i3Hqs+bHchVyFalvK+GLn59jBUe6njpdI3XlRu5eBuCis9YHU0Veam0916O2S4d43pnd4Y
67Q0MJUYXks9PJiqu22wVaoL4EkWzDxEA70ddHEohuAH2lHt+QMNGbL99hpl6yoXU7T2e27rphDB
bRoGO8K+SaeCi607YL1pln9xEpWQWex80ZIBT5SG5eK0HA994aBM4VsbYcbZ2YaTDH1D0vieL5E2
AG0ZuyHJt0muv80VrnquSWoQBBau11q0Uxaxt53mg1yO6hNUekSm+oQBrYyqx7Lmz7KqMvgeafWX
MOxj2uwpJ3admEfSfvOt27WQxHNYkmHtb6I6vMkm7Wfo2mA0A4sLwwVZ1T+m0L2ZsDxwx3DtLj1b
2BZTJZUnIxJW5PKz7Kp+pWDjz9BXQVlBiaNi0sZwek0FHJkk7rNXFlp2lWrlC2T+W8Dg73mnf8q4
xtxqevqT6qw8FKZpvMpaPmR6y69KDYBJFMTaJ4VWyOkblpLR+3eiGR6rUDx2RObUbAYNrSwmUW46
c8y3EwPtdD0ovk59EH9y02CksfyzK+DUZQ6Elja/mVOqnjq1uMQ20xddhdmN0yfGVV2W7l2WQsXL
8LQGf5zvCQH5MYjYK5TQrgqc5Pf9Iokmok7D2w4FPIpwaV1LAiKuOqVMtA3BkdhT4ORU2Z9azVm0
38k0PTtRaX+DkOeswgI0DyurcB0EHPBLs4M3BREOfI7NvKjwvRtG7u+2ROFkw+d3k4jQD8u606d5
8vwkoMTA66AvjPK6KBLjlptS57VF8tb5/iONy+jNr8EVOOlbkH0vLKnCrTCtjrCbSiAwCNGQryGH
FDJcFUOnvsqiNHbZgG0Q6dXavnAgLF8JXE+u4qDnH8ZDhYGE9qQZinPfEio7GriLHyMsyDxhFxk3
KPQ9xVDWn8Zwbu56H59M3ACyJ20SCXT1CrgryJgOLCLcPadlddRrN6DVb2NbNEH1J34AxIgu+hen
jIJNGxjFqmFP386EJ6/6jO4G+yTq8QFmcuIWHYqsiCaKMr6KcnB/THwfPeys+DFP0Z3FVQzf1271
K1rKb/Rt5UazArHHtC0/ZEUHtXHxN9rX5Eo+jwC9604hSEXnX3/HRKbaJM10zEuIFmTcCPe57jiH
e1ezVkpvUbnMRrguCDgDK0FVbGdkS3f8qs+aMpFTD/Rm78aQLckYhL1L7EYRKjVkcEOEr+3If6QX
004vwzQCp9uIOpnVFIKhW040bce3cKbpv0YNGKM7WfRrJqK7uzpJ8FZN7WmL2fTotaU23yQdDCSE
k9V2amaJrUdhbDqrHQ4iphhYOYqdOK0MfeXW8AS1BP/NHmfQds6xEcjhytGX1g5uz62YVIRnWyT6
y9AjF6ODM3yeKbc/jxPO5gM9Jyw1zWwraOTtcProyNiK0kd9NCENT0GlH/2qa9YIe2nh235zk9LS
A5CNxV3lGtOyjupfvWwHHPET46aW7TYS+SMSjjQPNeOqzT7bdlEszUzfS+wKCY30jR1a5/xqzqvv
bo573TAFLjzFyR9oFofl1tZHeR1Ppr+yGqEwuTXfKlczn4teQF+csZ4EwA9eJqPkYmNa+bUfZOOW
HmwNrqqZN0lYPcU1kRP1oMw9wUb0gu3src1YX349gs/HzcFK4boaDaX8VMOEMJYvckzcz4kok4dO
6uNGrxKxLlV0L4PmVz6iVB1kll8XtjnecDsf76teuB6MudfebPxtr4Lwuuyx3M+NYWY7CoajDfXh
Gnt0QsmzxPSRL87xs15M822KKwXnLLU+uvRhywkyh+64cnpD3Q6i9l+drqh2PU0SL+p9c+Oi6rrS
B9ve2VwMiSXG02mwUDeZDj6bgmfxe6s9AIeaexJtrAcZuNOusvsMJgTV7jqvZvPVqNzpoRCx8Uih
Rr/IqbF60mFpUwRKFJTs6exEofqh5ZCfZNbvA4kkEol49pBZ38NqF0TlPQ4034PBXWfV3qgew4LQ
Ymsn2/zbxJl+yGZCz8Eys51r0wV37QoCpzHEGooVU3tACwb+TjrTZ6k4arUqyL+zInFJc2ptlzl9
cK11wM5aPD/GmQxemfj4OEo7+al8NSJCrM0t+rD0KTUnNtaYMDUsJZ6MNue6kPrjZxqY7ms+tNxb
BqN6GzHB20++jL/UqnMopXzBtgO9Z8mqy4rd1AloG1io9l2V/ijcmIXQmmrJixzEnGAagpWDR7YG
AgzfkXP4lsnYulJW0B5RMAWGZzmaLrbkkyG8UyMyzJGilntdXwevSqEaoP5Pu7dgrFBahfpYPOZW
XtwnPOMWynVtr8xgSq4niW0/8t9K3OE9pO8jmVUA9k6VoVw1Q3FjjKV8gTWZ3eJKNVI9CKVBh0hV
WOMI7Q+fujEfZhhvgRZ6xdJHi0T6WSuF2mfoeR6zpuFmKmy6cLV0Csyywsp/CgdJ6YI22b4nEsj8
6XfhuE4piTnEnCJGeptYMKMwqzsSPxBtYdpMJYyIEB0I5pbfzBTRvj762AdXAVfoyig9s9Ik6mcs
K9GwcmWKXaBvu2gxO+kgUIJoVMkRZ0pYo1zh3W8kpd9nfmU8Fwl3iwxB0NGofSAbrlaYzlauvfbB
wix82LATi6BeR2uRzg3UeeerGRZ7NJzFCgmjzm6fZysFEHAIOx1z37Qob4IyHiGi9ge07HT8UXWG
8gkBzEpVxnTVQEtruY50QeM/dD7yU2LvFg5+0WDOjX1eN4/8ZIRUE456tbopMx3Pu5QT0jdgzg97
pGivin5DtFClOyfEz7PaO3W+iotlGbxWQ7+iabzNFpoxFCgH4Ug7kMPk1o+TYzdrk3QEM57hr0JA
SjjWi0qiFo5Qz3VDlBtrPcwhl/XxSh8/J6n1UE7z2siGDbZpT0rP8PUiRHkYd0P6M2k40HpoglZk
PZpzUzxxM4SENzq/dBuSKh4mJIkgNsQuXMLKFz3qYQuF38HtEmzNIe05evB9CMKfEro1FIsE+zVc
bqWwihUUerhjKv0MegG3FmDxKvYVygRnQrJKSK7puMdcx6wtC82jgzeN0yw1XR+FdOzxYYhKFOXL
1VNxJjwk4SwXB7Sf9B51WIAR9u1O5tnlNK5EDBBIawPfjBK8wwCxDBW9X5neZcuGZ9I1IZQ6ntZO
LtSVZVHn6abzVZbJOoqNDeiel7mwUBykbMRhQg8wKujvBBomXLQD89HM+3UMhILbAaFN+DWP+PM7
AqseGpGl+5z7M3TTWIWPNVfADQv0a1ErSbPaXhdCNAw33RbBxN3EQfurT6yKHIt4+bPpHkjT3aih
JDUzWPIyHKSWskD1qn9SJu0Y/MWNBuK4G3yxnV2FWhUW3yKReZq1BRtzjmLwoV7R2seeuLbL4+xg
T2mGzrNfmo+VhllgXUeUHNodQU/brhi/6mFyE8Q8cWuQFWBbnprGLxZUGuqGzZjaHO7Zbexf12E4
ogP3D3gwPlKp3iYKkLhIrdjLfeetiuDNztOypwePfQ4fxolcCcfN2E9TARPC8dfRYOIyg39mWmlb
Igibq6TGPB3rBoFGv1J7Tv3P8ZIaDvKIy3yDTAICILYlqbEX3Pu5I64L3cSNpC/cVUSHA0Y2TsuR
kqzGzAt6+wBUo3AotxdiZnFfaHmya4OFu0MSZ04PmWqpWEmoYa2JOt0pdhg5Xlt6tpvkPcjjwraE
QVRwmvjwX6YByUXO1ICBtQdsFWEYN9BLGtvCPiAfd/UEiaHUQbBGlBSAf/cD4ZQkEvOtmfaq7d0e
i9X0CqBsj4ggAG1/nCXCfDSbgQXjwuGiV/sc5u4Pu0i3MkZhnCY/yxq+bqDm9kbPDf2hbqZ+bYcl
W2uFOGmMneAzEZFqXShUNqW/CNgsBYe8mL6mBh7hComCVWg3VsaGl9Kmdfp+jZmfPwOxdfkBtvR6
ctVbXX8WDpoD172DAruqIheWvypXfZdsIILWeJtLhYnOtRs5UIOxmx/QAlvlwR3EeqheSHxxIvGV
4ny4akRVe1rj3Ce59CGjj8ciRYdQVt18HBcPbF+/J7X8JibpdjEq+Jbr6L8QF2bD8NKM9bU+vbhG
85hXLmflXEBrbigJGpm8ECy+DbmmQBan2RI2q9SvD1HXcuCO2rNm3GATQU9jXNU6or1FgoIjzRyn
K0MnxSW7npJ8r0XOLq9nKP78d0O3l/DQE86QYNoU/VarrxU4FUWQOhAOtfXTZ3AH2H/P1XDbW+wo
9vxJGB1If7uJcCwHFy1bmxIU00VAlhFWEoyeG1oqiDaOcfXCVoQRCzfEnrYG3Ai7foyoSEc1rCdr
Qs8h7y3z2emgaxlv5vQtaZ5pt3DZW3h6MLPZd/FtPdK2ze1y0zivGIyu2lKsBHiHvhQLbX7bamBu
+OkjQ8aSsYpfRq0hDqlIj/jdEJKONPapUZNcd0GReAbdGnyxnCdSodQmH41HZXfTTdXU3EMMNO9z
+1ON9mGR+Cqju0u54m1cHCQPqqTXQP2CN6MjYOMPT2XZ3Faxtq+XlFpQaF5Z6OI377TNKrSL+Vr5
9ZroWdSXnb0Lda6hBq5B+uTArVeWZ2kTDG2r5X43WcHREN2X3JRRAF4GBUdm7ZM+qGDntOZ0DZyl
0geZtj85gkA/bCoZFXbXFlvjVZwsO3k7OXd+jEXL0MCamROAD7ZfOhqL9WyPY8vcPKDFsLX8NoGu
mA5IappQWnfoOaw9cm8g3O6TSkCHLa41FSaZ9jiL9ewHr22rpmubkAdqa/p1/WsJx4ieqL1piuLa
MO5nyCC1sU3wd9k1w+huMKMaPDHaT+HMUePKox7rd2X5eaihmjfZU6LZVw3yfqNNHawisa6P1Qa7
sAiGwF+gqTEFh4jO/85MHX8DFB7vMrfE7aqbS5Q2o7VP2vIm0k3AXDjwevhYAuQCs0DTdnP3IYMy
zV2GAIZ8phTTQNx1ojmI5QNTcom4LbgiQXykz9HgYAmGHKewzY6xYXa7tJ8C7iG4C7ldUT8I136N
I8j5TVPF2PFH7l1u+/4hsjGNYBZWMLptzO6zfRYVd2G4qWRGt1Q4hESzNkwj1bcYq/iryTbleMUc
C9QzmrkVqOOvNKKBdwU86A47mcHGDhj/mfZKWtqbSW2IMjHcUTxgwG/Dtqd/ALXR7cdN5VAcDa2n
U1g4XXsbUDQ/TXjtcVRDjeD29jjG7tdsUFth9NeD5UTbWeUvU6rdAiU8J2ayw/tnJ0rnASoJ1DO9
A7Fye9B98zCHzoOkrOsaerVpR7ZtS/xMVrXPWZXdozexV3JuFeBv1K6gNA43omkNz1TDItobf4WU
0PA+nXo3F8m3cPKpEE3OK/xlSNqA6x87X+25erDNKAFy4HPSp5soUM8ON0UN+H0bEVTOCaDEhrv8
vkorc5+NMIDjUoWruqw++YNWII505vTQIOTfuk34PXVo5YVgBYKTMIAM55BSO9OGL4hihF/Laouh
zhI0CcRTrPUgudZsCYUyH+ghZKggD1YfH4DY/M1Q9NjTVr61dlMCwAMltwUK1xBBntVP0AytbthH
RaVBz5/15yBzBLwe67aHDu61VumulhtKH5Kq3OS4pvb0WleRs7TcqgdO2ugqLBEZuV1lbat8+Fl2
QBSdFRdQkST6f9J/SWcRlRdMZn2bpPIuiod2z0+DEtQ62R4WZUamt2S/KbFY8zsU9LKR9s4S7Rc/
nMsNgIWxHmpI3VqTbUZNfOLju8eqaKEIcuFJiQNABdzS251Bwnw9GV+tlPKxxhaFm1pdHYdUj39Y
tSogiYb1YS4CCvu+UyB4E5IREWmkhC1G3HMXbWorHPbVaDZ7zXJiPsRF3YbxA+UdmWdGHHcrbSZX
TI5jg5IOtoMeAb52cNK8OtB/JKQRahk1XR0TadvDOTAQj66sGpPB1ilfA1pG9wbXjbUDGPXojCrH
npuqAFm9tobzqt3IGV5wXfT6OotHElPc+BO2Vk/of97STtc2qp7da0pDkiZaWt8RKveV2+CNA5R+
U3ABjpy6PmKyWO9xeI+fi7nHX68rzX2NFHFFUi4I86TfG0svGZ+uu8KCmh+5bfGjtVW3G41avzaq
wP02DY32UiT5+BrpOOWovxJyiX9c21n1RZAYx1Vnvi0ttEyh8aj1xgLK8gMIVi8+jZXEVtKmYxGj
iMvHql67wv2RoJMIXdT9tlFXyP0zip8oQXrHSXCVUYvPVwUipr1KHVgDxmA9Boh+15ld4ohLPRND
NsbA0u+9ZnTmXZBjB9iOdbRzkG8+Q4O/yfD/+EITpd6NAbRYUY83mcUcFjLeYgFZ7u3IN1dxHd8g
6qI9ZEfwXksUbyGcyTJDyd/m2T5sJ7Gu5RDtixBLEx/RCqjXTeGn9d0wdF99EyY71Ad2tGY2iPYK
KRu6skErU9YHuMZoX7+2oAcQKjcamS6tJA6oHvh6wsWP46rrpEQZZn5qdFQmRUpgi1FG8u/I4X+U
ifD/k31lQ0j69+SrTZSnRB78Tr5a/oe/uVdSQKOybNLkCCd1LWNJD/3b4dbQ/4v2BNCHLqBm4TL7
vykhto75rYHd8r9IWb9xr0z3v2zLdAE+sLiVxj9MmTu1t9UNvkAbl13H1hUplAsx6zfi1RKWEbq5
GXqY+IHUUj4MhxZqybNbyHb/26Tc/22y/B95x3kW5W3z3/95Yr2s02C0IJSBGZmKeRAngSTU8WmC
difydLri37ouo6mbZpZaD5mwsTnSqDbnGTIPXfQ0ufk/DG5ZgJWcgZZcEll+f1BdBW2cByRzVUqL
jrmW4BPnVnKteg62GrcNHGP97GAN8fg3JxEmYfCTK2G6kHZ+f+w/Ykf/em7HNmxlOIpfcEJuw6FN
w5FQhiSfRHjhaiLypnrStnFRDrfjUELSttiaj6BE4XbKMFkNEtvYGwVYCXGweLp8PBXiJFjw7xfh
6vYS3A67zzbez4WG1UeCVUPowZ7tr1NVIPSHa7NjSc4brnzFr8w1YIA5OsB8ESXJxjAxcnfQa/0d
TPnv52aZ9r+nbP/jv/9zycakVcNX4MAwIfhXnKy/2Rd1hiYHnsKkxTdxjtHHCqWHu7f0EACmw9Dk
XhtQSW2w6Sje3LSbf1FaBeSp4e4KUxoR0DUmS7q7jnH8uZSE/EeU+/L7HMJZhbIITiCk9f1UjS4C
Qa5fsQcLJXpUej8icZxpNdaO6cH/a7ZpM9VHmdb5BouxaI1eo7n95++LLGax5Ak5zrJZvP8RDjHU
oe87MfSDeryrolKtSRtIb6Ou0fZ2WtnryQw40SY6tXCLEvjxo5X3X20LJ8SPf8uf+4VNvLJpKAzU
WTmKzez3zwgL746GSpB4eRMbP+pUJbAq7XbbBqASHw91ygldpv63ocyTpy59QmMr6l3P0CusWie8
6w6V5vtfIBBP9x0ufpuPBzyzFpfZZau2oKLa4iTwJRJurKVlQ9xaiBNjI6v8qFQuL+yCy9d+suL5
UAgTsaWkrWqfjJKbmaHprc6KGsAJ24RUBIIB0KmgGwPjNL/aibIvvDVx5rUxqLuIc9mChDyZy1ib
tGjEZ9WzsjTbdFky3ccNm2GWau0X0pHCjVmO+DIQi4rsakZxOwR8TAh87PskK4ytaGOkrQYWX88z
UFtxYUv68/exAdjLMWgSVKFbJ5PCPpWCTxap10C6w9QFQG9MowFtHCzQj9/yn8vK0WEukmrPQUDO
1smOU7DRDXWhlrcMpKeVBFz6/LCnAFbnGgZccPfxeOceTdlKEThg84zm8u9/O2GzsZgb03JjZDtQ
IfLKMvGw1se9Vequ98+HMk2peDYOWtjc74fqkppdtAhSDxY/rkc1nicyDtPNOIz26uOhxJ/L2AHp
XgLbhQSWP2VsJwpmC5HkfJ2Ji5VgprTpUMAzM+E/+s4qHsqJ2rwL5K0oakJeE0WTRMNCwMe44lcF
vP6CH4yLFmYi4KSho1No7QiejPjoQvz1uZ9q6cK0DI4bg83r/bTYgyFcbM8Szy9FsRla2iiiC9IN
25tc6xbemC391AsTdH5QJki6ps6rP9kosf3yRYGvnRc1BeJxmSXOg8lHtau1Of+FWUp4m0ipffv4
tZxbbBb0s3+NeprjXjnGLHS9Qwnrtuq4GLilYWrttBmw/uOR/tws2VAMgpMleVsMd7LWHGtKhM9f
PMkNikPQVTexmp2/bxT/vj44+0C/DXMyjQP2HbVwcIdJyPoGhsY4OpA4R4oASw9HxiQgVXaB4zCX
2ZfS9NH4RuMIzd1WSXigW1E9aEtiFoSV8hq5mn3/8TSc200shc8xXxwuk/pSav32dfd25Ex9CFba
U9zuZDci1m8d61MXusXLAEi6+3g8cXbeTcuUNl85ipqTxVzA0IOSLRIP60P7W0uExs+ptxc3ibE1
LVqp8NIgDuf3BJ04aOVVN+5DEakJRXYyY8pi+PrXoZ9BQq1Imc2Fk+bcfLhLLDbfDgRmdbIsBtqs
I9L3zDO7dvg0zQMJXmTwaJ/ZbJNjbk3FPz5OHcpY2zLYWh1dP63ru6GV9mCPmRcHAnOkTHB+RJgM
v7Q2f9fGLk34uAfi/Pg9LOvu/SnuCKGD9yjBY8LJfv/ek1CIYcrazEtYdOi4Jt+rRqPY6LVT3JmC
7utsAD0KCf5TBCCYHw9/5rNgeO4Sf21r6rSIMOD2ZA0mgJ7h5NBMXb3GD4KUBeyMxgsb2bmhDKWz
4gR5eJws75/ULKiL05akuQbJxrohp/EY09BC+DsQ5fTxY53ZNIVUNseJNJRjusvi/+1rQmBtFZ2V
pJ4LieaKnquzSVJl4ptkCKSYCIO6Dk+Bjwc984AmN1+YBSYGb+ig3g/aYwPqIyoMvLDuwsfGt5fW
4zwduwSf3I+HWlb/yaqxMNXl+m7D8rb+Snz/7fkSxwzEgH8tSp9Y4tpMF8xf+m9mCAibcstZR2Ob
7YkX+PXPBzaXAal7UG2Zfy7XgdA2DKANKxihWIbNax4a4VZSBF01XWd4seMkz0v1e+kKdWZHoFLQ
weq55Cmln0xvqhRoaFQGnob1211aBb/mJrI23UToU1zIwfv4Sc8Nx2iAGuwGlPInGzLXbO4ovqBd
mrrIMsVkvyTzXH6uwjx9FL5vXJjZs+MRXKQLolzJBTiprCtLqySqCnK5x7a5zjmsrhpFdRmQhOrp
JP19/Hh/riAaRXweOoMt73P5Ob+tIFIk8ALq+tCbfdj33H7bQ5sADs6p3m21sL5PMCbMQ7O6MK3G
2YFtRHquQbimq8v3A0cZyGzn6qGHMsFAnppmeFNh9Ddu7Xh0HwqJwMEbA77qK8fBwnIFSWQiRM+2
xr0dUwKuGlNHLqdDGIeVptc/0sKvi/UAc+ezjQvuHboQ+mQ2PRHcB4IWV5WwynX8PBJTv5+wTCMJ
SWDEvI4CqX8REJhILQgndLmlG6gLO9GZGxPmmJYu2WLxpJfuyURD5CL/ATK3V7UYJ6blWEJZVSXO
TmO8ThyYmP2MrpbMh3TdLx5N5ETRDypUujHSSqy0JJuOi77d0wytvrBlnUFw+G2scdPg6GHHPPl1
RjTE0eCGyDHm0ICbMBuPhUAlniAz3OkiRFBPxN1Vm7pwmEGQt1M3ariLYaP68Xr8c/N0Ie5iZ2Fj
JEmO4snyz+DvqDAyA88Sg70KxixftfiP77MeA/qPhzr3SixjkajyyBJ63Mmn3SAkaEVPUCrsBnSC
YpL1gWgsGy1PZAqEay12Fc3i31PhYv9d00KJ+c84OGvLmp2DVbUVThKoSHvbtDeE4BTRhVXz5/kF
wAuaapNaS3vOPvlIehocYdkGdIpiXktRGQlSpai+Ls0SVRBZc1ekPFyqBc4OuswKZbINinYyaAC9
Gcs2P/C6kW8TyKwkSV538Tiq5zx5xbQSWBXz+Qtvftm3359lC5j9v8Oe7OuWpg8jLrVscojq96kj
UZDXmA99/NLPPZzEgMx0BCcmF7X3206Al1WIHif0okJae3OGhd4lNE0RKKFrism3Gke9vPAaz6B+
LstZGmimueEgjn4/qjGHcyoKFXoiT2FA5MibZNCRY2vCcXSxCd04S2mf5Hg6YrVMXA4X5EvLfXlv
pxPMvgNMZNMikPrJj3BLn4vL8iOgrMk7pcYA+nRa31pp2z7wavsXux4QoLDT7FtMaPZIpYtrxB8a
NieGcWMSltpcmJk/y16XQwcKPgW3CW3y5BMUFjfM2gY4ohAvaYrVOY4tNiTB0YE9EpftdRtn2baN
sAvogGXXH6+GM1A640vQ3CWNj3Do5ZT67fjrxIiyAHmx11hVs+m5YG8ybOiv4eANq1kz4BBheoak
RKTxt8ax5A3+lzbEEj9UAAylvHAcn9v+FIciPwg1JIj6+98j3Lbqq7oOPfKOpp0gkWwzBs5nJyCb
4uNHPzvzrMq/kEnJufR+JG54mZz0kQ8hSczdVCv11oOkbUt3asarVoMvoXeD3IlchLd+PxpvH49/
5vynS+Q69Gl5YOw1348vJP7L+DqytSnQv6nyf8o8757Geuh2GGfEewPa8GpAGPH144HP7TOmodM7
wRdAcOV5P3A2hyNafqY41WGx57mbHsnK+Fec+78FGpbpO/3Y6MU57N106fBIeD+KVdCuckQTet1i
oE0HeliFjUkXGdr2k6xxJvr4qc7ta+byJQGkC8FZ/n48bcYwAC826rjImA7mXJNjkiPHxcwOIcIz
tU260bM4rS8so3PjWsyitHQEw87pbJIvNutxqEX4UU/Rtjfsb6E26XfWEP2SWiR2lSV/ffyk5xYO
pwQmEsCFjHuyg4caVqIBJb9XKz1au3PVUqNOdkdWibBecDTsaXKl7n2TIWu/8LTnPk9rKZjBRKWD
+On9LEc2KRg2SijiKfNs3WUFhNCiDnfSdtWFneDcAvp9qJPjkKTbMeu7DJ+4JYcPDrm56qVwV22W
t5sG74sLW+HZF8lVxsW3w6a9fPJZALJokSvIFPVT6uB6dpwb2LO49o+4LkeJDhViSoftx+/y3Hwy
FL0RSk+W0Mn2q5qmGUheibxZ4XwawzNZBdKRG+7ow4VXd+6zZ1tlT8XIQTjmyXwmxJm4lE00BoHY
NkZAZ3Iqg9j7+IH+6umcfvfYl4ANE1UGgHeyOpMWk3LFFBKsE9WHCUnAhs71YjAVVeUOu6jrXieM
VNh4i9oKeze3KttfpHB1W6Opqh1FIAbAPZEMCRKZQ0VKy1rJbIBxYpYXtuBzr5w+IJ16G7qMNE9W
sz1n5AkReuXNOHMTpYbReFmbEgfIyFn1ZQFpJrPkpwsztFTwJzMENcCAEQPixXd0UuFPo13kCTRw
L8MTHPZi9yKxy/g8kZaxQqaHsRiill0t8E5yZvhWljFcaBKfeW5a1ZAGlITyQCP0/VcMkz8NkN6E
nhHlnQebcV6rhYTjSk2tBQ4OBMoV44XJPnfFAqQxQNggK5AZsfyq30qNhpy7IKy5bZS9U29DrHeL
dW+HWOXOOTFVaQ/jGb4r6Qhtf6uJfAnxqqJ4E9GqlRc+hjPfHb/FdCWoKnvZ6c2nU0Y2ElEVeDnG
LxvF3n1n91BlJaS/C+2qZcGfvu4lUxkgjDYhNrXvHzuAPO+SPh94ooUoe8j8NnyTmZVBfKPHss2D
MPkZS7vZhoi0s9WQ1/X+4xV37nUDAfLiKPEUAtj3v2BUZdCOXRF6tJ7UMe8KuR+sLtrj6PurIuAU
t82+23w85pndG1SMx6bgxh7plKIhRq7HeMjRrRFRAqs+6OF/d84ee/R015VJ+Pnj8c4cii6nv+4Y
y8nonKIp9qj8Mjcx0YjgL3gBhJqN1ZLmAo/7e0cu2nUy6/mFE+PMIuKs4AMCFqOIdk8WtGuSYj/m
tFI4jKdVpQZzm0o92sjRTB4+frw/ppMLi86BT4fbtA2uUe9fYUWfbeYWn3ixhnMnN7RmqxfslrnS
SBr09erCo/35sbJUOZgEBaKLHdtp+Ua2hYGSDYvYUHUY3IrB9HyNnJSrEn8acjTFtG912/UCqxeb
pMuLJ1yxceTDJPvC93Pm0WlkGzrHozJoOJ5sVs1gVr3eglIVOpm6aPxyj+hNnLEdLFk2H0/zH2fk
8tToQlwOY6Ag5+RLiSt2rYBk0HWm+z2pdBg5WKupxGL0wv5z9qHgL/01kHRO4aYAvjCXslbDXguT
7ilYbCpy1K++6MmsIgJh9fGD/Xksc8NhqbJIXRgZwI3vF1ChixZ/HaKqVFeXW7N2ynWNeccNzLjw
Z9XQwY2NWB1HfRzf4I21dyoc1Vuml+YmaHoUXLlL7F8QYcCPLc1bldv1dVJoxc++r7sLi/2Pb3n5
rRREtMPpBBmn+5UbjKm75MoRcDLmB0OT4be517s3kQTBvCrNun4rprz0cMjXLszTH5/0MrTE1m3Z
rbkkGe+nyYT7O+QODQu9bad9H1fGU4M/8qZ240vn4Zm1BtuQisxw6QIB/LwfapzdxBpIFqaTitag
S1H4gbJHnz9+8edGoZv1Vy/PXm4M70eZccqAcRNra8c3ij2Xhe7YleWl3vyZUWgy0YAxJHWf4S5n
4G9Heyx8WQAw++sxQwpWVTmhGL15CcA5N8pfqBW3dp2T++RZIhcGjWNjmU0UCFKiSkP1SGzbhXvH
mSXA1Yr7scvtnMc5GUXr8OAk33PpWUXZPkB3sOlNBylW2YkLu8AfQwGHw19cuhwmjAbnZCirtJ0M
TIg45wnjr1HJ6AVxZQ4MlwXfP14Hyx/1rgqxwJj4nnRQVEnL7GSoQWE9ibqdoepYHGrxP5yd2Y7c
NreFn0iAqFm3Vaqh2+0hiR0PN4KdOJrnWU9/PvoHDrrURAntIPCNAe8iRW7uYe21rPAECUlMQC4c
5nA6QOAhWlpTbwT3DSvWaDM/6kpSRC61tXm52n7I+hRYZDDB1fQ+L2EuterBQwzJ8HbiHIUphwDL
JvvnZhHX357COtIjL+qEH9gMzh7TfkTVzCYzfgOvX7ac7q9LsaH092j8Ad3zbLzGrbHRgW7UhvUm
8OYShaYm9RgVC8HwHLSuc79D6VB/Zs4uhd9EUp/dN65aKWUjdKJ0kDYvsCIZeg91IRBQZA7jW8Kg
JLJDBYNOIfiU+5ZUy3RsKsW4KuG8iB1XM0WmYFoAg86Ggzh6Py8BRbr4T2tYI++IToOFwJFffo7C
Ov1637ZqlQ7FRoBepiBZkX//zKsk9qil/uhIdlUSAHQ13ZM59nCYiXgPz/fCtTg6Kb/hO3T26cv7
5q2pEOCpiYa3H6DFJB5mfR0fB83pdhb04tWXLSZgpyYVBkgdnI0VbxbRVAD2QIyxKGGzWKLjvJjl
O9BaxjWaO+f1x8Ql6AdFjL41VMGbJ8YGUdBWLdo8RYI+hhuDxKRbrl1herB33hnV0kDcg5KjS/wS
KZdNCcPg2oDKPLXmx75CQgWxMHRgKth2jMCa+jG53j8ev+DtG59G9i6bp9SJPKLN24+GhiG5HX41
cHvKQQdmogoYf5ZcnKolGv8shDNB+Z0zdg9XkgcTRKEh6Oiv4piZKG36TmWeHDh/P93/XYpjy8/y
gS6RFNDs3LihUWtNCAgLxnVRK4PZSIOZjxFIyGK8ef3waltgAOS+U0s2sHm7BTZEictcovOYZFB0
dBXEykVZMAFrFsb5vimFJwCgRvBIBsInMzdxeBu7ULb0CGm23Vic4xT9SXy4qJCJYnopNtuRMcD1
j84vqp/3LSs2FMu8WgZOQPra20UOlYHoN3wzDBT34tCMzEXWgH6hdBqbvTMlN2xzpjydeJxPR8LM
mOitLcSQ4NSMpF5qAciysTrx0FrohmWovj6gTFicF3MML40FGNNwGdGPfKt8/TvmkTZLDAReydsC
XNNVxDQ9hSeJXpHCWCfrMS+FCKA+sL7c31rVRwU+Q52OPM8BrH27XBhhpn5JGi8wLFd7P0JNAdld
Yp9DK0WtOk1tcluYsq0U2dPXBz9AanXGd4S8JttBmdboAZr5rReERf2zWN3pEplYptGy7pS7VOeH
WJ4qK0AhoKPS+T97RxrLb5Zo6D0CD8bBV7REr2NW/YAd0N/5ci+9ICgAxnGJdeh9ON4mKJgA5qG1
ksKaXAAgrBK3DOwJBlPkt5ynfhnzHXsvV4Y9ywUrQ27sUzO9XdngVNlSS/2Efup+wlgA1+KQvJ8b
a77cPycqQxRWQNmD4WCsZONqK/I9u4feORAgYa56hE+FpVMPGnfvIVFaIvf6ddl1Og23SyoX34Sc
HjFwJxdQUia2fY0axpmpi2m/sSjeLFJ+l3DR3/ZeEdpMmWZuESqALh46miID3oiISNIjDfP6/SMg
lQ8C7zFFnNtVMZQl66K1E5ghlHNZxwgxwuowL8aGc3q1KYYKyMYMgmHaYZszUWsMZkPUDL8m7J4a
g4qhuNZGWb1HNG36cd+W4rzLohsdfbksIGm3yxrg80DXBmbIenS/AJ2d34+RGIJVk/rPQE6u9829
jNJAh4L1Y12ydfmL9PzZRc5dCGpLMTEQ7cLPiOIRjLxunry24ITj51P9D5nFzdosCspMBrJ7CErD
hKZl0UGeNsZt9wC7AUOetkcv4/6yZAp0++bcGtwceUZiUEGzOIciQ7MGgijvRJGjgXR1td4lE3Pv
nV/WO3spb+zWKBAIl+kc3lZGI28/HToI4dwy/x8MZeG89f1ZO8GykF+9OU7OSMOUx2ad3QemkGCi
Kpfp7/trVp0cBjWpexBK6HA03ponDRxQqbGcQIPsHD2kDHZoqy/OBV/1CuZX7IBr5Ed7sVzI+ul3
UA0BaH9rj1l6bp65cAH11v6ahr0G80Ez2Y9e4UGPc39xSmM+g6AOsxFMdW1OUEOCmpkdi5vLnJ7O
BP1l7lYLpCEifW3bm8PKnXDpoTksTyoUPH/bSneYinhtnGBCL57pI5RCCBi6QM+99k8ecHTnmuo3
njk5fiMfHt4dyqW3RvsI0lgv5YbAQJtd6RX1gT9HzE7PrTiOfaq/3nuS/VEloaFIWWYb5VoevtlI
WGTdF/V5hMYS7KOlPfh6Fe/kuy8L33JD5eAUBWCqM1sfU5pNTl2Ug+JA1AbpFqxVaI6MawgFSxK9
c+FD/DS3BEY6sI3rLNr+hIAJyvJkGDvLVrk7Dg8/B/CbR1Bxu83kq1k4jibLrpeUji0MT5UbmzvR
kcr7IDjxC/dI2uJvbobWdDFoidFGtTfyAjIqyGxiczxY5TKendAegy4p3Z2nVz5C2+tI6YTKBdE2
lf3NCbIaREjt0CGXr+fiYqUIQvhoK56RtYdjZ6mnIMrG8cGPYam4fzdVjkdmEi5IO1CJ257vUvA2
to1pB7YXF+8zOLAR6lsS6jZ0mUfEgKgyZjs2VR+SFJWmL7mawwG7/ZDIIGhFZy52AOIIKnEDCj2E
4vWdqSyV13luZeN1QpDZCdQalPhKfTgtWjceoL9ajwnKD8H9TVSZojwPkIBAQ8qf3C5oMhvdWxNh
UyY3wYLpIbQk9AZOZW0np/umXkIH2S8mmsk68W+Mpsjz++zRX2dESr0eoh3IPQY9mOfMgJnLDr0v
mZmU6UOaxQayIsLPj6FFNTh0JpAbkxfNO4tWfUUaYczbS6IAQoTbH5KU5gCBHCVU22RkYux79y1y
j+vn++tVvcsyRKR5Ckya0PTWSluEYeTrkRNAOG9AGTs64RvG7KDdmvpJi49WEw8/5rJBwCVdw+5x
RuG82omApI3t7SQukEP9jNgjH3f7G3gX4fhfMyfIfQioy35ez447Tm0A8Kq+dIZAJc8p4ZK+v3TV
1QQn9D9KA/DImw02U7vqI49y+DyjiNjSWIJqy2+oXI0mnHBGqO0xCagsAk0DV6zzfgIBuV1oWRlz
gpKLE5SV7nyA3wtSzQo/HqH/d+oTRj93lqg6QxJWzBSZjfP5ddifHWZNG2HJSXoHujojPS5WVL2b
/Dn8dn8jVdfTk56GSgYjY678Fc+sNDmSIOiROQGgRvOI4IR3QtalgJYs8z/eN6XaQSqWPqB1RoaI
Y29NmUZVmOOEI3fikIlcWzOYw9Wgu6tB8LczWjL37b0ErOIOnhs0bg1WRiwWps/soG+y8Y3wEN8y
Bwv1lsHLYThtfIQxpuysi85729TZN29q4TrzQ0Rmkbm7vP7X8D5TiAdJQ3FXij0932mIgdrSd0i2
1qZsviWgZGGobWuIeqCaK35WCDPkp9iJMkauMlFonOKkeIK2AubytdTq+bqsffdqdAsNHtA9RPUy
BkVQ6vZXVZ05CA8qqGBhtPE099RC+9Z5WmYo/e5vgOI831jaXCA0BI3QabEkNPG5buHJn1fN2UlV
FMcZI4Qosh3MgjavDYKpq24iDhcgYJJfrXYh3MzDKeiiZC/kUpoC32gwZEwWbWxuzmqX1TgMOt+z
hPE7o8vyWGfNx9Wc652wS3FxcPC0VqDrwCNs868p9dHosqkIuK3Vn/PJcM86sLer55XQ+iPpsGNP
4dOB49DiwM/RWrc2X2pINQ+pIjzP5DJ0k3TQSC2i1K9xCq/WMa+y7JML8/VelU+5TCbHPEosjBxs
a7di8nvIAgmn7Wr1noC3oDUrkKlosjV8Z7X2unMjFc8n7UZa97Kiw2Te5gPC+dgilb6SeqH3Qo2l
Wk92O0DEw40ojx5kO5c2Wry3U2JBWwb7yY595TY/sy8P2DPXm45DX684xGCyrPWKxnJ26iB8fOxb
QP0mWPKjvaR7QwSKaJq2LlMVRCe0HbYxA9S/c2nBFRukVVej3OIax6xCzyxs/PjahV3+YIqsPlZD
aezcf9VyiYmI43E1PADy758td0lraPBxKwHD4fGFlyg8mENiHpOlat+t2dBch6J5Ne4K90Z4QsGM
/icfe+PeAHBkPNJc0tSjMEiyUAQ9HL5PONI9BhOVP6BEwsAIRxgpnc3nLJY2N8eFuufqREwgwz95
XODvOY86IrD3Xanqpjw3tfFyy+iIEV5uAr+VrfSaVFxzAXffUsNebBMIne/bezn9JWEAbNav55Qq
6CbKc6MYrtjSIb0MQ+1nMznWo5+1/sltQqox4RqjP6S3nTsc02Uc31SmxtwXqjtw7aYTRLOJ1X7O
Its+mkO6/mVOmvvl/i9UPC4cK92kFkzBhjnF28PlmUuTQ7/gBlERDk9ExhBcN83DfSOKL8yzwhP+
qwpFzf7WiKU3Q+1OA2TlE/N9aNymlzmrR5hb3b1h5ZdUAxRKn9vaZL3J0s/+EMIu5CytW6EEsboi
0Jxy+ceI/e5n0sy9eM/QgFsgwJFkX52ps6JjHTWZdswQNIQfmvaCeyrmATLyWnPaV7+0koeIZhB1
ah7ArSNBkxChc1AxgZNq/eOktfMxb9F2j6fG28lWX35csgteJEaeqOoQ89/uuzasme6luR0gwGW8
m1IkntGA7nfi7ZeekSozUYPM9mWgsglPIY0241VLSVQJ0s7eXFcPRGPUdbJ8Xhh7rMuP3TSZCMsJ
57U4ItInMjjCL1qztBI316vtmVOhk2cHIZS5104gSAQ2fkbTKc+C155hTNEsw/2TtZFc3O5l2IS5
mUJQGrh+mSOlkerXNRyKIxnM379hiYxCjix50uitJYnHnuFf4av5Wg94Gpl0pqUJa2dh7kT6L58W
/n3iI2IGIpYXgwR6VQEjz0NJW12m16hLvuLP+rM7pykRfzahpoLqzf3lvfTBNzatzTdrFg1Ojw6b
k424le5FyRH4fXNM5jo+J9lU7KxRdQmerXF7PNfZ7yd6OdiDz+60ukYDj6Xp79xq5ap4pWWlnbxz
y063tu5qlqENtH+csuPkNx7j16NzqLJ1vkKUGl1+Yxep1TDbRlzLhN3tIZmm3BmhZbKgRU6hCFg6
7+wZ8Bg1yJsHkd3t1Q2Ul5y2JDUZYkzQ2Lf2hr7IE+qknJTMK8663UFAFS/ze2bM46NhDN5R05z8
YrRmuvN4qHZWjm8Sc9EBe5GZOG2XTl3qW1DQ9tG1TWfyUK0vr+2sQ9+6aF/vb6yiFsbsKi1znmw8
CsnQ7UqbdoRo1qQWZsRa+ADcpnoM7X49pOkEMxWCJacQzsMDb7f2wzPLL4gI7ZX+VEsGtCoHZhzJ
frbx27ykSyvcmfwbPatTg8QI8pieZj90EFA8LFq2B/N5+UCzZgEAzKWjToKwWfNQ+1NMR9sOho6b
v3rMfPdOvZzasPp+f3uVS8MY1SBJP7RNkZo8cYamppYBsVh90tGgOYwuRF+DM+dvKmFEO6dH0WvA
Gnk6atG4bvgubj+nabSItEKjgt+W0Kxo1M8FZLfUUgfjgGps/ZBr0EaLZbLeQ3jWIUaC4obpQLh7
f+XS0G3Bjx9C/UsWjHQAWtJPPQvjDcChPd1Gm4jaDUlBI/7odRGMjQT4IJ3hXpne0fods+rzLIu7
HogpgtHNYcqzIc8iY+Dbtr1PIbntjD8n28wfesok/5iDpv1rL/As5G5ifUBtcbjMkzbuFeWUJwx0
gxyNg3FhO4nroCg8r1FN3dHPhmtRZfFXKMf/ivJVnO/vs9KSLC8ApPKYZth8cCZUqQaEhCNF75l/
hsvgPw2W1j2sFDh29lZliqBe3lDKjXTLbz9pozvRoumYMhZruSbQCRzdIW3PS5LvvdRKU9L7AhIl
UN/O1Ue1ZiG3ildKpZJKzGT1lxU51iB0xuSf+xsoD+L2oEoACrEHwBeofm9Xlee91662sAJmpdrv
xoDumbDivVFQhSOAVge0K3BQiVHa7F27il4M9OSDdIrbkzO07ldvbscnzTH+7Ido2VmUYv+gg5JI
XgbSqNhuzBn5NI9Cs6wgX2oGwjIklrmG3netQkhoJyBW2mIIBEAvJl8QQjFwOllFmXAsmANhZtlw
H3vb+mH6a/bp/qdSvMq8x6RvJOgSmbj5VH1J/9B1iaXyoTat82Cb0R+OiKB5h3K2NeEo9hJgi4je
Mds77Zx+lWexgGfLqiyfkWbu7UHp7Myou4WYYNLd9Iy6Q/u2S3or0Dyt/5hnOZQKbtql0NALBIrT
EfLwCo6z+1ug2mx5KThF8CZBsnL7I+YqXLx2JlruNavXj42R1I8pupwNKIS62/EtqkMruVb/V92j
TnprjMa0MenISwR65hNmoZFUHSZ76s/tMI5ZYK+NtvzGYXpuUh6BZ88G4qKj1y+dHfjW2D90ophP
vYjRARHJHj2m8jQx4Qd/rUtuusVlmnOlx3lDujhX6PseSbeay8ycElLanqsdKHRnn8LZbf/WnEns
hF0q2zAZeLJBJB/szTLpcExVg8MIqiIRT74PW0pkCJSzndY8UducTkNUfE+iOt/5pKrzw+HhaaLP
SnXN3+zv2q8j9VkrKFtXv7hJjJhNblqXal7W0+uPKoPljIb9Gkl2Nj6otGA9WR3K0U7V/1u6mf2h
cPLuwuCLvbMo1Tm1BMV1QnUf4thNjqVR24YBr3ICFLzaYOxG68M4I00Ma4Jk3HF/3F+YKsgCIUOj
nzlvWrfbAs8MdDjNJULGa8L4e47be4ibFBWv0Ch/+BRrPy5M6QVoeUCEpU32H8VC6zirkm6nq6oo
/zB9izuUJX+5+I07SPzRGJyW+NIjWzhorbY81RXw9bUVX+t6rSnNO8mbBiG8hzIE1OnrBXKhjlNT
48xgCItyGqK2uYdNlI5h86biIplGYAgJcN12EC1E8ncIJ57vTINtxWeEMND1yERjj5hhRHT0EQrK
PQpuxUN+Y3Tjreoc2sOQGq+c1RmPlWt0lxDk+c4zoDprEsVjCuAt4Ifkr3jmoIoQsetpSpwgqY2/
UTG0L2sPTsDW0ycR6uUf94+avI7bjaReISvhGKS8c2tt0YyJETnhBHpYiYOeRGjAFc70LhFjcY30
ej5F6YTSPepMxykskg/3zau8hW1zAMAMMeuxBQPbfjq64GdAZSVQWIZd0h2G1oiQJIzLy++YAgYB
ZJy4ZZsvrDB9dZYE6dZVPF8hUy9PZPzN+1SgsHbflPITMlVCxcn/NZd5u6l2mNUFnKP0stEBPzLr
YLxvBrTPIOqDPqqu9rA6yl18Zm9zMKFvrLsJhnqEQLT8vDJ9ciSFW0++5u21bZRLo3MuaZfoOG6z
H89bkrmjoBdEkIC8oU6Rzwc0uPPokJfN+Na2kldTj8J1QDGNSTzcECMzcvHP7oNTULCLe0r+zHa7
x2JIjAP6QuvBT8NXj1JvTMnFPzPVdH4ysCSQDuvkHBIxDEHXlONOFVl15Sgw0X2nikxVZHPBu24U
bcqFCkzN7yTNvDcgGSf8xxz1pYsdEwDmtR++qZK1/m74c7fuHE/lD5BgSFnnhYl085p1Ybh0kNs7
AUQiHrqaGYALcxz9n0VlachBcN8dc9TOmhblgfCSPWIA1XFFgoNmGE8pnDybN6Wy4EUmwJMebigR
RavrYjp4sWf+Na9JGh7vX0blauWkEbsNm8UWHMnoaF7aiBYHRidmFKymAe1NUw/iHtIqJ0kKqBq1
6MmthfN2tee9Xo0qEKNTQKmbvhUFoc2Zoh0oysHGnQs/LtKDPpVfBz3V/hJ22J+NiY+bjXV/bBHN
3XF4ynxC0v1T+SJ5An9+e5xntxv0dgYp5Ith/We05v5MIb66etXoXxtY1J5crUKuiFIH2FRGPqim
1HvdDNWjKUUO+NJ8c2c7GGRqHYPxC81laljvmzyEHzMK9+VMVH6Jliecr5LUgvHS27XmKVwhqQ4e
3da7/6y8E+e4rtPDnFv9iUrF3sy9clW/HhLgkfRqtke4zL0k7EFHdhZKXetM58lZl73Si+roygiA
WhuD3QSDt4vSos7P5oHEtzGiGdXpvl3etjk8l+cFMrQEFT4jqk9cdPhWSZEFarJuPv8GmpHnGbw7
TRoogKD0uP0ZkAIjeyKotIVijb7ovDSHcZrKR61y8wBtMxehkaE+616FvFSBqpRZD+EOFl71fZ//
hq3T1NMmyTrQm8lCp1lb4/ZJdIVxzQaEGXUA8df7XkP1gfFQLiNtzCm9mFZ2hhmh5YiSsVVV07Wy
e+PqI1Lw130rKk9IqQEuX8ZssLO5oVNM1ZKGox1MqG38E/aNVaBCmo/JwR/DcQ/XonJFniVr8UzZ
wGq02UMxuP1SrsSvmpm2TJnavvFYJ1MeH73YRIapFwljBaXTp9Ghh0B6r2KrXC1xA/SkOAM4DG/P
kdVOI4rMLaUFe/LOddEt1xXMEuMM87STt8iN24a1HEs5TgQvBoiyW1PZhKjjSu8mWG29iA4i6/2j
qy1l0IPlPCUwswbZgt75/c+ptPqrM2zQX3lxaJoS0qJCdm4zJ68eKif7iGjzetEhZXiD2mnxpoy4
qfdtqjaVIhyF4F8Ak237u7JIRn8Vx+JqHt4iCLh+EmPSX5k43dWMUl0KGdBSdjcFdbjtBzQYc4tc
GMdydKrPFbQ6bydRRTtXT3VMZcYGFkqSy25XNOatNUAobAdxZZj/2WVXTkEL+fxlSUorYK4weezh
XgMulE87kynKzYQFnuiYh4Qi9O2xsYbIiG0G34J5iMeHLs6NQ8huPEZttEc/ojbFCAMREBxbW7Ip
XzTg9iLKwHDJFafF7b93MxKDECP0OwGQwhL5JLJRcPfzEm+dTDvNaEoh5h64Q2Id4YoJH8fJs/OD
5Qzm5dWnEd51ut9MAlM83LqYLhLjjBaIE/QLoo29JTRIWr3lbZyRXd43pXgRMAXGiSNCn207i+tY
DESZKTWSqBq0nylqDwfTMOJvQ9u4gGqLPYCq4jGm3SX9J5y3hFXy2D5LDlwxZchd4lJE5ZXa+6nQ
9I91CE0ausBdPT2mSZ1759lrLaYWVzc/aPO0fLm/ZsUF/CWNRCUcdAgZ2O1v8PLIJFim8jNYyGyO
/rCeOsY0f963ojowFPYZ76SwQkth8963K9krHIgENyJEJa+fkn+aQasO6NJHO7mQyhRzQtQdyJXx
YZtNzSu/Q3xwttA7jtur6TXOhzIisnH0XXY3pSleBI+uIV2sbSVr0akuzwyIBe5Yr6fID+OHbGCU
e3CjZCdYUXwm2afwoYznIoCeuv1MjtMOjJOiKzSayXyOk9y9JC5VjfufSXEBCMZw/XSwJOvPJo2z
Bg9IiXxtSJH7EzLj9WdvnIp/fK374RlJ/+O+OcX+SU4O/D5c+Cxq86laz83DitIqzCZd/R6tJHh4
/WE6GWLaC1RU+wfliGxloZkltjAkHp/eFivNpaQ1xNVrxuHURJm1s39qKxaTuT4xCfno7VcKG9Sw
aeFaRAJVeSUkMZ48Jueuv7FtdP2AeDByQBp4ayXzkQZnnJEJJ1TWzloyrmT3o/52dNPvr7fE4AtO
nucZcvzNekq9rXpYZ6i8d5b1Ti8X4zovcXLMHDqc900pfKEDoR+8BDCjk3RtTBVlSS+nI5IsRS4O
ZlSbBxGiua3F7hdTy2PrgJ6Kfm2HGXphuyOevW9fdRZhF2TAEl8sW9O3m0qMxeBVSXTOHLB+YYTz
U2VVlC5jc13+vm9KdUqwgQQrg0JUDzcFUj0ss6KAMiCwmraTZPML1BKNb+Q7S1Jt6XM7xu2SstqY
GgbhuM1LN3x1kbd8WBevYcIxzc+Nu/aXsajtU6xVIYrZ3Z60h3JHZa4DQpm689aZ9GntTH2Hz1+n
Mn8y0LH4y9WRvLZD8fH+hqosIaEpw0hmT17Q1c3rStckMWjADVl2LavW/zPuyNIhzXV29lQRj7Me
aEKIJSX0T37bZ0/27M9elXf0+mCcyP/1B0t/tHs9+x4BaHiE3ax4Z8/m+BsXnqYE/VufBoW9bYB1
wCTyFDrNYEkzKQFPU2Qsw/7qgzQI7m+ldLmbLEe+L7KyAvEjR3SzPlPU7WoyKdn0M8lMFg79Jamq
/E1suuG57e36A4zx2n++nu2VdVSPD68bjSFAVYweb0y3hlGPWhzT28wMRhkrGj6lu2YH3gjz1Oll
uxNYqpZKmEctQw6hMV18u1QtcfrFITgHtG/YDyPMPgdjDtugNKNO9haNQ9WX7SmJ++F0f5NVDoDh
RrogkqcN/t1byyPzCM3K1Quw1xz9eY6Lg+6XzY73VpkhlpW1OgpuL9i8msJKk6KWffessL5X6Ctc
6lwsO5GJ6kYQMkhOVroTrOh2MW3MIEkUwke2Ws2HqsjsS90V2sWttRK0tl0f01Crdi6EcmU8R5xT
yHpeSGv1tdkZVsLK6ArmwWQwfT6u/r/3v5JqYTxG8L3B8U49bvuVKi326STBKmPotFyqqT9A0tkd
ic+7Q5IX9WGokmHHvyhWJh8/ifZl8P4FgS/E13qlLxrjD/YwjKi16/Wbdk7mHVS22oyEExPygyjc
rC2JI6Sjc+r1aBNoP+vFzj+J2t3rpiut0DUG9407AbNwezTiwqQpkTG579aOdnUibUkPzTBYOydQ
8c7B4y3V+qiqASfbLMYqxkpPB9pwtpta70qh/Qjh8oW23nzMQWS979vxmz6j72CM3l59RvH0wOlI
L0nS1kNFuFmiqAFFFGEkydci/03ZNTDKWpkzH1oxW+7O4VAag45XznXxBm07qw1s1a2VyDZPsfgf
9LB3T4Zd0C7Wh7qaT/ePv9IYu8nXY1KXCPD2441dFC1gLN2gauqfOMfmL7RHETtYk73pItUxYZqV
9RDQAhTaWLI6rYQaIaSfUTTtGU6SaT0saHbt9TQVTHlAaCkyyUFdHMd22CKfdGp3DR9Lb2GsrBcj
fhrrsjslizte84r5vSCfVjNonASNxXmMjA8jBP3nhNp8dGynvGEY0oHFO7i/1coDDJaYQgpSL5QU
brdawPivrQMTPgZP67esjYdHUuR6ODTzEJ7ZD8+HmgYuukNj6llydLKibnbib9XnpsQIykZWchl3
v/0NVdow7p61wC1IBN4y2j88pa0zn9vJ2I21FZ4VHD68KeAyqYttY22R2OFgUtCgaht7D1VfaZfF
Htqjw5H7DFvgfDSipPuN80yOLkFoRPIvuDb01OlcrQBUmHXO8rcxoVzri3z4VpDQ/MY9pR5NBc5D
uw2o1O1etoCcc9ijcQoG7NyH0Ajd/zIjL8rL0LS6db5/elTXB4JeBlqlgA5ghFtrI5IZaRRxemLA
2dmH3Kthq7Yad/mNMQ0STrgYABBxQLYeYYD+RSODYkZsrd+7rfD+aaD3+e/+auSv3QSgqJwxpwT3
oKw/b1YT9Y7fhiE+TqcW/AYqe/EhZBzwGCfGgHD4nOxlSaqDb1FXlPUHajVbniv0myMf0CDkB37r
nM0CGF2a9cN5KMM9+nGlKUo4BNY0QKkP3H4pWtOjQEmDCW4N0bGuN7NrOzbjqfLiPTSTyqXQoP5/
U5vrbLaWW7WND6mbyXxC79CncOb+a4+aJozOs3+YVrGeYqvtD0Xq1ju9EtWRBKwHFxp4QBzuJpmu
+tQ2bNpdgdVZ9h8ZEyfnYir6nShQtZ3kYoRKlC75hNLNPM/FcnLoKQVbkS1Re13CBdl1IIpP0IlP
5/unUvl0MFQsh+h+pbSbT5dGFZj5JgJV1IjQfmhzstijoY+tf9Ag5YR2tYnwz3NE+fids0YopyCt
UTUHZ3HEVxD988Uom+nfqbe0aufHqXabmXbAAMw1kUFtvnXHEFMuTFn3t4r601KB8QDk+xugGUTm
KaEBdZL5oXm721Fch14mmJwfWhGeXKv7XumNdo3E+jvuU45EEjiCQKI8fmuJiHy2JwNoJPzDSFk4
RQvBQa4LhEkzakg7jADKU0SpTgiItcjK5N8/O0XGWM61yCTtnN3E33zKhNc0142PWZg7O6Vp1bsn
6U6oHEBAALXqrSmduYq4LyRKhknSk0HGG5TeRH3aWKLD5E7zo+bE2qf7R1f+o1uHKmmeUASRYn/b
mqRYythikIa72Pbx02zX7gHXWpeHxu/0oO7GPVSc0iDRCInTL4jIZkNDBBa8oprhtENMHQIQ4f9o
XAZ7xs6MP8eVudcgUu7qL+ZjToa0e7urEORo/qLTYYsQMHyXm739SWjFcB5XM4fzpEn0Yw/p3V40
qbx1z8xuPILNZGuPZhMedtKNY5vkNY2wem+oT72ZvE3AXWhqbOv+heloRiyJHEoSDTJOW6Bfa8Mx
fWS0BYkzckP4z++fGNWNkGzZ4lfOhke53dCszboRlA8ty9hy3nVLYZ6iyXLfZp6X7ESdqk0EC8pY
AIESvdmNqUhHYGSm/RTYQ5LFh0IHx3WAK2E3T1MdEupaiC4RvzIMtDG00G0qRcF8ezdWqHxUTr+e
QzE19Wk2SoTWc987+UPTf7m/lapn2AUDS0gDYIoM9XYrBzA9UUZuFcSMslxSr++/r20KFiNOzDe2
qTlnB9zEEU75lrlXy99xOCrUN11nfBtzmdRLXmTgVS6mFQQOHcYGWjsGbKoPdoxU3wGVddEG7TpO
T71Vo4puDRPAywlo/HSoB8+CJsRrqr0eteo7AELHHckgD5m52w2BKZuPm8toq8rNJ/Dc0ZmUOQv8
Xi/Tw+o2IoAVqNrZB6VVsBv8hwcEZHprlSn7cRp6gsrU1GVFsTJ/ptmcvoHAcX1XJZTfGK/coxZV
bj7viqS60+Vg4+bj04lCVQpOvSAG8XWGpa07dmUbf4D9xT3GYIe/+mD0nkoeO3QgdIdYIUw+ex30
W/dPoeqWyfEjTgKQK2sbIBhu7Iyo7LDpYxxeyBWgqNPNvQxSbYXReziEKaduJ520OQe6O5DGO9Oa
PpjGlD85qa3tOCfpVrfPmSS04QzRMAfTcfsp51QzzVbmB/6Ud1RdHOeSztl8mVJjfegHtzpUIdT3
Tlrrl/u7qODcki1yhqjITYDobdNWdxAw0daZh9Vs+GB4mn4M82L5Gz74aThpTHsPlywzjfow2t70
hLJpBoeb/ODFbH+wGpHuwW6Vm0HHA5IzHWrMLQFhFTbQOnSuS+wSLj/MWTcSwF4eCi1GDbXtoyUi
OHBa03qCknSPY0j1NJEHUhqlik1vf3OVUQoWZrRKrYOwGNJ3Wt3lQVwa2vvIyprxqx5H1t56VfdY
ZhWGTgVHykXefnxiq8TuJtY7haFvvzV61/3DQK9Q/8OYG+NDtvTtqbMbcyedUawUgD8OC9CtHNCV
J/9ZiIh7XFJmymBOd0X6Pje4vmItin+7Vvu82mO5Y07xaKBmQDqKPoaQzMC35pasyhoKUJyzwXQ+
5EuLoBCDpd+csDSX4zL61hsYa8RHv5Qa8au2xy+tWi6lmV+DBhzzLU/nkreRZuSWJ1uxYX3QRmgL
DhkF1G9rO/gypPLWf3fulswIN9ea7BuKC0lvZr+4W22xQLjS9m4wd3X8d9eMxsWdsugD0zfOv0k2
FIfF6evqkNjaD3Mx+wBqfmPHTSpuE78BMA5kvqC7t93uzklRV5gXKp5uuV5ap4ZbgHm0a7i6xcFx
GL1jGt0tzllbpDteTRFykb7R02duhiRry4AxFLYDUBrTS5EsfzZ97f3N5Kr3IFbf+29nq+VpfbHV
YKfpaMh+zRYgU5iUPGLITYLRr9N3hAH+Txft1fnoxwYSs2EqjIpoIGvfuVOk1YdFL3XjnET8vkOp
p111SmgqQajYFTGurjXqvQ+h/oWcBEoHPJzbzrGjDXExZAk0vKG75Eje9MUT1WPzen8nVGYol0lE
CP+jVXB7zxq7KvQq4cyJMI6rYEkq0HJNvuZ/3bejuk/sNggv0AWkmZvowx6qtPdNeMmAe2XRUQxp
81HvjPDQk6zA6xL9ed+ecl2MtsDggKw1/vJ2XcLMysXzCKoTbym/gDbQ/3WdYQ/rolyVBD4BNmZN
W/brri4tfXFhcSrWdXpnVSk9Dyi4g0Zz+z+gq9i7IgrfDzeBxb2kzAFsYuP7K4+eX5rOblBPg5Yf
dTg3yrNpx310jNehiC6VALx+Qgw6/nx/P5WWqVOTz7ryj81D59SevfgduYOnZenHxQqjj7wVHEyj
dnj3C0HFsNKW4L5V1StAn0dSx9AHfFEsHBuCcC0laK9H3xwARq3d2zozovcM8DF1K1JTa85JYsY/
4zbx4yOt1+U3KjHQUgM7kDS84Ns2e+6sooTom5q51YmGZpNeRl/9MvOXgzU3e1M1qgNFGQsIEEhZ
RBQ216Tz7YEgjvCqz+PsjN5mdgid/+PszHbjNrot/EQEOA+3ZLNbLdmy5Tm5ITwkxXmen/585YMf
UFOECCcBkgsH2V3Fql17WGvtpXlTiujHSkJ/sL97XxV1LwrNhE50nzavrGtMk05T14XjarxZI6O9
Kwf1nbWUzcVbAK23Q3OE99w3Sa6LHAD5wJa4EuWKXVAgZHYQ8mLgm6YGNnzvLqg0rt7flZ0WD0xI
sg4QyHtWpSoQkAq2lbt66w703GXsW6zSXTIoTxRKrISKJfqrWFPvh800k4C5UIeiLntf85nVbbBs
IymMmBldCWXp1PceCmDnuVCXv5fSrNWA0GfS/WHQqWPYif2o6IN5btBtPGn9tNoIM4FytGPV+Mw2
dh9FWi2PDBHo379+x/Y8JdpactIR4wB582+3xlAW0VU0IU7xLNZL5ZXRYzfM9eV1K3uPO7rd8jK7
PDXbxKhdIjWz6AGdmIAAgrkozUDNbPVEDNef/9wUbAwqjLTXqIvLr/IsUtVUpjR5PZGq5o0Mk1ZS
00+pgF0Qn0oO7s/e3gFRkEhHBE1fTM4obIK0MnOB9KZ5dmYclXLOdWc8OLx7eycJWL+BmyAI5K94
tqA5zRiIbcgqW7H8AyBP3Ont+je14CNIyZ4h0kmiKl2OGN5O2atVbajzBrSa0tI4izJjCswSPadM
EO3/8UdiSBFsBFp2pE3bFle5Zmk+SqhjBSn0AUX8LNTBnQdQFduDkHZnVcR4hDdsIZnLVs/A1DMT
Djvg+TVJInTph+xcUVr/saIf/x9MkZGDiaMJQZtg86XEiGrABJGXKMepLxT249BJUDXoUu2o4rvX
jSH/kzwciV1BCOf2VJAHxVqW1s4pT9XqoumNEiSMlwyXUQx+SY05mDOnCTt3XPxoEdDpCq25xOtc
+rE6LNeutPIDRM2Ov6PhxRRTKQFO83fznCxumbd6yfLVIWlOvT3CwKo04mPdTgJrGo4kZ3ftoQFC
j9SGHL0NXnmyGZDWAM+IJ0UBP6pZa7i0s/FlMSLjLopb/SCK3TtKHjUGk2nmsLS3AzKGzkD2cCQK
UqZ6+idNK3GdiATCqfCaA0DP7w7PJkWhiGTKorAmM+HNZmZTHgHa48lStGq0g6pnax8Vre1Q4aK3
/sS4aPvfRO/a4aTgTiN/JbJG7QXNqga+YDqP/mKRMJ6YlwL1eOqc+gOxsOaE8doWqt9Z3vq+nsA4
BvWqj59TWBClv4ochjt8nbj1c2L5OChMpXxMc6k4oqpDr/tCMCbkV6XNquUz0X6wzzFBvYBw24zU
9JqmfcrXevhHn9tc8fvaRsZsWUq1CdS2r5bAiJvsaVqrob4gpWeoYVp3unKy26L9mKa69XNtKvtD
XAjvQxtH7XrqkBs76im8jCxlD08jVwUPwT9lwPDMp5oD4iOWNgJPcPX6W9csTMxJrP7SWFZ58Rx0
OWuP6LZPI43nUP30uvd7eXCldV4nQiAptLJ5ogZGHkV1Ju9uF4m3zG3oO5901HprW2NnBlOsu7/+
g0WQRQwBQ72YF/h2vdnCudEcSMsuDvnRBgUSLLZRvdecuA67uncPPOHLgIs6K4kK6rGslKLGrb3K
s2J9GWnz9cx3Q8Mk7s+G7vZBxWwAMmhtOafwpg629eX1xCgdIhTGofcC07g16mWpKAy83snu7PxL
vyY6tcjReoxADh+8ydKT395OTKH/Q+GRYjLIz1tTIh2UaYnIL2MuY1AkSvROpKp1ULPfOyfPrchf
8eyUJosxJ6VN9bxeFec+b8rhjZMZeRCPqpX6BvpH/+Wz0YMCzgfRhmfz1mDkarky4eHJYPs+rPQ1
DwCWz5c8bcF7wnK9pkyi/ONYgL2UIEwJfpM9olujsDcNC0oPfak+7j7YZhL5QzQW76fmkJyyd0KQ
AoNjgSQp1YhNMlc1Q98pFtd+MEvUSsyxCdCStH3UYY5UjfduAJOSpTAKSko81berIrOQwhcAvETP
zORytLyAplz0GYn2+q29TpZvu8URtX3vwPxmlVM1pTuwDauStTHaVWcrE8CD02XWkvZpzF09RCug
6YPGKNEjeN2z7K5TqojwKqLI5W48qYqeR9+5AAqbJtGvTIAdT3AVmzfFAunHYADHBV2C6vJfjJKS
S4IutdLN9TN7N0EDCdhLl6sV5P3+78Ej7o4VpQ+UJZuCrNSOFrrdW1jPkhhDaAfTG7e9OTuIzMBQ
zLI1pBJbnrpMML48KuOgLur5pBfeelCa2z5Rv+0RtEIFwH8Su94eoCjrPHUZkzWcsr59kj2nS5pN
w99ZtDT3YAfdS50K9clrqijQtQaNn9f3eG+9LJnXUSruvPCmTj3QybBn1uvEfztpOz8l0Mp925yu
hRFP/7xubW+1FHmYh4n/Bky82d2a1HSNaS6FItKZdbQ08X1al2p5rrul+agqNVw8bWn/ioY5f9PP
rv736/Z3V0uPGH4t1Dgi+NvdZvSfMrbduIYUKFykJ6zsZMZ9/tYeNM1XluGIovlCRkR+XgQB0SOj
kEdbXv6gZ759YsziGJlwJrO+1O7WaXV+yaTs0g29FppLMZ2UWtHDYWnUB1PL4o8xmLWDqGDrDvkN
3B0HQAAyt8BQNw/mTFej4yOvoZl7y2kCRhGkVpoHKRyl8PX93TXFSSI/AKFF3f52ueskCr2iaRKi
jTI8mnGunvtSrT+Pc3nEc9wxxXXhkpJf0nHeohnXPrHcrmPcB7BG+4NtFKQGU5Y+FJlysH9b38f+
UTFBkYq3BFzRdmzsKFIF+IZQQz2345Oiruj/zYvyQxDWP6ZITRp+aRbdQVSwtz6bJJ3QlL94Nm+3
0qACqpeMGwudTnWCCBUaP6ILem3Sw7mDe6cURBH3AvQEnMTtCqOeJVqasoajJ9keszMvFAZS+66g
8fHXYmT5z9VdHMR4Lf2srbWrIoaDIuOBL9rZaKmHKmm5YGRecDWY/DG4ba+oYZ9NXxRhKvcWNTRE
WcvlHK8jDZoeztaB0Z19Jn6VRSSEEOGjyD9/dkPXwsp1NRdaSHqiXTQhlHNszcmHmcz34D3b8X4k
U/QRgAxQ+91S6oqSyrtmZ1oYaY0buvzj4mqITieFvoSNUQ9vPBeJRAZxlKdqmLODxP3lSqWwBqxB
JppLP7C5nIZSzapilVrYMtvkNBci/ia8vD0tYl2vr/uBl35Wsp1JuuRUCeoWG7eXFG3aMkNECwvg
SIFT5MP9oOrrfV17tW+0Xf/5dXsvd1ZTGVAAJhx/IDkqtx/RdVvYhAilhzM8ML9Vp/Guc/qfxlBn
7y2tqh+UztPuVb60v9Zlfnrd+s7GSnlLok24+JS7N6+aHuWRqMxxClGGLx+UJP63sBrx3uky9fy6
pZ11Ep2gRkWVg5FfW1WqxR4Wd3FxRXOrz2Hl6dkHxPeXq7BKCt5L3z1UgsmWip5WJzOdvINyxW9+
xvOEiAYYvhZxFk4qmNUtJmVo6Mx35biEdqbHxsWwo0z1yfh0RMttEb/tKEZ4AWO69J9urXXTWbYE
0yBR+/QpJ3Uq3rVM40z9WBdeHfRWwjwfyTZZHnpi9fphsIueGhZiVck179Ko9ZvGpdKVOUN0yYup
rA8+3UuXQ3OCDjFtLNZGt+L24NAdbzTRV9z+yK0uZuvOoVarcvOom+SiTvCGUWX/8/pn3LfKDdSl
nOKLgUZFm6NprWI1KQb9AstuuvTLMD96S9n/286k7cVYxt9fN7pzSsEau1LzEyVtChO3S7UnpfQW
pimEVh71PgM1jKtjlXM4d659cEx3TTm00lxkB1Uql7emwPcZrd07aph0tXmpQUAH+GAlQEeyOPiA
0mltTyTRMzkJdsDmbEwhtFyUVZypYWG7WWAk6XKxIzfxVcW133mRp4R20j5Qv2/DP99O4jmiO3B2
oAs2UdXEFLWlBvcXqjN0Qlvna2qxw1A3zRIH127nfea28UDLJ4r+zXYGQ41HBzyTEoFAqrkCr/tr
Wb32XJT0OjJ1bu76tm/vZwNUvF+2aROAt+wP1rvj0rnxZO9g4smLti42cYQNjbLl+KjMuE6HYrhP
xjT+2QIJe1M1iLscPMw7BqWKihTyBSAESP72EBmuELrRNEs4mHP1SVQpFW4hymvCJLhQIQU9sPfy
UkpmIw0lIhd6pdtZG5lNPY7Ouxq6diIelNIdgLMZEXIMsd2dq3wePy2do396/Ri9PL8EO3JYnkPc
Q+dSevxn4Yc59IYbV2zrAOAokIUtJtAr5Ze4bMsHSCU/ykoCzyzloCH48oriC+gysbl8TtLPW7tG
RlC3tLyYutV5T1mf0aDNkvw+yfL44IrubOyNqc0VFfNgplmFN/DctADQhkplLiz3ndoa03mN6jrQ
jLU/iEB21wfMSIWtLQXFNtAQtWIealzzNbXKTL+BvC5+ORbvyRQX3sHNeGmKfBInJ3Xh4DJvo+ep
toXVd0sbDsR9wUKh6O2qxx/M2lH+2K+Cj+C4gOzmGqJsePvRENBI7K5dgf5FbR4UKHOeq841fSdR
lA+vn8uXkYaEYuBruPNS1mLzWtQJkojw1jDl6MO1nsbeV5y2OGtzSjGE8+gvJcPx0MyB/L78+aBV
tIZUE81aKj/AYGDj3S51Goq1YqR1F6pr0lz7cra/xKNj+BSLtMdK78uAIKm7K/N6eOIRXc89RMrT
CNwgD8RMx+PAO+x9ZLDtmoxrJax7441chJ3bCIX0sKjXCcGWQv1Mc4Sul+YeDWV7eV9cjXeTlBan
QMl0c3RtJkAXxhqVobCMMkDI8tdk1959OvZdWI3G+iFe+iO0+ks3JG0SWcr4VcaXt9ut5k7U5AR3
YaZEQo6B1n1bGZe3S5YPp0ROAmyWRT97XXw0Ufalm0cHA5l9vjbUNhq4t5ZXMI6iKPUqrPLYInLV
tGuduvNFGZiFuBIoPb1+sPd2l/QSX0/IIHGut/bytIyqXjOr0ComN0xUJwuQAktCd+3Mu7TNvlLN
PGq5762RoiLkcimJieO9tZkRtBPyqVUYVbMepE4TgzOKuUzqnAaicu0/dn7cnGf2Nn5ispzOqxKt
CmezTny9qZ231dKXF9Wt7YPYZHdpFLmY0cDDSW5wu7RKybo66qYqNBtz9BH9pIhQ1sq7DLEM1Im9
P6/gsTTSH0R5CUSgC93aW6ouj8lR2Mo5E3duVv0zZhVTiFukKdvB8g52cu9e/EYVMAqCuHnrcTvd
bo3MHcoQoTPri6DjH3hOkpwqZn+dukZz3lpdmwVZahQHr4pcyG1gS5MOjX4Wg8AbrYXbhZrwnPMc
yk4YR3H3Dm768sYuxuygyvQCYICffWYGRMitGVHXxqItVhnS1k9Qc+7FyTDb7o0biaeI0cT3sVPE
YQxIOmgFvKw4ZbfNaZjeMEeuJ6yfzQOa4t6Joj9E6EfvDWn9zRdu3Zpcu3dQmF+XKWzSvgnXjmHm
arNOZzfuj2qWu/Y8QgSI0bJUujnB3WAzyhRSTtjqbvarUEfnW63rkxqMS1dkfpxU48/XXdC+RZIW
XnBZWNy4IDvtetJ0Pu3cdKbfUtsLhyRqzpq5CKDo7hGdfeftQmTIkmU1ZENIc2+/cb+Y4H9tswy1
wtVPDEF2A3f1ymtdN/3BedrzrrJMymNCswi+1a0pd6hmhEhcPp4be2/NaZlOTVk5H6OumN4g/4XP
WwbAb69v6I5VdLdoS6GsKsWcNhs6Uox05tGoQlRyu2s1j8pdMQKXrQj4g6GytSClW3VgVF7AzQWV
OhboFP7uUG2VHlPQuenq5U3Ya85IRcOM3mal+csajeHEGJXpPrZ08XtQzUM3afnBLdlZMkJOFJx4
Tcjot2qWHWpE62QgZaZN0RCUDbyByRMIoutj9smxWy1ITP1o0OMLohevNCpEFIEMqWH7YqPLksqa
bdTuCaBwbYd0UlZkgZvR+kFsbF5Fb0RLWDA67l0xgxt+WNI++uZVIqlPs60oB2/Pdg/kr5HeEXkp
IIAMcrs9bItJu7PIdFfOmFyuaTcM4do2aWj1bUc/DRXTqCqOaFlbv4xRYm8molK5ARKwlQ9BDVax
4iyPTk4cl1/Y7fLr0h4yw7eH67cVAEggdimhvgDpaZFHDWwsIgRwCuONrijmX4XndafIEMN1bsf8
3Bm15fdJUj2Uo3vgoLYOQ1qnoilrxKbUHZAb/ywpNYbBYjS86Z3EUK9v4tK4N4Q63tcTxerXb+6e
JSIi6jYAESQh5tbS3FbGhCgF2G+ynsm3SkpSPnTM5i+1XMsDOMeuMbA4kjz9m+S0MdZ41rSuOvB2
a826wIzsNpjojKaBoa/Lp9dXtndOJP32f8Y273fnrcOiDCDK276ugTy77cUBJnP5D1ZkNkhzhLBo
21Io7cXQolEibmHWnPWks+5it3c+vG5ld+MAhNCh5p3g/N9unDPVzFcFN39C5rB4iibxGTzccF6Y
yHuwnhelLnn0pDgm2B4S0BetKJQuHD2tDQisoFQpiBr5341ZegGPyPBQt7EWNBGq2cjQdhejHd33
BEp/il7//Rt+4znANlEz3UQEU90UiduBz0cvMrmf9UzzVa2xrwhbLydNKOu90pvTwcu5DQowSvQF
4QMAOy59S6Du7dSM1STFmdn1cCrUtpuCtMSTRpHeXhRS2oOPumeQEFo2FymcotJw+1GhtURJhuoT
HegIvlMDtZTt1k/uaiv3Wno4c3TnEGENGBVCoIRaW3mGUeR1OpgeosG9Vt05dTHex+Zinx2i9oO9
3DXFC0X1B9fC5M3bpZXRmHvl5LqnSJ/Kk2bUqt9Qjj43Jiy/P74a1EOlYLfkmQHVvDXVzTZZQD6y
qrSZrnEtftSQAZ60jkTodUs7TwLEZpRuUJNCLWgb5PSpMmrMfkFBoM3tp2XU26/0gxPIbFb5iTTW
fiijVQSqmCJq3pM4ML+3p4x45j0C0giae+MDonZpgG2DVC2orJ21rm0uk5t1p3aZf7y+0B3PSTGN
Eix1JzTstyCRmNlEzjzj07wCfnNjKt5feubVB4/B3vEHisadg9Ir0UW3H662S9tqkWQ59e1UfOzb
Ir4mIh0DsxvcO43WXfD6qvY+HyhQ2aWAV416x629gQGjzmrReM27cbgstVB+FYudP6laaaZM8Im7
iz265dvIHpqvpdOJo7ErL1I96WGkPqbku3IBX5Sak8mzKfR6Jyj4qjhPVhsFUTPkP4CWq5/buC7P
qSam7tTXtjkz0KbrQ4Ydeh9p5xZM//ES50viifE/HCyH1JrBATIfeiGUENHg68vVQ/N1Nc7wZxbf
NVAeaugIHlzWnYBRinrBrJO63y/ATqZQ3RRVCu+0NmgP4Olq72mJB1fzLWENj3XaGeHQWEcHenfn
gTuBc5atfxAdt98eP2u4HaTrU17Fyee00eM7RKvqd00s7AuZUTX5xqzLWem1KnyhWuXnpGdaO6j/
caW8qw7VD9UqoiMMzc5+cNEoaoIP4vXZVjdyYebDEDXeyW21yu/Zt7u1w2C8UOistb5K/JaprufX
b8KOJ8E3M2FEFjhlFed2N6y6yURGN/8Eq3IlWzD6cLKskUHC83p63dTOpaN4ArrDZk4M51/+lGeB
7GSBVtcK3rgpUdqQMdvgHuyuhlyd9UFPmnC18/Kz2RR5WKxoWb5ufceRccygUeLHSEy3HaxKdH1q
e7F3ArBo3LXMcCdXnOIDx7K3nQzxROxDqsuQF9yu0Rzt1Ygy3lWo899LqxSfBWfwgTGpR0SoHZcJ
4ErCBKUGLoHaraUmacRcFuzhCHItqBoUbCrUVQNn7eQs7ya9e33/9uxBlOcBJ9WEjrp5W9WkKVrV
6DywKn0BVz371DHt/qI0VRnUeX7USv7d4Xue0XNAGPcqO4DI9FN42qyvG0XGR2q901DG5TmJkxFJ
ZqcLGl2v75dOWe/ixh39lnGSvhzz6yeI5r7NDY6tN3X23WDZvxDY04PZpojO7L3pYEP2PjXuw+Hu
8AXoy9x+AH0Am+p5uQetMjE4zsJ+agsz9wEuRuHre39karMXOa9mV5SYmnK1uKaaU9C0M5L3FlIU
B5d055oQ6xPyQhuk37v1QrGIh3RC+ePUmJm4mGtJy3dVqoNrsnOYyJFQjkR+ALWuraKGAPLb1wwI
ReVV4buWqyt8R3RaWJsTvKXetf99fQe3pWPpbsA//C64qUAhNgkgndc1sm00qyIm7X7WXOpRTpS/
Vepk+bZQ/ntEbKH3yzXJD1a68+mI0ijz/UboQCvanJLKLnRvslipnGDgonXgezTTH03RFAdVqN01
Sr0lDMoBgXLTn/nXeFkoneoiOo2I7vwDAQO1tVhRywYV6Sb9tlhCf3RaJbq2Td+eX9/f3WUyUFhS
40CZbMkucriN4aARQpCf6l+aBZzR4lpR7nvVeEQk2rOF35PgC7SPwfLerrNKHWOxZxvP4Ba6zyRU
9z7Nsnt3hd7056ui8CIzQXrKhGq3lhjMMJNr1hEyaEmjhJR7gCYOY1ENQZyNyXLwRO3l24Ae5JwQ
FH+kgtOtPdVKGETsxtFpGivKlV5h9X/Zejow8ctVfWXNoPRE9pe1b3KGsRRmUJZdfXBgdxwAv0FC
LqCoy0L87W+II2FCBCtZMzNzvqL83HxuyC8OlroT7FDdpz1M8e43t+/WCg+nUtmVQ+FuLNQ0dIu4
glkHw6YZtJOJuJB1VrRO+9O5qLgBiiacUUoaRJxb1UVVr7IsMdXotGqt9ZelTvandBKf/vjU3BjZ
fEUvjcu11jAyG10E5YTLplexOBfNNP37uqm9YBZbkmOLcjvChxv3knVFlDnGECFCvhT3mZi91h+c
Pv+s69n6XVPs5H5R5uzSTEb6RejpHACxq+P7zm2rwu9VwPDjuFRHh0gucfN4EyhQPaEQDCZ82+RQ
ptgYzFWLTkOspRdKuPOZIXly8FLU+HlzJKmyd5qkwhg5quzUb7MWd9FGixEDmNNFHGV+C+Vo8CmT
reOVjpn7fh6pVj0CoeiO4pQdZwSAj8Cd+0Ll5kU3uTRnD6aGcnIjE2AS0vcfkyZvGJqVLeafRxy/
++RIiEvcybbypyhOPk1Gz7T2XKuCLmtUysFJE05akVxfP1h7H1C25P9nauMFNMj1btVNCtJahXHK
Z284I086nj1l6IOSJO3A3t42WiicgTNBHAP84a0/0LwmmhprUZDDaeiUR5r5S0/mr4U22F9eX9nu
lZGldER1efZfYMxHJxa9pvPFFq9avq8G+qC+obbfhwZp4lm39Y8ybUfTN499hDOcK5onpt+ooGM7
KknUIc3m9Ppv2tttCXilFmdAU90ODzeiXskdRVVOneNB4YJ5OL5rmM7ml+g7XKHtDn86m106Qkdi
esg2yfe3QI8lrxtFXSqFgnjWE0k73Q9zGOuQaViPq2cV/8ElUu1AhYgiLtWkzedNhoiGgpay525Z
3KXFwDwZF/5LIudfv76XeyfJgeXDnQRF/KLpSUieZVOKR4Q0Hn3O0+obABbvrDniv5xZMJiQI+jC
EW9tfK/mpWuR2LNyWmfd+baM8VNrttMpSfQj8rL8P23dKegKwPSggsCeyjU/i+wWJ87qxeN8ZLPe
nerM7PxImY92bu8UUgqGmsTGuS/040kxV6o83EHTXtqL203TV+CBka/kfXYWGYTp17/U7qqoCUPB
ADTsbDNyRXWGZZJSjUNWqafZSZunYUkBpL9u5uWBIJEBTQCkCTLXi7qKuqJWWCJpFFqxXX3NWwDE
QV0u1VMWr3V3ED3tGCNqggjFY8S/tmdi7vWZsZuVCFetWAOj97yLakVOMDr6dBDuy+Dz9lAgUcb0
BcAZUm99CxapkRuAgWFypybD+QF7TVzKelI7n7mRwzUGx3unNdZg+atlerMfGct0cKtffkB+gSTP
wGH5zWq7PZaMPNHjqfGUkzZP+cPcF9p9WiKa//r3e3kspRVJsZXc9he8dmPsly5tcwH2RiBApSTF
X8iK5mkYN7XySdHKRD+9bnH3IxKXIn8sMSHbQlW01IxlynpBGar1rumaRGhBNGYY0+P44yedxT0z
JRf/7GYPi5gqz2xF2FZZfuqtsn9TR6RNurCjD6+vavdr2UjWc2h04ohNEYERA7qbxoMIu9ll8LTW
dR9V4RX/YUF0lqSvl0WRLa9paEyvtGOkXquk9S6xVf8UhRjPicNA6NfXs/eVKCDTZpWx7wvQRRsZ
q2HMkYCvmYirrUXqh7JOispXE0q4f24LpL+k5PJq8obdfibNTVJ17hXl1NjqcIoB1d11SzeHNsi+
P26Xoawik06+EXIAWzlIszDqeFH6WJZCirtVGOKu1RrGTVnzEWhm70TwIAPq/V2g2A6AUe1JaNWg
xyGU1D7su1mTanbN+c/3TsobyDo/gOktDdUUpWNGSROHU5s50P7t3reZaXA1GnHkfXdchYSRUmKm
xiyZorefaZy9eKLDn4S0+8Wbnqk6Z0OZnLApivwCKsl+//rSdjYQIgiVLJqAcDG2QF0A6JlmN1YM
yMWc3jFGRzwyy9k4cIAvsxvJTWKkBVQ6CeTaFBpNRRGN0XpJWGmREQytMQY2oGEI96nyXk9FEiaE
zwevy85W3hjdeAuRFY0YYycJ7baqABeU4/tsztoHp1inH2499wd8yJ2tRF8Z3gXPGe3o7eyOYdI7
XRd49aLrjIAv6V0RdzwaebRTYZGqe3J0B6p0HPvNCUkrKTuBBne4qqsSRp7bBbPTRmGFNwnsVNGv
Y1mKSw879J4PztRsPZvC10/NjuOC/E3u4aC7Kueb3p5S7//H44ksXKw6PuVrNV7cXonoOJbetz83
RXaNL+Z9Bs6w+Yp5R/sNfkAaRmrRXutZSfxVq9ega1334JS6/OpNOCJHdlHrhGVK51D++bOXDFKf
XlRxzuCM0V3uOSbtE4NIskvPa/quUWXpYazyhDivQD3h9WXuHFZsAw7ibwYfbb8q4rmOJqwiCxWh
2KGxzpWPrLwWGA2PuF5PR6Kge1/wuT15Y5+ttRFRsVgm9iAMd4GbTlXgCrN90AcjP0iMdy4/1R0J
QwHaSDin35pyp6JXc8NLQ32N1e9zQZN/NvP0qUlMp/RzKoF/k90Vl9c3dHeBJIi0BXE6L0i0A3fe
SpHeCBsL7CT/XX4HYES795ohPljgnincp9QsouNMGnW7QLWTyUjj8e2mZDpFIk2+6Ap4hhb55QNT
e3tJ7APrmuI4OC3pg559tqot8raj2xgy6KGEKdtUZ6EyEiVeRvPdOmXVxYascBB27Z3N50bl+p8Z
dXrLUJgIwr1w1Pre7oUW1Ele3VfDkNy7Y38kgiPfHv6X26tIlxX6uhT8pMp6a7Ibp05k0YyQMZMG
RsPHE2lMeqmZLeN3sVYg3RKpURxExrx0ATUGrzkNoqnMkzKn+kkwGWP2jX6dbb9JleajRnUiQtHR
aCp/mibzWoCla4ISlkrtO+B6/20VG9ZnuZjix+KAOA4cb/YKv6u8hsG/Horlfm06PUPJmG81BUuy
NCUCLnGCnSSepzugjWXNaeuNv8c8a4rrPEbudNL7weiDoea/xFCG4lxcgFvyp7bO7lQrK7qgqIX+
LUHEsz31fbw8wjAV6WUQg/K3tVjeXWmLrPO1OUnci2DVoT4k4Of7ah70gNg07kLT62NmQTB/61Qr
aQdVoms1Gohs4VXtKlH48J6RSJo8GNR+h4bI2y6JzX9TNNjaoE8RcgaKP9bNtWTMd+y7jaKkfp6o
68OYxIoB5z5N1atCZ43uz4j/95eKROYSLW7+cRQamkiJEM4lM3umf3Vu7f0ydaX7Scs1k6lBn98P
ae+YD3XjJrE/6fY4BZGpjNesNhrt0V1s9U1mq5PxEM+r+IJv0J/GNZm+l0WS/4WAZfudxlo9+krn
qh61FyN741VUuMKos2jgRpZif9ccXEzQOu4kzmqLt+k0dXkHyqqtL82SJE9qBx8pyKKxuTNRpUCq
sk/sPBj1sWhOY4Nupa9CkIz9tWiVn41SpgNjg+tIp+M/rdemNvLW9yA61oGCAsH73qDTeLeuUT4F
fT4YTjgbTkk9gPFaiBubMyCADiUB14dX33/R4i561JasT05tbfbf0liZJRImc0TgzmP+tsFr/aOn
nr74SQ1m8G4E7PFDHaY4C5pqNoy3+iBSBnGIHBkvy83K4aQlVfGVeVpRFSzeOt63nejrEwzF6joa
pW36ihpB26nXofycjwKZja6J5j6I+oYvIfKGuSW0Ucx/iHNzOogwi1rfHsT81WYue3RfYOwnqFqj
CFCLpu3IyxlZPn245ceE2MNDVjb2L8Q2AMJkXrTWYVGgORRmaChkoeEM1fvOMxTH71SvVX1h9/G5
I+l1/DSyhn91cqBfsepN95MVZflFVVb9U+8UDGBQqtLu2JNIDeqKwSpMPGFgLtsqkiVw6twTKOEq
SXcW8Ti3p6kotOS8qGNZIUCoZ0WA4Em1PK1JutphPgm7QPyjst+0+TS4PlGp+l1Makm1HbDNdTL0
rPL1Ost+jg0Tu/ylKBTGN4/iB7zv5aPV60RYZjovWpCT6L/pOhoCAXyexPypOonnvF8ytIBqMvLx
ZDpND7HPrOcmWKPVSEvGM1d1fF5SdBL5GjzAQSlGGmLDYDM5kraZ95dZK5r5FOmzgSh414MZ8Htn
mvLrqGs1aj5K18S9D3bV+l4MDHE4146dV//SQATo00J7VcO60r13g5YOahmYeRyZAT8iqu4FMpCZ
nzh9PD2KTFtHnx7Z9MZpM8VEcLECcDApbZt+sxSTdsusleXEVVKcKyz7dvQHTe26wMmjqPs0zqax
XKpWDJk/Kav1D9O/xFv0eezYQOpRW96LDImEoJk6RfhuPc2i8Z28yL57QMxbH3XJIX3XI4vttn7V
OLH2IXMJDILVTpPP9aApnu+YyZgx70cb6YOgM4C6Qa1MwCW6ua9OscgNw3eXeEkunjEOXy1LRLbv
ZMLV7+ZV8So/ayYnPhdLMmvndYVre15Qv9XfLLD6i3/GVRPRR6ONy+5DFVXmxxWwGjLPntlXj1aq
68nb3kU561euRFr5AN3Rix8ddc71b//H3nk0x42s6fqvTPQefeHNxJyzAArFoqdI+Q1ChoJPmMyE
+/X3KZ0+M80iQ7ya9d0oQkGyspBI85nXIG9jh9fh1NfWjnjbuO/7om84EHLXB+Yh0dpz/MV2Enet
q/JMmn79GDWBvvLmelaHweK42Qc9inKHKOiG9mwodTEgXDF0WyL8yuclloZE59qf1ZlTZHO19+oe
PmqbBfqxsErTuZ79tv2xYOW8Abj11cChJrR9XbVb8643FpVd+DnMp13vl+F9oE2rTamsteN+dXX3
w9eB8GnHFus7Q+mpSXQ+G+VVocrF30d8H2e36Qg3Gne1+vzC9LMpjJdmMMpDY7iI7+oQ/j4CDFJe
Om7p5V9WNXXVbhTetu3cpun72FSytu/lUIrijgU41ImvnMYYktZkud0E9eQjQVsGAE+btbGjM7+v
/SGuRtdRsJjyILiny2GYQ+JL3Wb7TpXGspvQhUOSRNbjKvcNDzNc9zIHH2OWulZtAqt1duJy1P4l
ydPUHqJpC6J9abbY4jbGoompM/x23DTMh1J9L50t/6Qcr5JJLoYwSDvtOe+awJzHqyq3Q2wzI+wc
HgB8+dVOuD7C8Ygaagc0Y2gXelsQL4jkRnQSFtym11PQtwbAQxw4oxxpnmKJflhOU5i3TWOZ0wcr
M/IirZoNhtZC8dFz9r5ot3A/Sn9ujlAVf0wRaoMyKxVCUcF+bq11+GjmyH0ZcUFjst4b0pgQ+BAu
5rNnqqrqPnZB31WPuBqghMb9TI47YK8znFGantVb3zDHNZH9UHAqIiBm7eZAdGDmiq3mznNWHbHl
rc7ZV6EOBhr349jHHd3ZOQ62oDc/R2VYdfFRvcJBa3TpI7IGSGcJp5eYY+QYlz5ZUEcmHcV9IkhM
u+YEUCYOHfiTRWq9AhQLYX+dsuJWT367poXO1uLaXvrucjSaptqV49BcWVFttIcWpU8zseYm/zpV
vENEX8K6AWlHezSpysEuU9UoHcXAQbx1V+g2Wi6UyyEXb3Y+b8nSLPLjCsH5dhJrBH5qDJYs0aLU
ZpyBaj5f8nx2keQrFYfbZKsPeioijbi4nztxtaj1VkzKM85g7th5snKkvo/mEbcGVPabWzRQOXJb
uqXFzuIoqGNPu3Z5hzaNaXLuY/kc17kqI6zWLe0NnGHKdpPRtbd2r6TZ1TtlzMLer1mjcUdGUaTZ
Oc663spFjE5iEVyXcVf4i4v0qWqmhAzUt1mM25Tf5ABni++yrdTSJN2U1SDYiNFF4jUhAbFVobQV
syHCat90i7deYcUg3XPpFo59aAS+6AdPWqo/y41M8d1pNLUrQtpjG/lvh371h5oQSMssArI2BHns
Vp6Irge3a9R1XxWu5rv1kF1iO9hWN4xXNzCGj4SrQ/8hGPouu83aKOcMNInj5zw2vFr3l9NsbyS2
9qLUwcr89iankZPvgqEu1LmbhTIfd/xjlPhm561HHizktJsQmBKpb+DHFFdVSHTG4dC6cT5alNOh
CMsyXqMWXZ9l0mF3cKjZGjuUeJ35HkNF953Fp21nG52aPF4MexzTln3Q721zDb90/tZnMf6cXXAY
ZI5isXIWTJSdKMumy9mN5NtgI+lJ3WAOwNSKHB3kypNqvO1VY5jx4gc/sXsKZfqAA6KIq8aTnEQG
Gp7XC+EzAkVcLdPOGrPym7cE4cp+qbzP9px5QzIHUf5GEpPYO3oy7sHwTbRJ1iaiDEd6Uyg0yK3M
xvTElVesv8w4cyo4LXFEueJWOlG3nAnJz0RYuPWuBkH1A6V0HK16Kqf3pTsvn9TcVjdD45A0ljVM
uqu6b1zijyHLvbiLZj0cClPmQEs7eCp2VmTTzrdqp0jRKHGbNOon651XF8EYK3elvw1lTNwi3A2r
xGjcMUqAM9p3wwLeMQZ3HakzUrDh+7ap9jLSYdgflraZP6IZFF1Xa4S8vp5AtBE9WPyFP0WrPJR1
sJe1Y9wKV2iO4MIJzzXuZN9r/N3Em3DW9i0L0xlJHHLjge5HUBDiNfUFDZDsndsarYxrson7rM5y
c+eWY/eWx3KLy6AQOcOUoXm7GGtkJcKw1HXkL6ZNwCu37NLvFveDNIlieZRsVYdq9TtnJx0P6i7Z
2/YB/Wx2vBPp1T2TI+ZS50M4NEG8tLyfXdhl4221DmMQ17rK4VB2E7NtctddmrNtfhNuXnPPos70
FYcO+7vR5UhErSqqrhc1cLOFejLLuJk4flK2gvuxwjZdpANUOTxxlec1SUnG48VrWYH4d0O1xVZe
WufhaOddYs9hjvyJ08gkWszJThxX6SCtncm66krWKCKcXtbGlWy2NhmnIBOHaHZdAfMQHc3Usyvj
gnzCyPd+N/rfCm3Q9dumsS3Jp7em5obpuUM2R0TyhkgMV+lcSM/aS24AGHeUJB7V2i34Dk3IIpzV
Xp19VZuuyBV05Xgp6D3fjzubxqVDnpuD+y3sYzpl+OuDI0OLeBPq7WVvSz6bHrjZoIQohJ/U29qc
bTqbl1iUrVPd68kyv2HR5OskH4Ja7FtvYf+PpNIV+xdZE+4F3/pWB1GT7zrPIsivM19YJPQevZVO
dNGSKL+xm12Fv2YdW0Dp57hYxOQmTQfqKA7kVGNDPM/A1QzhAsodpP9lKvS4pFzbueRibgYrtiJz
cM86nJvrVCxDNaXaC2BDl52KEkNM2coLRn3lUFR+V8XWOOow8d28GG+WrOlvWtQyVAxzPgqvM5Ld
w9S0zgdatJmOu1l2En31yHmoCrBOqWeU265ojneDo21czUxzJKy3K5DIyaIDfe+70i5i7RdudSEG
yo0xVDD3LR5Ncj3Ivoo+QLtx8KjPrc+mbERztZVokXCnbkOfzKJx3tgC99S7Svj9l8o1GrHfiGof
l43LOGn4ij864LWcJDjRX88t9aeYKFGVh9XuNPPpGGUXA3GyFVzeroxiGR6Ji3bpErGIzf/ci2XK
LxopMHXy59CdElD3HqUz12sDVB4WyTLFApQrzJdNdKPFvAaUcyi33CLmVusY4KF8Y+dttu1nc+ke
23rBxDr0lohoask8akKWW3w9ZiRcbpzY8550d/rORWCVyB+JEsGZRjMhfriUe29Y8BelHrDt2rwz
oktXFfYtUCjrQfSRWSTmtOpz6psFWVMQVG+E661T3NuImsQ+KpJuHHqNfGdlbvnVdkb3US0qolKd
9d3ZolAkSUjZSMVdsl+PLRgNF3W4TTJWIkRfq+z6JuM8t9ZHzv6ww3pQz5+dzjQa5l7nlIBVHd62
R6UpGqtF+61zZzWf4Vkihx1zij66n/v2fbZ1Nmbay+a0sdGhAnvmNMQCMXM8funNSui4mny9xDRp
urdB2KkrD/hgFwtWwu3YVc2HEmGWx7LwsgORrDGjV9dWxB7SP6/nbfg4T8BG436IKBIIZ2izOMcX
jTpuoIyWgLG2LlTZlOWZ09o5tbVxy7j9W2tBVCPKOeaqeZzLcx8v0z4Z5LGr1imTTMBsO/tGtcGK
/H+hp5EHd60DkyFyxPwdt0/5jOkBbxuPG7Z1hnqXr3PHqo+KcSEMUP1XCi6BSSySL/cVwbvAZACt
griaffO7R6E7j4u+akLwy4382oIP9+N+HMlZl3EJb8Zx7FCWayvrwTFM63PUFLOVLGq0v6km6t5U
LPgt8QZ7usC5vA8SQxGBnPsafUJqk153gWNNFCZGpdx9sZLXYgFnBnNcW+Hip0GfzQYB2tyuHE59
+RE+f/NhiKz6o6xMSg/SXHNvr7J+/iqnoruPKsygYxn50t55ved/yooFs+SBYtNGmdkxv5Zu7VzN
NMXnxCwMTDO2YMq/h3NHPKjJnTgHbM/85DtFT0krn3JCp3mQVz5iLgaJer1d4cm4FckUbXRp7ajz
31qycs/teqo/Cg+JjrSQnv9IuLWyG43Bf5C4jPe7wlzrD7Qyqq9W460abHg3fbHgvNiUFTZiIB93
2gJ4pqbni69p93W1wGvFSkXLe+AcrUpgavusUlwF7DTvO4voKWvJ3Xq5TGdthrMeGj6eexiCMjfj
pu5WaiKhNopdnY3HExtnvduhsZacWpkXfluKQT5O4MRlLMIQFXhHjSUgeXQL7qG0BE2yymH4ZkpO
3ZRl5T2uHMvvAY1170tP2lQfSo8IIjM6DtCmGfoxCcramNPNsfCS6IKKb12P0gwpQgAbRV0omozd
EvnD8SoM+/N+mjkKZu2Ut5GRo2zlB2re1RM6UsnkllxCMwnRo6UIouB4CO+81S0ugKQ57ntV0ca7
8WoSw4QLWwVsD9Wip6qKZkHKDb2qc7MsF/tOuAFraJuwn0qKefZupdpQpnB0UYaHkWov2V3nu8WF
Q5GxSVVRNRe9s0zTvjUNFcVWa3pLov2pt5IQlew67RfXn2Jb+sEXWjEjr2XNtE3JRiCKY1FiPosq
a3aSPNsWaPV1UV822KUY105Flr+bnMjo41A51G2i3HPpfdSORVQ+hR01cVkND/Nk1uVOd+6iYtVG
urildp9/VjbaneBpa3WnWs+isb4J/7YVfZOfN9zy911XTGAXC4L/FKJbp2MJpl3CbVsIV4XVuWOC
mLB1pqSumnRYp/ZhVAGpql4CgvmMqGOkb+dH1x16mKiLKTXfAO+nThTBPtpiW/vca17jBQPBs4PN
cSvnoY8tqo0PtpiN4hDJqvpEPEQeaGR9gLxoRFEGvkcrOZBoCr/JhdN9KkM3e6fXZfaPVWRkYhV9
iTCZKzKaZJPSuwhE3U9Jmw+amBr9zC5eCNDas6X1wuW8o1L3CdcE901uBHWZDNz2UQyLz2t25mxZ
GnfJTF/nzhKghUHxxYphIFNhE6FnfFpIL26LzVNvh2mt77q6J7gSYRe+ZVvxkvowqy+7OSO7By8d
2vdmZBjlOc54Dmgd1YtjXuFP/I4xXcqcfstqNRA3pXLJCV2SiGoiils9sspdFk707/EM7Kskairv
zM0nG8sHUbsdV6TfveH0EHedaJaKWwE49W7MPCt1vEE41LEm65rwbWIrAa/2wquxp0Z6NZKzoRCE
wMfBm5fpjTdb62cttCovIiU5BnMt7YNs/SJI5qMQetJlXvhoDJ51m3PUsIX7XNVpEyzRO2j3FnXY
UgSf1mwAcjBHKmSBZTp4qOUoKjSpffD6oh37IC4j2OtxWPdBcVbOtrb2Zkg9gNttyIFfiKbNqOd5
eR07Y6DlMYwNz5qO8t1uqQbrrXbd5p2Xa/cGc7oVn43RpPLb5cuKezmFwRgbhapHG8yI0NmIiuLj
qHQmD6BjcjTyo+bbWgKRjIctICECWWi2+3DMGjP1ReTdCqXZHMVS0cTxc3ehsEmsae4mv+jfBLTF
frj2MFXoERIIcbJTZ43DvNVR0my597VxVfUVW5shR7C40occR6f6qhOaTNPmCiB18YPlgtIbuptj
HsjyjXCOcHdPjN3vQ06OrHP4CwHFKIgiT3t7yra6thgwnYLoI67IHru3g9OWr6A/XuyUgsIAlBlA
BjlFtbsFviB1VjQpap/XbTsDDNLFGRgu/yxD6DjpovA1MNJLQ4JxgZN7xJ0ACX36YJO9mv4QzWW6
Ill0rHlF9m5QXrZDzJmYpQPHcFaO4e8TNnF7tWjQMKlQtE6hA7Qtc4OGEfUwIXU6jTjDG1GgrpT2
vv9+Tx0lFxeIy9H4NTiB8RgVrYUqM8sU7W3vUOGGm5SLo2nOGPLsfzEUAi5goIBmPhNysXVGhkp4
mDbc4bcenalzz/TWwzo5r/GHn+N2AKGiTQOw6yiE4J+8Ns325P4MqhRVC3GHfk535Sqau79+oOdN
dGbNgRqAIod7JG0/XRyI1E+ZPqowUp3aoSiu937I7sw78yudSeeV0Y5ovqf9c1in2DGDYyQQwQz4
6WjS2kRU9sg5BaKgv7A14R6FgFtPk9EGxTQfZKQaen8qO3Pc5TUW2PONwAaHyYPV2FGp9ZTSU+i5
1daCvGSd0Shsomm9wNC+e3AjKp2ZP5CdddH45tcT/BwygLGdDW4ekSPsc07ZtmFdBa4II5mCo5yS
upaSym1tcN/DR/jtoVCUA0nJeIiEnbr0LFlUTEY0tSnKqnoiVc3xJM6loOlk+0H1iizVc1hSdCQg
maDM6ZkB+jh5l8fWvj/WmPRlznAxo12xI6ei4BPQcG1Dcd9mjnMO2/2Vp3xpXDbe0VocJU0S8Kfj
ihFBWFLuJnWqNriezKa6nf3N39EpeihaW52JCr9re2Up//70hlAW7QinHhhhJwOX5rgdnXubNB/H
+dya6u3cDrRG1SJsqK3/erAXnzIEnR3glAmm+LiT/gZuodY7+FouTSq5g6E8aUtS+WnNfa3XW1qI
w1sR0amlWfWagMYLCxZi+BGgDcqei+rkvbrLZMPhMQi+PRNQWTs5ZwPhNQgMs31lCb04FOpuqMtx
frFFTh6y8jhFS3mc0dCBTocApWeM+a079OKVbfjSfKJQQD2Lux2y8unJM1SEg0bXpHWI4CpapPKs
N6YOiWHbej85vX222p7eoSs3vbJen5+wEUHFkXzF4OyTExhWZg7jgHA461W7lHSiwtz3prSwsCy8
t1Uul3e/XjkvIDEZ0MUmIjyKeaJw9nRWZaOQNsDsA7tOsd44mVySWpKS5RLvrsyqadNRrDxvGznv
CmOK9rqtXpNwfkFCjy8BAvMIiz/Ku53cXgTRChWBogVDno2XG7Hng45U/b3c+kClqLdToSpytLjj
aSvIa2GVDfnOQ+bvAt0WOr+/npQXVhr8bZQojxwSdKVP52R1JUiIrU3NHCk5cEozIb/vXeZiK14J
EZ7f21zasPxd7lXqXqfvuwAONTR5JNKomaJYF/18Ca7BfGXrvHCXHVmp6BNwj2K9eFx1fzsfulZt
Tri0PJAcifrboHnstmF862U+TNQNX7vRGJaH359FIA2eBcj36EVwnOW/DUoHeibkCdt0K4Y56cLF
ObhRl+1l0YlXEIUvruKfJ1DERLKATh7QwBBtA0EvUrfI3/caKK8zTTIBuyOuMOLIDjaCiXtEL+X7
ztnGpGns7jVF0Zde5d+/w8kizm0jd2YV8bwL4kEUUBpxVRiN/ftn09GLHbVmoIWIqJycEGaAJfJK
9yNlLBoR0qy+0hnGdHab3K/ALygAVPVUfOI6fE1C+aXDiQk+Kvhh/IwQ7dM3Cily46SoRCoaV1+V
wQCGci1GcISo+SkDyNivV9CL4yHD44ObRl7FPh7Tf1tBZQ8332hGVGjNZk3pzc+JZ9T+fvKA3+ij
LO+vx3uBk0o6hybN0Rs14FA8vuK/DQhDMzdXrxFp1jZ9cV6vjJR0tpddrbNf3YyLo+6lBJAj8LbB
t3kGJ+bUxubHtjuFad613kWra/vDr7/XiysLdTNkPREj909l8LTwnDJDZzLFYLn+bGgo5QZSz68E
ES/ONibboLe586jCP334Qi+Kmq9NQLhR9S8jo7utrRksGnXd65E6wiun7AuHEk4vHLSIPNESPgXF
F/4weBNFwBRT1Ojc1lrtATJ59MkI18xMeW+2YOym331KYlDoLyxhDx1l+1SqdBtqy6VOJVIp+uwx
8Kr6PaSo9aa3lu18dSHkvvKYz8+mnyPCqcYNiZj+lDVatIgBlGvRpYGnKoR4Pfet20Q0y8ItSEow
3oloWN7rqmjUWQGgyRYE7K9X0LOA5vgdUEz1SXxJaU4h12qc3KpaDRa2GfhIWW3hRe0emW4THXbR
5PY+NPswqYZG/66kHCPD0GDK0XngC5ysKoAzjsoqiTY5rtsHrYY8BXoq436d8Yaa3Nckwp+t4uN4
ELawpeecehbPcIOu+bq1Hd43dvUlLPy+2QUUTr9u6K0Oib2Nr7lqPFvHjHikHh8tUkBwn4osLG0E
7IcCDTSWCT+6wJe3UwEctcSG5xIwY3ADYjJ45Uh4FqIcBwUGH6DLRIp86sdd6kmEiMF1qe5DEUfR
BjcSrBIhfvNaiPLS8x2vb0Y5IhSfi64btgsuQqRlYDZD7Bnt0B6QDbPC2NlMdUapsP4smNyzX6/Z
nxvjSf7PMyIpTPWLjYps0MnS6SagowCA+9SAMnavKFzTBYtwBG+q2UEkDb3a93T3qnTo8/ADpQQB
vmTK8qsC9DUgBKDcaUE2+lAUVhbGjQ3E6X9xmkCVOsaIlHiekX8p+TlT4WddGvadOBi0z1JKBv1Z
GNHtKbZ1uv31nLy0uumgUiYjnDtew0/P6DwaVOtS10/7eVgTb22K/WIU7iWadTXaV9VrvNifi/f0
HXAbHglvJqLLpyp9vd+CfWpVn2azS6PZzLY7got8ucwwsLoNVn9T6bgWzidl2MFNZYr2zrenMYvb
cXPf9JJ61e9POUqbHN/cVJQMTy/DSfXDJEXWp7jgtmkku/5Ap6VIEeay9gH4xlfO7xd2moX8BiYV
GALBajqJt+hPOCI3Z6a8csqDHtVXb/XzNEQxZ//rl/vsmiecgxdPAoSwG1W8k5E2Nyvc3AYfUREs
y9g3S+cRpbzXBA6f3wXH9YMKF6/0WJk4yW7yGd8WvL+GtBa9uQfTi7i04xgX4dYgueiByByywDkn
Y3hNnep5nnes8JJXc5JAD0P28+nyxQE96oLZGVIH7BGJbQ0KMwiKnULPakp77frnqpt1ahfEOa6K
+tti0PIjGdJrprvP3yrmiA61KMuz2EmnGtv1TPXeBIGJQECYHYxlXn5EFNvvZuUN+pUV++JYxJWk
17T4UXh8+tSgjEJKF4wVDqaKm8VBdNeqtnhZ1zr99RJ6aShIlRFm4hako1N9NaG9vttCb0jNVbo7
llhzbmftu9oaqldO5+eL9bgLoV6iJYxg5elJBDjCgdkS8SqXepMxfWBIIIXM+/yV2XtWBWbNoClv
MX24gXEfPJ092GLD7OoKJ6lxfS+V/9agcLnbpkqmno//9ObQcAqOaMPBGOpXtuRL88kjUpQ4avBw
4T4dXHamsxYbTzkbTbQfwWScAz8uD/W49a8M9fya/ekKiHM5+59Y4uQ5KRhaPXjYMQ0qT+2b3vTv
ViKn1AyyHiQtOZIHuCYaX2kxvbgnA5Ay/x73pIJn+0Nh1lisghnnTJiHKT9v29Da26KXe4Eb5Q6h
w/G8raKIG0aND5s7hl8EntWvnewvTDaJHrUbYkKKIafF783NERyuxYgFiPYTOGjmRdBCzR3G6LUu
1wurlyXL8kW32efVnkx2izlCQX4+piswqh1NPnXZ0dD+/Nu78ai+cCSOMhB1l6erBw1Si/txGFM8
u8RZP61FinOdHS/CWl65pZ4HBpCLyWjI3mj+cMQ+HapDOS8PB5tdMjRjGjZ4dObSEY8LmyoOFxRy
XtmWLw6IBbTJM9CgOVWNKcLFAgEajOBKkHOcYVPvmtr7Dn4QvqFXN6/sjpfWBocnqmLIx0BkOrkb
cWMu8IDpJBoJuZOUwjNjZA3NZGVSX9kRL60NDxtXmoTcDmgAP51KCFLB0kS4ZYzM9htrxgFsF/kV
/Zhfr46XxiGqJm9AtcVHS+zpOPjD9UVd50jwqjBMo0zdQP18zTftpXn76ZLJtgroDZ4MoklojTyb
x3QuIuRigQfs80BvO0+wz3/9PC8cYFh5HT0rCC14sJODRFqemsalxw3OdY62v0jtZaUE1TqVyzXa
836iy+m3pSFZ9rQEqC8eK7DBqXMZVltFP1WzTK2WzD0a5/EAMfWuX6X1yoX3wkxyDpjh0UqZ+OlU
LsCiISjmSMg0rLD9mGss7ipow8kcArP59Uy+sDKYRpSBgqM2Ab3ApytDHinfxE8ybTBzuQN3EsSu
8qZX1vkLO5hrzSIwQb4z8k69PX2B6Neyuazzpl7TquiKg+jtEa8FgD6Ukv8XYRC9XMrBqMpyGJ42
j+1MOlazapV2BYxvjUVsPAjCwKotln8VHf7Pt+U/88fu7l8Jivznf/H/b12/0vcp1Ml//3ldfhs7
2f1Q/3X8s//+tad/9M/b/lE8qPHxUV1/6U9/88kf8vl/jb/7or48+U8qVKnWN/pxXO8fJYXHn4Pw
TY+/+f/6w/94/Pkpb9f+8R9/fOu0UMdPo8Eg/vjrR+ff//EHlmt/W0vHz//rhzdfWv7u4nGUj+uz
P3j8ItU//jDsP6kZmChFodRjcysdVXDnx79+RDaJJAeB+dHK9nhViW5UxT/+cKM/bTjsbGv0BwIr
PNbxZaf/+hH1Z/RYUfHg77gK/vj3kz95R//zzv5D6PauK4WS//jjp9r//+SaaCmieMYQLA4yXLqZ
xwX7t+prlem6XEcc80Y6nXa8GZ20YbtRAFjd2USfuBP1p27r9AHkyhZhI2UBhSKUzmNznpfvsp6H
T8tYAT0qjPpthv3LGPe6Eh9Gs2uSqmvgptYwXEOd2R8lJ/uPeTC+uEWQffs56f9//f2BSNyv1t9D
/6V8sl5//v6/lp/7J+/VQracV0t2wi3x36vPCv+kREgqSq/RRULkGKT+e/k5f4JScImNj9cYhyI/
+mv52cGfiHZRUqVARLZzPMF+Y/mRVTzNjD30EI9qMECDEHMg1/i5QP+2APvVlFj9Tj+0Z4XTmyJw
pz6REWjXHUB4CYew3ZAV8Nd1Sy0wlldZ6W1nIeT5xyyym/xTJjLtnPljC5yoCzfAxXkwwFKUtmgB
/K5bnViT4+gvmgMZosdg+XUyOmtHtNsH4L+nxtP+3io3e3zoDXhrlds43Z2BaKIDvLL0oWUsrifP
tikDa7/QKQXw6g9mk4it9VtQjEbgpZUPTwv2ZAgo3+qHO/ThQHQXtrFaO3Oo4EEXJtzAeGPLubsB
9OW7wkcKAh2GMhvPyMbFD0fIAgorRdThprTK4VNIedG6VMsanWVg1WmuzYAKYkRu2VtTVgGUhu23
afzNAwgpwKlMO+VDrrIxd+20gf5wP5uojcc0ctZPht2Z+W6RkzYetiHv6n3lTZF/AfB0XtMGzvHb
0vKp8vhNOZ/BfFodGvEkCLvRqEWxk2oZls/8NVo6ul+m+S2VEt94Ew1Lr/fANE0usaIz76t2sLzr
qczbde/AqwXou4FrjgeZDZ8UDWCdIM8hMqri0/h9aIsseCiEgHuAcHK/HUJtTtBj52X+BOOiQfEZ
oG6e9EtebHfascg5EZqoARQPVg4ysbSiEkUGq7jwMAjWsRZBcJObzuDcB9swlbsMYislj8ruP3Ua
vwAoCZn9ZsYpowNqWaiLXm0bTL1pKpb9SrHcTdCAWoYbVTgwkrNZgrsOKQW2qeNN5nDe+H4HqdVs
twvAkaUTQ8YJP2pJQXc3TW4GJdPTxYdCBFkQNy66lamXzUKeY6MLEHqqRDt8msu2+kGhusnhFeEf
9b3zxuUOov1WJYDLjQXPVOF+AU/MS6I0OWf7DGQ35NgQGZFUAlwegITZsO3MDn7ru96r5692V5Hv
dDYEsgTKlrntyjrrVeJlILNvt5EG30W+0Mffu2UnVyseV5HLdICo3Op44MGY3Wnzs8tuGSR23O5M
agr/brkT0WBauyGYJ+MBZChOe6Fhsdm4FJAF6EBLZnsN+Bdm67gsd4ttogSc/Gsr4nKBIgg8zImP
6D0hl88LIFz3UBjrVoH1LZylyxPldEX7HXpCs83AXfViAGqtyw4CVO8VUfR+KTp/cXelvzDwFi39
J+QulH3b1O0E1/vnct3sIfM+akvz0luj5mj416Ibj67b+7CfzGlny03QLK5nh93hN/hwVDL8EgBH
9sD+GljjAoj0Ptpj2Pnnwp0rO87XwEl6GN9vmBOHfl2xup8MdEuuPFgst741G0g8Q3L9uhiziyJG
1n2v6sY8IJJTXRZ5NqaTtL1zDTcr8QUs0B2qA9MB3+EfuUaIYhO2D4vOaOuboAGmlbi1WRZ7BF70
Gk+ZcqB0md6cCsCUH5bJ0rHX1HZabdX6aelDuh6BKd5FU1gD4M7z7jOmCdFlg4AJfuCGKOZE10i/
IETT7tA5at4j8BGdD97cXXsaDX0oGH11R0e91wlAd+eQEzRAVESF9V2zeA9hsYwWb6qEHuGak1Jv
QnvWegcHq/OP8N/KZn5ksDKELi2wAAYTTQwAEyezyy2B2V7aMWTfYdfTdruvu9EodjY93zvfarsr
K+x5B46h3+olGhKJRMvFGmBOHELg6OJezR4A/rG8X8njFuYwXG83oYcrtCTrFMuoleNYvasDVd2s
9vrDrObxQ4h6g5duXmZUCTmhMM6Rsc8+LHX1oLcxP1eDHq94+mY3hVp/WqIZuvhUZud1NNf/l7kz
W65T2bL2E3GKvrkFVqdesmRLuiFsS4Kkh4SE5OnrW65dUbb3+bf/uquIE3Ec3ra1Fk3mzDnH+AYB
H3N36CseXdrgjkwDUbYXm8sLLVQBqcNYQyvp+ujcMIpC3twSpg3WjwoPgenVxcfcaXKdanodcQ8C
sI1L9JUHM8orfgNE9+0SnRlQyzCMe8yBDc5p19+GhCOqR0jz0JRXW4TrjwQFOX8Pi1qU2HVgWuAr
VNnXbiMtxyK5+pXSq0OnYwTDNyEwA++yDFEPSjT/YIp8MOIawm6VBnriCBW5pb3rct+/2eq6OkF4
CA+sJPNVc84WxhacXzBeHPB8B9ur0u2U5LM9N3vC7H1QHWbZfWNrLEdoGRj4yq6cjoyNOMlshYUT
msRe+0KcJSrHGvFSF6uZOxavU6UwsK7uu1+oj8zcxuu87vKUiV30pN0oewnNKng1QjJkUlf236Z2
gVdTajiko5mFTZwHyoKdLD1+FHXlJYbmMro0azU8uC4Y9BDLFJCcaOnfNSCJj7CUwx0r/DDEIe/e
DbLF6btlTcGnuVBzOi4QnuIu24KrGatmn444OwE92OF9j7z9a0Pc2H2Jq/OBBbPZSZFvX5jQe5dT
WFisNn12HdbV9l2am/Vl3vJqb0s53dMXiNBpYJlpQU0TwdLn6mXKRMv6EdDnuGnsYnvcmt4pkx7B
2wiCcuzVsYJIFr1g58BEYddGCe+hOltQLeTfY2yWJKEXXea/VNXGy24jd4w3x2uXncHUZkyifK4/
wmlxITksvfwcjj57P8tBiAVYbAzobIx+RAlP9h59r5oTG/XBzE7LQxS3fusAjRDluu7ZDaovlT8p
fz9Vm7p0aV4EKVyQ+iAniRR9CJTXkr2DB+8eU4g8Tthw3psy7y420ChrzIFnZWxo+fV2KDjkFMmG
1pzpEcWYi+OeexA+qcjSMg45wRBlUwcdy1yOq+MZS0JYJavplV6KQxdze2a7eZ0a+NuIVG15jDuX
lyu1LHyWaZe1xjtST5R7mJlFlua1jhTCFRs4U7RO+wVY6pbQtsAWM+qetdsygkjF5mxjyh9kNF8x
R5zF2SEm51QOGDQflkBYMu1UFDB6Yt+UceNbtfXaCdd6Bdmk17s50mbSaNftD56gFGIPMJUZt4vC
nogatZ/vfColcWVlq1Xx/mt7uiDiCyixzXIOiaqM5LPQbn/PjhyqC1csyC8yqo4S+LRg59Jj37/N
evIgHHXkuR2qFRDLPkAXU8MXs5yjA1srP9AYMWO3iII+UVvogspaPN+IpWNStbpZ6Vv39UBiCCoT
pe68JWiGuCqs/jA7VXTZ9HMUYhZlxyd1aDGPmtNixGIi/EudITRNBOjIowOk7sGeV/ZVt3e9D4qj
Gx/f48A1tIfgwnIwycUBXix1Dl1H2MiCbzR7pDPlJZQ557IB8eUeTOxIFUE+snJpAq88/wauGag9
xjKKuKDOeAn6nAEyyJjhpmIP9QBjdveM65oyNWczAlzfmxQdq3LWiWgbSrG4NVztJGGledlrzj27
JpcU6xtlwNexzadPdbmxLZMShbjGmv13ss3lXhuFPlPAVrFbS9+4qeqmf6W1S5xEWQD+J7lh9i34
Pj0IM5gfULQq3eLkYQyqoWTigtZMYXDpHltazSpelIDb5TVLW+Gb24bhYAcQLeJ584wrsy3DId1m
z7AuOPhMftI7s/gMGk16CaLE8HlpxjwVnqtHTDki/Dw4ZtHwoVl7ksmP+lOpCufC7mEj4DkNeH1H
v+VjFk5nfw77sr0ivIXrr53Jq7APl8GVr7xo3GF0cp+cqepe6FCqQwVB4NUVmK5jC9bHmz1Zwz1g
wErzjcE/nWbDd06t7cjlZNbQrhJvns3XTOa1RGl3PgQUmCjhIlXV5zJ3wmw3Rtuw7dW2dOFxCpfe
4QFyC4OjSgZ+YLGyD6gI4tIU5npi/w9PUN+nq0i2HU5ho577tClAG6dzRHbPufqTSbEBz/pSWOP2
eSay291Z/rx9CtQYyB3tVeey9irxZjtZR1tiXcO7JeQJQ1/jWpivWSw8a3Rw7bhKknyWj58ov2HB
8foDgVrEsc/OB8Kiw/7Pha+uURt2J1mQ0tYzJSVIs3jz/Ako0SbWEy8dxt46zFVcIbbmJhM3dCxE
hmIX1+o9QKPyfXQb92NWnvHQRGJ8jdYi+pRrYM0IdpzUxraKmZfYpzI2xza483l93wEU4LntObI8
T3PeYk8rtsJJW7HUw2EYdfBikVAMWgOrb2ycL324WMDC/C4c9K2yoyLB4jjtwwqQSBzV3cjMUxlV
4rSOOirbbS80iKYDm+USa86UYR0EkNycHPulb653JpXHoYzGLyII8ifo5v6lPbosFkw8j1uzHqne
9K1rDPaz1y/9FjMhLC6tTm7OjuJkPPjabu9swxnHmKed/KzVXUmIJsAPR7OlntbaCg5BTgE/mM4e
0Z7CfGrP+IoBkVxtdfDWrZZBbnhWMLDdUAJfhq0oj5PaeEcygGH4BYUdXohutU/sPu/FkudvvjGo
oy4sZ4cpZmVoAIHhysQQ66QMbEWXTF4JtQPiT/HAKllfN+GMjLNnihrXPU8ne33UQuegObxfdOk/
wx3Ik1nmZer0FqUt8Y1Jw8EvAdAw3jUCSWDhLOp62ep3D8j9XunJOI2+U1+6QL0A7/nMSubG3Q2W
0byHZe+g4pHDbVRLf6PC60ZvXyIH8A4M3qYbt5Pyvs2y6hD0lnExGjkON4lNNDbmoAhiTiEm1roJ
wQ2OGJIpawNbAQ7AukjKsCsvzClT97Zsv255v15QXkzHSvvjVT0HJiqD0L21G1l/Vk2hht0ajoAn
PTb6L0uJxRC7vqS8sKcpGcNILHunFjxLPJ+nrB+Fc1xpwH9zW9E9tNKcuPlOBr9gLOrpEvNxZsSL
GMxoN9ml+qjHgYMLUwE4WlNUFfHYi+qwQOn4FixufSv7vp8vmCmoOxkYvEQF0jABTawc38y1GCmY
q2mjmJ2cLyNwqtgdZwseSBCs3yAVEY9ZUnXw9mpYC3FjcEDhMd6oyZkSm/GyivmTGzbGiWJclgmG
/yxx+rxb2BFNb9c7beHu5Oyq/ZDZLyCwrMu27ETStNYEymEpfZQ9xqu5msHBVkELDqlcLwu4W6eV
80dcTUbPyFazt44l8CdYf7BcCDcrwAC1+jgGjvW0TgFJaqwLMAz9ic+80un9gmIsI+lxBR5iqai6
y8kle0Wq7deczmX3qNfs8cxfvK2hAo2nBayV3AcVQ/jHsVV4KxECm+BA/XK5E64yslvtQXfBtBd9
bs3z+BEE5kEDP932a75gG6Uc0OmwlvUD9eC2x4RtY+GyvPFbhTfz68wUjI7ZoL6vy1SN6Yy6Swuj
Pqimdg9UngYzTDAvF6tC+iQbZdywAQ7fZsuo7govBzuXqY4j2LbY1wi7m+5gnNE2S10vJ0Br5X2D
bTwI6nBLg1zX3zYx9YDExio6WUVzSRKpjjEeF0e0oSwU83bOIqWHslCsA8Hx5/B9XJBUJFjvQi+d
Aj1TA/jGOB1W09/ug03Nz4On9ZHxrpzu9FjpfVdMr2zHzSfGOesurJr6rtHFaebbHmbcKzAF/Wp+
dxd/8S62ctrMizwg7gNM+mq8bqM3PIfNRAArktyO5idIskA8i7w1HyAcNgl57TYNNFO8RJXsj0YO
R6wMjE9dht+5pPegj9TMkaaNYVBtc07uYgPi3pWat+rEcbIlLDzzX40G8k+VO8V1yV2aOgUiboKV
h5xj89oTvZ4pXaStT3PhGg+yZCei5vF4FZwHK5jnC5p+eVKwTe1xArnXmQsmrROBAeN1m1owbNIJ
IHGFMEOTwJvFjTlG1ks2U9lBhoH6PVdGd0lC3Upvrm9fQflQw9X6w2rWZT/Ytfhs185MYZWJdIq8
8uJMy7iuQDTc2EH9tDHDT1rVvgVdaD56EibYXjYStFO0xICj5OfJbQtxZYTt9Fm6nnExtOH0ErZm
JjgaVJ19V1JHrK+tF+Y0YQENoozN5nJOOQ/5tLsWkYN56huX70irrx3uxNbQTA1qdh4wEoN8DBqf
CtAZOb7A8aITBEXFHA6QN2lcDsBTijSaOtOIBbitJz24czooiIsx2E/30mhN/gAHe0Qf7tI8suOO
CqSeoJbqlu7Mt6pz2gOKw0iTWv044MufuqxIO4IiA0iyFZZdb4VqcUVlEpXpMI0sM6sbcOjinoY0
n4qm+pOa+t91zBH6odhgtkzm13km/FPHnIF1tmA5eQfBry/CZja9o95cOK+6y6fE7easA8Q1akCJ
Rv/802Thr/nRz/OiX4VB5249kmrMAR4u0bME6bdxUegrUsa77SsBWe21iJz5kGurRBk0zamwhvnY
OfX8YGSV20A3NMw/KBJ+REP/NK7y+bb0DM5HDwa1Zyv4r999CecxLwBD0vdSDJra3Fi2Y2CghE3m
Hoc2B3A6ltGiofkFCmhjuvpqm2kVYHLa4ZuHwlvC3Zq5QueS2K05IuzmRoTjTnhMH5KORaxPOxMV
DLnfSxE+/PMV/PtXIDb1bN3Dv8fei5z4169QBB7sXp9m+GZaBRJKk4yIYxEJob9njeupxx6Lqsnm
FfEUrYZpfivLkny1MThHBy/jTIuJY8tQptoTa3XKZkPXl3OXZ/bBI2OTDCPMZOtdh8rOjy0NVekP
Q+wfyvVf7gKlEwphpkqRx//9nlhmFDg/tUXeq21BQjgUWAiISmpb20yUosG4myrLqqn2Ku5RAVOF
s0dtnS89or/PrgRxeNhGYwVs9+MukN3r13d/uM6/DvR5VElwhaDlUbjxmvA5f73OEBGhaYHpjv1+
LNUB5ojfXTYq53NRe9xDsxXvUTUxbiqrjYv846mIuojnBNqB7e8K4iXoWAVjoemAegw///kTOr+q
G5CfYHTjaeZ1shkL278LovrS2+qoAJhouzXPgIPFKHyt86FXO0Pzhn9tgNSQfoLYuLrOiYiwYtbN
orzJIcwVlygNc+8IMRVuNnHBot4zC5M5aSnS3WJvLFg9y/NYiJZA4SXLpO3PHu4zwGlj7UNdkWXl
7hHwqTVtkPOeWzpDeDDCrun4Bxvjg6NT+YBNiKarGBieJOsWGl/7YgmX+0UW/mO0Ol4NXwss65+e
sfNr8PMzhrzRczlseVyls2L2NxENg4uihyINxnjGB/7wX4sqrJ1yPVhQc/0b9gVP7qGqegqzwaj9
U77Krb6J2mIFJTcwqab7cRZKpvXQ8i7J1eE1yobV0peNGBzgktMy+eEffH8/jH2/fnIkU/iYTHxN
/Op3ldbGbKXBppXHik9S3Bgi5HQGiQS7gKDs63at17nOtRwnzoRoVG19uUWQ2i88s+XXLufOWwYY
UhyilhEtQDLP7Y+sjFV5afo6dPcNckYjZrJLItpQEcEch1Cv9aW9hp2gyGuBYhOlDqDgK2JyXNA0
jsAzw6bVj//8DP+6H5yFqISmheRE8RjjaD2LG37ei8Bcae1WQMSacGnPhwAY6WKtT43ZAPwXIy0N
s/Mph9zJRvcXQUn65w/wQ0z1P1ebT8BFJr/dgwri41n4PRF3K4CUtqWkJV4I2e393HKpg7eQtsh/
TaW4zIF7ijK3eBZGN50prON5ZbVy+7tXeH2b1L0n3NSmv5wldk27dd84y/zaluzjHKCz7GSoJRt2
Z238ARJC3acD53VMPN5mNIDd7MzYeS691sMfvtzvl5cJu4OJnpwdBMbwcVGI/Hx5SW0D2+9Pbxyu
hmuaRW2d2DNAmZgmR3TNQXjOYoGe6SILqgJMW0tHNADMne2It8icHdqpyYo7UlRvNc3dVBFO/Mle
QdQyFrO8TyApy0t/bnltzMwDbMMAqh1TE2bQtVhDWLybRec/1E4JBqht5552pIfaLOrHBzfjPPcH
fd7vylhEKIT8sCACCWHRRrbw6zdGeRLUXle/Tc55NOgwuOEYhOGS0h9VQgs6OBzUnmesuwZJv4qD
19E65ljByWwanGLd/fMt+E2fwIdAgowKh1wlbD/IEH+reBrXFewz+rxWsJ2fAymNT2UZAaHPZysb
CLr19ZMalMUweqozsVs8HWZXUdQK0rxn4FLxwqwdfGPuRR9tEZbTrmxM/wYcoWPt575qPkbhMW31
4A5d4zEa6k/mEq4cEc8zWhaa/sXupffoES8AW940aUD++F1DeT3zBlMZQaJzJVSaG6CO9zIzeEQ6
bF+xqaBjxp7sKif2IPsXqW4scpMXJvF5AjkJ3l7TrZInGtgxTSPOFQX/JMaTpGEVmZ6jtuMfq38M
UW1UhvmxDYC+OkiJ9yHKBc7CXjaTIgTZjrNOlXUr3Id66NI2aCL31OqSN2U27OqK5E3rSUaaprbX
cXyLq3IM6lg10XVt9j5sVduqo50zNVTgXl37DPy4ugAXkb3+5XT6X8mFHruG//2uQPtFufb/VLT9
H9SpnZ/d//hvNc7fZGqn8b3+2r79rFM7/4W/ZGrev1i8kAOxgOIXxBBDsfKXTM0y/8V2hjaH5Bje
Bifib/0lFPK8f6E7RWlNSQqT6Wedmmf9i5IGW4TvcBD5IWH774/2/6FTO79l/7PKI9il4MSQhnIc
zTylHR/h54XQAixFZsJIjWLbLyiIt31EXAGD78Y4eDxo6U9X5t8cc84Cq7/9PD45kmSOGmytvy28
lR3CuSr4eWfUKBjKDPJtb2PZVBFwyMlX0yHKrC4OHOaQReF7z6U3MHSb3O7Uy1ZfTMv6sPJ6Xoia
VG9jBvFawi393wV8/rguBD9zyyhz2SW831anKOq2rS1hO4pgfB26pbjgHB8lZMwMf8jm+/sdoNJn
izW50UR2/I4z4A20zE1CNlSUrIdlXf2DXUK9V/QgX6GmeX/Y2P9+B86lEw+OxdNFhfPbHRd0IJrR
7saEEDIbMcLmkjvfisQpKn2NLHiMmVyEf7jv/+ZLAlXnp1kECFGYn/fjn47WdVnTKYX+nNAfNeBT
N33cy6pKx1mz5HXGxz8/Zj9SBn99rHm2fpwAkMCBg/+tfGLmC0JPVEPibjRLYpRw6qmAnt2yZ7fy
ucQCC1CSltsnh+YwbJBt9D8Ndei9BSaqinhhTAi0TY8WmHOKfLyXxgxYj++wrYie4O/VqN++F0tr
vg6CQXHc21v4qWw6azj+85f5d9eOB8QBmgbBBUPdr9duFANAz6IfkhU431ULXPjQyHW7avKKknfm
QPXPP4/T5t9eUjoALEg8H2YAhuu3R2RjLuMQw0RqkBHICyaTHa66wZ7vhDCxsFQWJXQ3myCh5byC
W3Vq55noiOiyG3IGzSZ5k+WNq0MFWHcrWxG7YQtk0T4nxxOa62v69j63ZYha/e40g/eM+9doTjli
jOtC0jmI18p24dQUY3VRMTJwdqO22s/zaCMMKTzkMocC5Eyd5PRzriH1Y6YI2sm+6J0xvy8xLxNu
w5iCwJWwCNEhcKCmRam78oGGaH/bS2V+HULaU3HP+ZmdEFv7Cj9ZRg8TjUKbzbJFGWl301kQaK42
YRswyD5HyIFxF/VVTpRMJ2h4U+Qgoxx7TPBIEAfv6FLJfM/E6n1mTeu7mIdteK77Td5VM8FInAZF
cAwG073fSnMpd2rJzaOkJeNdCZDsL103ASANabh9o6sSPrkjCQM0vIBrLoz+6c8H2eSm6+zRhVmW
zPy+OANd9wZb1x1ATidICy3XJka5ow340SvKY7jMyOqQRNJSL3y6aYmih8IgAUvhsgPRag07jn+E
cZH3W1wHbWA/jQ1gzdgQatGg8mqLsqvlLI25fwGmr2svvDZsZh3xpuDQn5t6IZ5S1RsBU9ZK0AQq
M5xskQzmp8UGUJxwbGMsxpHNfZGLGXKS68+NaC17BcZSqvG1oXcjOc51kgV+JaKuUAGYlQ07CLRb
25KoHYqhv+nbUHIl7LZ0k2BYFlKM2s1195Iz87IHgUocQhQGZ6Zh73hFali+YNLE+/x5EYvK05Dm
T5P6fUSl3yydw69ds/0S9f22oHIZjZe6hYka84AveMPbeVuSKADuOzXzPHNGLNcvY7+gRulCEuxi
R5vLy4KLECRuVK5fg94L+nhpp4GmvtS0BaKpD7d4Dre82LvusN1oWlH+DloQy205r/WhmP1hgiYM
8iVRU4dewtd5dvT1pv09QV+k/fTewHjRFdK6s1F/iV2lpjKKswx6+w7a7HLNZLP6UFs/5DC8Vf2l
9r3lzt/MmWAGhQ82KXWV39h1i05A81wv+zxjykCRPdS3fWM7T+bCYrfTod2fisZpKsxX5gxCfonU
PvJXkg+XKfC/MQXaHivECiyU4ywl6rNWvAVqprucW3J6qZCmS9DoK/NTZ3QEEaPCE35iGkNElEo4
rKc534aI93L1cOQT0LWiUinMDy55LxK6H2TpbHqxPnRVkD0yOiQ40GxEg5JuwTZ2O69yAM5zzCAW
ipFQmy4ugc7p2ppwoQl486LYVmgMWTOEe8XkSKE2Q0InU8P1CeqYmMkMRO0A4U0bPZk5yXXGku9a
o/YWOKu9/lYyWXfAQw/ibjJCjrnTLJcpFhKEeeyjYXy2DYUsED3i2KZtZy87OumDmwg1RG9IJc/o
qUIYj+1U6ftm6QPzoHof2dnSN8feNLOH8/vsHnxNalfCyqReDLePvsiNl+icJ9BZ8azbRSQB61ob
676J3qMQMSvbp7lc0nchRQMhr+3GBT1cnjpCPZpEolP8JKZZKXJHOuZ6jrblFYddwlmISqt95tWj
fy8RpXiJD31UJiM4oyd72rC9laAE37xpm16hbXfdYVHSm04Zr3Rq5SZtr8lREWR/xDoOjb4OzH0r
6HXlU7vO+wUdLnYHfOV5gpvBVKeCiLPbyhXEzCuEZRbTJ0YNse+dl2erWMoDzgVnStc6d77Yyxg+
9joDyOBpe36NtmCoT860DMRjLob7DIHEBv1RNR7JITZsRSYP83A9aZq5cbvJ6r0IiuiaN7F/LWDr
fvdLG+YX5zV7ZsUPkCTWdqMukVobdIb8oLg1YVdVO47CoMNZkr03RCVjmQijRwBYgalPComHu+Qw
PNOByjVTTAO4lUV0EQNXCpxqr3yPoNlAu2v4we1c2gdGgJ4FRt93p7QC2a15qHL7rczyemMCzXxw
hbD/JA2jft2KAE0x1PAVhRaBaOZFx/lgShixA9eemnJ5DkPCW9hBNg915hmT3vZEnx4zJUITSYGG
HsbvSpRX0bheMfBZSDfvM++7CiNYzJnmZUBY6BOfJ3qbOSfnYWqXRjV5cAobJuhsYgb6ydXUxmlQ
Z8L3MqwwgZhOOB1CL+T3cVZu7VXpL9LccYBgKEtemMtiDrd8iyWZfcbBdrvqdqjWjFHpyJSITIks
e9JUpqQRtQOi49Bz6i9sWhMr7+JBJKBIZPAOdfibXyG13/GE6k9MYYipWhvSpzitqp5ADUJA1njo
TDdP5wlvI//VR6OimgrSG4FT/pDqNhCnJkMWgM2hCr6FQVY57AHEVcaZu7Csk3GybTH31r7q4EWP
CLrPX4Gqcfw8uENXpKIOiOERRbZ2CWFzvJQ5Drl4kt327JBQw/vk1mijXLTLHyikiY20i74yqDA3
ltOZlIYXunxIY6u6C79b2KGLq20J+lfkxTCKt1y7D+7GV4gn4ZRX1FaYJmw4zN+DITDffYO+Elbw
DTkL8ZAfuQq7AP0nbKFdfZbZok8/0+Mcp/fSpamyKxHOzpuzLRP+hK17bWbt3QKoR5CxEdFyV1eG
fY1EtBzZ6uqXwDfWu1AYBRFFIgPXI1Zz2rHA0KUrRzYW0yn2xCB2J9Eh0SYXDaY9yGQF7Kcz5veu
F9uL5xXuo0H0waUdDMioBluO+IKDWb4sUjdeQqrPDFza8fxr12ldeSw3b/mybBbkZS6cSa8tsDV6
gHD+oiiSvq5Ed1mnYtjwPHUtvOwSobhISB7Ru8wlm/Zq8Oi5EpzSodIaWrm3BzgxxDZUtYhz4oB1
PDNfoNlW1fPF2CN3S2gu2Vsanv/Mef6jP7K5aSiKLJQoCS3AZotBaVuftg6iZzo0evsyIDrsUkkT
9KbsBuBkY7VK9Cs8QkymJzBItM6XFv1t1gWPw9KzMtur9D1iSgqvKxJp5TLal6gTVmTvW/Z1tp3x
TS6yevRhi/Zxbc028qeyk08N+vvymMnRe+ahDR4LlEAX7HM52RtNsBqptYZNm1IODlEK4tvHbVjT
kU6DJaQPadoDCY64VvpsV1o1A9YIMXNxgXOiO+E0oJtnlAbaTLu27WdDB2yIfmMgrB6Mjfx03dvF
lV2YDrM9r7K/YX3q59gyRxERA96U3wYQHh6Nb03i5ABIgWNxM4hLV5O+h+Oyjh7MefCjoyvtDn2t
6clPU8ZfTCLC05+szSuPGE9gcEu3bF5059kPMI+it76hcW4Fk95SEkxNsmRMUVF+9cGGooGUzJes
VsolHWwC1kNUnZ0fBXSGeyk6CJ01jTDBTlU4t0Mh0aVlYVaa+Ody1vdQ5cuTQO4A0R07QUSm6kzj
zqYQgALuRcbdWOaUaP5gtyfV5SxJDuxPHBI0CeONiOl7TcgTJhOLeIl+xFAVBzPq2ZiKQJDNBtGe
Mg1nBvARB9Bc2kb9dlcaGXIbbEP9G4QlpOodsTEiwTy8aXRoinAgtOFHv6vlYa1Ce+eyk1SJsrR/
7KaZbqc/z+qOlCmq80zJniPrKkmRMm2pbw1/USrRdh4Z9y7NVRBNW4F6ciQ88R1NC50npAtB3IN/
mMg2OScmrE3WEA3jLsQ8YycolmNXLetOErS67vy6phlD43F+GccAkScqW65pxmL6Dm0/IBFoRoTa
M8pr0zBohLHryPT0976ai4DsrYwuDmBCTWatXdG8ZcrbfUXKiTZ2JPRJJRE0/SppR2uBVDgWwXU5
ECm1D9S6sg5QEcZjYK46IScOyUS21Si3DZqxaP4yjTxHDJ1DnsBMi6fWk3ZT9PzTdeDojaQhBm4o
2yQdT4f9nqqcPx1nI4YeQiMc9Q6Y3Sk59hA3RDXccAvXcRuPa7eQ7VaMzlkzofD3xcpX62MZNstV
OJ57uiu1/qmyel2h8naC09ASBcUL2LskHa3LBY5n64uyzIETAq8m0V8TDq7MthucRaE57GGz1cAE
y97eSw/9Agc4tupdb7jrfRYYZB9PfhU8av8cWLN2WCmSsANHvbNoNqHNaVhzEkIFjS5Bnb4+uLpl
ZTsnsNzlHfmekzVR1g9ZUcajQ/BkhB3se1Xk4XpTyq3H3oV1PC6CkqQIvuY0niXlfXM/y8Z5nkct
ggQts8u0K0JilQhULBRUpuTNgYB9BjCx5xZp65TmkDKQ2L7IaXRXxIsr3Tqmhc6NVUNBS0ynZCWu
CZs7bqPmNLfy2BOSwuQ120lqXov9rWnQj492RRDWRl6fserxM6PYSKXcfOu2Hs9yGk+NKq1nWW7o
4fGn4Jz03YQRDXNi6NkFeta8s1JsSgtVZciCjPK1ax8rxjlh2kxr9Z25bnS9lu10xeQUOSrWD39L
urKvX5ZgXO+XPDPemXSUJGEYhNteOKpaSC5oFODkjsr1esvPa8qSlYu1o046H1SqkIk8h87wYA+B
fIkC8smOpm7FCd/Q+hbReNeHUI+zn8rQEHm69RYtBeiE+Td3dkxuWNe2CLqKzUnWIawnvJHWUu0C
4MKXNmrGgKMyBB9cSUiMEj5T/iP1MTJTOsFGuUcnRFiVO2REhnlu9XXjLfZSqMHNVU12JTeuUOIG
bCP50aN236Wwx8sQxak6UrxxgluXCN3RFnhPdpuzXvhZw0yuL9ryVlMsRAk3jpiydmiL0zghuCei
ync/hkqiG3KDac1fdOu5RKLZTJVTJUfzgt6ER+5Kl2/wK62G0hHjjz51w1qRBCgZpe5VOfQr0Smy
rA/srDVKpKVS+CS2UIQ7gBvG5eqKiW+VFyVrj1Cck42Q7ZISrv9OFAk+PK/Ll5vKqbbXdZqmKym0
8TqsjfGKEj0IE2B1GEsKHbXORT4M5EBH7JxTYiwIiy6qctb5nhNjj1CdgeX5/dd4qaYuJ/qtb/Lw
xrVa8xOK2EDvFNJq2gzNaL5Na+g2KKXPx+SOxNeHWpLaje2C2Fg0ylb55CH/e5a8xOupmQb3XZNH
/TBADsyxSrlFyWkq9xEcl5ZHQLCXhfRfBk4gBOdo47JiEea3qy58AlbWRAfhulaXOmcXJacJcCTw
E/lhCRMjVRGFrELk55XgiquiODkjPvfEdSENU/rMzrfAL9GE2J0r2xMJDOfZPfKMC0l+XM/qS9ZY
3HY1HgaSps0gbafIivbEqFL0EqUyHRADYLmdS3/GwdaYww39YwTmtdto7zBMm/ycBXK8xZEJLN6s
ejI/de23zMwHOjSE/tnjG2lMLJ0bxR5z69Wc75stN4qUEXz17FohJ1MB59U5jbzM7DE4KWl/MKgb
LgpE+rTR3JHzJVM1ixBGzWazpPzXcLr9T+rOazlyZMuyvzIf0Ghzh8ZrAKEYQc1kihcYM6sSWisH
vr4X8l6bSQY5Sas7T/PQ1dbiFhgQ7sfP2XvtKa2s74lsR3aiftbYDMnJ+KzHfekxqjBbJ8COA/Ar
imYcUW1FZuJe0uj7ifDYRQMdc+rksy6+s8WpcyeJKyFVtKYZUIrJIrKwIfg6kPwDLb9llwGRw6td
rJUE7iW2Gd41LW4qmhO621zRP0lPHCjmDiUxB0q/6fCVncmBm3ADjvQUNtlYd72PUSOhvFeYcbJH
xW8rd9OAMlqODml4PSO4oDHcwfQjwHvTFqX3+J39F3YoFLv4WpGZSB5RlZJdh9/fogIixsUCXLS+
lCkZObd5laov/2WhsxUlGlq/oYt4V4/N8oBdp7/5rzLEqG0XE43wvESxIti0D21Oj2T356bxO1MF
FmrDggpqWSvz4HWTes5CznoNDfda2NHVsqwplFGeniRyr2O89N52cFrng6H2e31q5qFCYr9ndmVe
DJMMVGS15BOgr0fpOoyUJVOKKa+1yu9NKOegc9igwszJP2iRX0zT1/EQPn7+C+UAKx46idc/V2jh
2kwhJ84Y9UkS20DsPc2g2jrJmig/DYPutbTTGqF2O5wqWtECNLVbB4sWfTjaf+82kGsgLXYUB/zb
Rbve6gqa1C23QThZ/ZCBzg/0kU7CpJa/h3Eaz6Qfd363MN5etH48jmabHzxzhaPHa9k6JjVZFLWO
2sdp7pjN6McwkvR8yar/568J64bB7bOIwdAv75vdtF2IiQUPJhnn9JQG4mY01LAIcbObptDCR/xU
H0lZ3ntaqyQQKYstbQMo7OunNdpJ1EVD0vj5OBkk6KCsJAIqb/et2cAk0/LwKPGa73ImBkFSKh2x
vkV+RGWZH8zB1vfiYi6F6gRSzcqv9YxL3rVmuV2FuKz2FzVg42wGuZ8TVz3aol9u/vxFriOuN5dC
R+gRe4OXxLwYuelDi6TbZDs0afqezCyuyOwa6uN/cBWPGTIUDOaXxrou/DbY66y4k43DgdBAVLzN
+0p7LKus/WBG+va3cF7xWFUgOa/Ty4vPjRYzzfqWUnholmpX4iJlgMxsSv/Hj8dFAMwdW7MnkMhd
LChlnIfGFPeVr/h/OuDYaq+qyKST3M/JP78U9BrYkYxheT6XoF2LotkRsUfzhTPLSatC56jnqdi2
TfcRtPmdu+cg12SVsoEPvsma8GSu3A4Psc9uaGyQdaYH+ojlB4vx268MIYOkHgUsutJFxcULZ1kE
pOctl0EVpbZpTXeYHdX9jpFQbrMKyjnxsyooY2vZWnlFyQHecdProf3Bm/9mL4J2okt0Mnxp7opa
f/1ORo7daoNV1KAwQhR8ZMb6SKysU67aOujIRwqMyJMffAhvFmEuasACBQhlOMz8LvRVzkRxkqyv
KHGtqW9QQ2L203Tf7Ako66AP7EfRuwEsu+Q/uPE6Qj24krD0V7Lj698r58KwyLWo/Rji60bI0PPT
NMZASY7jGduT9IkF129Su9VP0C8o4lOHYWioqw/e6fduPO+YQC/Bt/qLbvP7YiCHUMMESWcvK5LO
J3P2XKTrvLFjakcAmna1CEBjf16A3t53IKSQc1gWWFQhPr3+8YAKhFGSEo4ZI6/3M54CH0y1dVWm
keeHKNw4Vhs4lMeo/OCJv/PCg5FeNTMWz15Shby+dB8CBJhiG9AJEUM4RltsDIPkuF1GybPq2yyY
sxy3JVi3bWKTcU4WXREww472f74Hb3YVVi2o2YiC0BMhMbr4Q1TqogcvCKmdvDbatOWkOEtTpqcT
vv4/X+rNWsKlgCSuZF+KDQwDr39zDlJT7y0Kflxj2aHJ83BrGWLe/tOr8BbxOZkSrTl3+OIHzej3
zUFNJfWsaPd6UiQPSmvsD17Xt7fNZsVircIzgADrUvvUy0m50dKVfl1zjhxxlOwRhKNfGJn///kH
vf0ybH3d8MGCwbFFtvX6toUp9pjB4FJaG4thO9WmtusT194W5Dv6HkHa4y/T9geS6bcfB/syJYAJ
05K18DJJJGlarSv1sfI7R8t2s6UZJ5UT8TfKaT53vS42BXA08pI/Wg3fvibrhSkHiHxnLbgUD8t8
ginRD5XvIIp9yrHqBrMhsg++/feu4nJLWfMs0Opv9tAQfaVdI6o3C929Livni0q1+v7Pj+7di2Df
41cg1NIvQdbjQCkghpz2nJGZh0k2+d24VO4HL8gFH54TBSpkF60S/31N8rs8ywyGaseiDEseFYmV
+GCZJlITnWkgobZnzr2RXit2dmfG94PQURR3a3ScbqV6EKdpeSgsPTm5ndI+VRgYX/58Ey6dKb/+
PKB5oMQcEI76G97hqBI9pNPn14X1c4WefB3q5mGNET4ZHn2GnGhKf4F1Qwbr5AzXpGSUWwx1040d
YeskZJaZoEynz3/+u957wcH82bxteJfkpdOjRWdtMkiu/KKWxS6qEkY2o4wwGNnZ1dKMf0d5Wezk
7P315+u+s3SY6yuxajRXqf76f/+t7KW9RgYV5n4/s2msjKFLZyRkoDiJ4qNV6iJy49ebwbVWqSdm
FswPF6cXRpejtjQ4rpusQC1U5yIo8tnYFjmyqH7O8AZFiXeDccy5sbB3r2bmj0Kt9HUbfXWa4LWk
yCC6AOkggMSLBSwnqHeg9VKiFtdDH9UlEDQKj40jupae7Zwe5ay8KwYW6qXWev2b4amfbW9LChDm
IQ3J17eZ22HxbhrnDs3pAqijaOzHeGZAE9WtJlEz1Er3CQK2aNAnBNHajfhIgPrOC4OZQV8tVljd
jMsHx6RwFrUc2FmkOfxtRYn7ENIY2lq9VT4sTqh9lqgHrpVB5+7Pr8z6mC7uoOUgd1+7Bbw1l9VC
bIq+FowK/IIrf5/cUIAFinSiIDTx0MzeR5/GO+sW9iebbQ3AH32Ki6qwREqkC2xrfo6A8IEqe7id
S9P44Fe98yE43E+Dzo/Ldn25LrDDJKn00BaVPNhHQf48K1aU3BLbKz+Ii7gINPr1IbCfGDw8zjII
qS/eQdVbJitMW/gtQDpfGkVOh20eTnLUEGf0WAH6SUjG1YJvJdHrfTsVzzIJz3SjwpM+Nh8sPm/v
sCNZcmgA/TorXrr16ryJsmEsCt/UZLo3O8rMGvHiBy2Tt+8NNcNqUrGAOMP3X/+K35YaT8fjbfAN
+VGuks8lMMBghMJ0KJHp3lSQ0D6o8N4+Ua6HA5uFBk8qPqDX1zO1DKS7zvVMvUx2ncmEnRlzuIsx
i/zjl4dLwfdmv4OxTBH/+lIJw74cwmHuO8PQHq21PloyUretxP0o+OKdZ7WWyMjp10MaxfrrS3kZ
Wg0n540Z86TaWYVt7uNRfhQg+e6zIkKZ15QiD1HP66u4Evq8mvhBIdIZHpPVnkomHX6vTIQndvZR
wOK7z+q3611sQ45qBAbbhl+Fe/Wxsd1xg5o83cWq+KiJ8N6lDPY6NloD1PxlimTrdeGkSX4aazX0
IEw9ftfn7UkbIvODg9V7l2Kjw6RE+c/Ycb3Lv73xkT7VioxRILd1bx7HPlspm4W8qUT/USjbL1/1
61UZDTydYzI5GJiYl9HXhVWiiepRy5WAXL83dsU53UzduxrLUrqrqhbQd2EOnzJ9QcC1Bn2sbd07
O25CP12NRZuyCd2gR2DO1J84lwA3hfzgk3z78q5/JC+VRJbtwfd6fUNET91YDyyytsrqQMkw3EUM
Tz9YaN7edtjtOB50CiqO05eHLsbRtI5GByccCsN9TGrcsWnsBdez1XxwqbfHIdwua0wD+/DaabvY
m6pksHPsBznKo6XMAsQCzrNyEdbMslflRuQOUNLRnT+qYt9+ny6NKX4iCcic2C+DpkIPJa1JMe2P
ROCFK8mxY3It+8MowxM3vnrg4XdXvOrLjT6a42nOnGofkwSyrR1aVj6YlOQTwDGwPqPzJBv4CH+u
Et4+BFoxNrUWaTbUCpd3hpR4VYseSV2ru8OjJqLqehB0leJI+6hh9/ZmEK/A5oXnhAWYU/brt6op
MsHQJoEWpnneN13P3M2IJEsFbT9Xd9BX5uDPv+3ta0y0FA1Pi5wjYlovi/W0Rn/Q1LRKqsbsPrmT
MT+47WK3H+wq69/9+pOmsDPIhhMOLxlE/de/q7ZCq3JhqvkGg8SrRcFeNQbmeaimXbWqsNHHjDit
jxrzR5BOiL/+8e/krE+ljJWfWCD9YhfIukV6esGMgTLa23rVkG6zWEWPf77KO28KlSTpwesZxP3l
EPt9lWSNbFHb9fC9QmN86Ofxns5sgRmZrebPV3rnueGhoZuKb4dN+pKLMTeRlkzaiJBReIBy62L8
7givfvrzVd45AdO5ooFK/5Cej36ZZb9UAEFlPqS+0tphm0JOqgADuSpw5jAF5uNFW7vL58DUe2QU
wPe3yp5+9Fbn7mu0uzvEXwjh07n3VzbDf/BS8VqtBzAXsvulfRaZZkjRBftIS+LutkMP7JcZ8/ql
UwhH+Jo5ipOtsavtHD05rdoPrv/mGXBfeGtYlfE18SQuVkwWxzYcLIi6YH6zT7HmZddOF36U+vr2
mE9pTX1EF2LtJFNwvv52SGfIOzbk2Ad7rM80huJ4n04hCvQyZ2ZtZ5l78FJA9ZFEfL0t4uXFlDHI
O3TmWy0hDwG+kvMpRl0Q/Ho9/pGt9P/qGX3lLP3/LQWB/M7fvpQ39tJPZdL//df/OiVl9FdV/O4y
/fUf/JfNVP43GzZNMCrbdQjjrR/Xv12m7n/TUGIa49EcplREzvW/Xaa2+G/XZjFGak2SMnN79ul/
4+gJSuDQSFOFjhR0eyZu/8Bkqv8qr1+vyRTDa0aDh2hlveDr92rJcCtIeuM+DbYZgYtdtY67m+a8
G5Gwa562p1XunRhWdFXAxyWfJQLTnavV5jEXoZPcLFPk/gyzSv5UUA2vwGdGxzmfnZ0qnOTJjci0
Ux1j8MdlWdTeKZv6TmiufUJUYX4pp6bdV17N0mj1NcqnyprFt0T1yTdbpg7y4lqzPxt9XsK5NcGt
IOVVzRjgCGiJ4kpckuBtfAePE3oi7zbDuw1WCsxVuVkcpcCiGmM9Hr0IjumuyFI4q4OrlUHV6yMp
RjlaxR2SK+/vGsbsdOgjYHVAhDUTxt8spNq3GWg9fFBM9/1WdiAfSuhgzS4Cn2UdNeD97gMswg7V
TCKVOpph4aBMGbsiuxIOcLE5G6IGGbih9mUxud6n0LSSLmA1ig69Z89cwlPF17ha8tupocm/mSdX
Gw+li+xr0V0AvzXzu2RT1PN4XVgIaf1piXKqgyJXzr4wUPOFehuz7k2Rc0YTzRCAIC/qRRWOtr4j
/rZD35eb81/Qvxif57WNdKgeK6e9i6dQ9kfCd/spMEtAvQSKzvljNXn2ra7Dcd0qxsbX+gzPdGNh
GSKyq/FQRtqJWX4dEdzWV61XT5Y/L4vcYVk2vkuk/u49WKy53fUxVjMfWla/NRemg7s0FxOjFwJ1
bp3FLIenpVLVAG+wLputh264O/Z1L74L/Dl7EcaYFK0Z1iZSqdSZTm3aul8xBDjobMJo2uPQnaMD
5yPj0yJxZPoYPfv7ERAngLfKTp683qHsd3St/DHV1vQXQZrNl2qexLXp5MmhsSLnNGhZoSFOHx0n
wEvFbCaGt3b0SDV6yryuePDU2GDpQ5sZGET6neikEAeCEUF/rPOiBbGi40mkOrNQUk9R9lzJtrmD
X4mXJ2R3OrjpiA8Ev+SU4oKBYW0VifpRNVoHl9rtlj0+IMFpyoGSGKTKs5stwK0G6HAhQ9/V5vKl
QCZysFGLPzdy8Kwgd8Pqb5oOnekDvbFxulTFghVrcl6i2NIXZLVhdQ+QhHYLA3VchDGYFZydbB8i
E7gXQANj6B5EBO23LHK0m4MRpi+uJvVhH6dauWvJI7he46vuMpgZ0w5JlkLWKpPy2u0suGf53DGm
WERUW0cUUPm1prJZ7Eo+2+/2LPGrwKhHhPDbOnv3r+XpdybX6z2XHjwtQmpjFk3OvcwXjdeLViGz
Xpi0MNGBwa0SB7uN/tEA499XoMvCpmuBerns7XRd1rQDSRSbpt20i3MQUfr/eIWLhZdj42QUICDA
ivoJv8Hpu//kCutIgM9qjcpaz3q/ndblgtQz1Sw8ak6gWeaBSI4PrvCr5fR/dg+OKBZVF1IWktIs
eqeXLamoFnFjpIA70ZeY6hoVi3hc4Kp/TiJabycBQK7klwFp4xBTXpcox7c6B7ZrjHFWE7gwK+1d
o4bis6Lt6+CME/PypZWjKNDHIk3fhxbug7PQBJ5QmWe1/sGr9PqstXYI144vqicPgAhxbBd1FUoS
1djoZDbeIs+i/8v1siuzEttqMj+40utjwb+upK90rlX8Stl+8cDBlXexyDW54RT/xFwiPWHLuodJ
vvyrIKOUej/h6P0LcSIgK5im7KUmZ8lLu0hKZAYmuucCa78xVc+YM778+SN8e+cI7KVDw9SBZ//m
I1Q25qlZzvpGQPQ0Rlq7eel+VaV90Kbsg2u9bkus926trWlw8Y+1zXLxwSdO1mOuQcw/0IQs012T
4h2pF1/vTrGz+/PvulAP/LoYPwrJwioAoiG5/vDfvpvMJgrAVbG5UYXh5/azMAL2CILqNw1JDeND
G8EgPNMT/eA0tw64+Ve/+p5saB8Q5mgz2Lwhl2/jZNZtVJctKEfdGp4cOaZ4QVsPsXHlDtEtYFo8
ndUMOhhUfn6FpXN5YCJZwdJXjRmYbZxUBzb65Dat6O4wBKvLGNRzGFPZWYP2BaA3vFOrFoWvsyWe
UjnUn2ZP522xhrR/CucEZubSed9C10aL37k0BphlNjAx4doPzUYroDVvE8OeOPCt4yE/BRh8Tuul
P1Yu1R15KtP4Pa8nNIpAwKdPdu0qx2+JIdrmnAkfrKGYuoeI3hlRQI25qKtChMI4RfUkvvd1nWCI
Czs8gAYYcn+yteVK1E5nbozESx6MIfqb/SGCUIfW2NtEyqtdgBB9jY+MDMnHqbMT5DRurdtXnoqa
x2aZ2uqoaqvdzbXWIYaO+jurjKsjkQSMZ1cvutkXmGniFPtqgOddb/fjYBvXhjl1I3uwV4MndNwK
ujAhNWbQo6MUO1XJ+nsKQTYBuL7UFJ5zVqjbeoEoX4c6bCOyFMaXkByPUxM1RsAkRtx7RufeSay7
QUXz5+wuYYweinKKXKQhhcFsiepWh1Na7MaxF8NjpHK8s2kDb55zXlep607roukU2d06X5FhR+pA
iqFj2Hd6PFgbjJXOHDATnh7r0sHP3CVu9tVbvKuU9e5gVYqhgdsa9xSG3uPEgMjYyyjc5UUM/2rQ
yOrhBPKs2TI8a62H870Ih+gM2bicrniYuEwaRwXKDccrKIwMG0UbqWhjQmJ/mvhqtkTk2mpXMjAy
z4O3GgtwRDrWucf/tV9cW3vG9jfivB+GbgsJFqV1hec5vqN4cFBtp427w+dAIgCWh/Z6AIm9xXGD
TrY32uSo12FcPQw9E8MdRlZvOBXcylsvdpvjFHpsHmU5T/NTxrtj7GkONDY+bFlk1Cp5AwLnqTeT
fDvo0XJq+9KGb1tP8wELAO8yMIPKpY1b4TahQpx2Xc+A4qqZxjjdW8045UQNJbrQb6cs6tIf4ypu
3YYq7LXDbHn5hGbUSl+6SvMYwSvkg/g46KUqr8ptfy486wkbbZuce8Kvqo2X4MYMGrtNvzVLT2M9
MAdY2MHIrr43OZMp/HF9TlCUbB3tWLbCHoKK+vJzmXmtuUtW+7SBQXtXmrP3GJtFtrNm2O8bW+j9
i47hYWdqw3TQ5qm9UwyXKJ/N+qcuJ/OQikLfJanmHtK2HV7cRkxbRq8dH5fKXWCVJjbegFDpYcKq
Ho6Hbna1T12Y6jqJD4VwNmk0xH9Vg8e0Fq8zBJmpXD63hkGgjFPny4sXp3pFEJMo8TSMWIf0ellN
zNLejV3Yf7GN2H2Z50aWG0cRa6bZfX834pfbWho96I3eNsUVGi2pvThEhcl92eF0GyL6LEFphiiq
a11F2hYxOlk/MYscPY8l787mMn+uSGwnz6Qoz7JMlx9pYofufioKr9pyFCba3ixiGNIKWEbst3WY
fJoT+DSbotPavVWEGl5VFvEEx7Mofk594wZZbUzewwgtiogZr86tE7QVpd/GDuSHrTTqZA4yq+2X
swWZVyctOlrzMizMvgctaReBw6fEaKaZU0MiQ5oPz8WAK64MGgHxAPJwUpu4KBIwYwNLNObRWCg/
Ubp64u/GAAEY4gXGxVh/7TktrUMQlo7SRu+268cUA4uBLWHNmKIY27QFINCykdNeD1HIAAJNq7/s
ysSxRnJRe1UgRCIiadaWrZN7ibkZRac9xMJhWioAun1awsL6VA4KCkha1ldeLeMoqIYoChq3n59d
cGXLGeyMuCbTSg1PTSsyneSVsgTKkMb7AVHm92nAY7IZvDrWd3a2gIcXVewan3K3T/xSRfUpb6PW
wWZpuvKIQYAk2ayaYURuYPDX0yNnv3S5ykXCiNDpF90kMszsii992EwNoV76kNwjsS22Alv61bDC
fr7lQwx2wk2gVN1N1I9naD3jPSewxTwwH9DDgw54O4hGPbqRZmk/lPWgm/5iE3HhuzIkbI65kcZm
18zKjl7slud645gQHzY0DpS7S4dFRgc1NbP+jLyy5qBlT+rkwK8/VB0x29fzKI1oPYa3x1nXqsei
Hj2SGibmCKfIGvACuaLy7gie172t0mcQkjOkGaKmHA/BjuwjZksDAS1Nh2iU9GMfEGq+S7tctHzf
7pKdNJCqOF/pXzxAtWmbw5jZun1gb2gPFo2X4oZc626fiMj6DDKTXI2UpsO0C+XYH5ZJFp9XovAX
gPSts4vMpNx1mjunAavteGxym3wput1dvMn0WO4j0Q53/ZKMzpnMbIXRaZwjucPa0DabavaMB7Nf
Su6smvZ1x9cX9UkrNuEcJo8GoGKOBEAaYT6E2wV75sxcyQZPWxB3hCZZUY5sWsvmyB9brGDOIhny
EOIDwnJxsCeJUcpz5tlT3wH5CcsHszKdesuwXzwWsaWV+87juW86AZqH4KM5esDWwdpDfoP5aYnj
B5Zp6M2xGCH6Ybga0i+EI3vTTaHljAW6srlpcIK6Z4wJgjZRm68uEZ1T1E7Hx6Vh6TL4qxfRzmym
wrVpy6SaH86puhrxtfvVQmmlsj4vvmkKMDxUfXeip0MiYL4tjQQUt8yUuTUaolm/a1ojt8W0CJtG
VS0OBPwM2bkIJ5Q2iWvgp4JHKycqT0S6GPC8ZqZlIy1SIsPwhZM8kQ7QP9Pnqcf6G6g299wbWy5p
cWqVi4bddYHFbFRYRkcC1PhX4Ee2viweeKMNPqRqj1MWUBtAjUweoq5MrGO0DFmJPS1LA7eZ+nhr
ANCIHmS4DGNAhw/RtrsU2Ga1Mtp5lr1QQdXzExKibnzEg+TLJEmv3Khpg5LeTDBFxqERVnwTm0u2
Dycv3kWYxv1QEvwW8fUXm2YQJk9YqYMSdN6gfbVLQFKXe85kLrqfjTY6G33s6KOB9Np3uaaV7LVZ
2m+cEFD/PWZvACThqGfeAQZyf4N+X3wtkDBkLCRDvdWWcSaIp1bmxu09k7yr1dq8m1Dt5V8m+icx
4IpCXxNuZnnW12iqjZ6Y41nMfaVfo1LQpw0EhPx7yuZKYaB50bHM7IwUv2yyV1yJfZfCzMMfDh/+
BTNlFD17oqzX1D0vZUuzna8heXi72KjxY1TTRDGhia+aQh7q0x3u7pWhE3xVFB1JJIV0aTq4abX1
vIn4lCaNXX3n4p3GURkvhMmMlIvMwWtVXpmLFn4v9IxiEPCS9pVj1LAwVatn7dEBwOnQc0qKasO9
n1/6FOvZX7pThs13IlZkshucQhsCkSdt8WhlMUsI0RtYOlrMgEedNm5QZa4sAnp93lY3qnnYdKOK
faV3xtMwIyXnKxDz1UyT8KjJpCo2rhlq7pkdA/Vs7CEAcsie+Fli4Sf6Cq6MSrMjITonZuebci4N
c1t6dtwFM5DsI2lGGQjUODqkXhreqkTkT3W36ynlOzpDa5wTH4BQRl/cLlZPp1pmDJBxxg7LEhhL
hDewJS7sftLTxgBG2rk3OIvLLacM62YQmOkrEhh+5omVf+KTc/cOZsYTEBmdUJtO+wkod+YtF9V8
nJisTVdWGDfitKjaoGokO/KHbdbDvlmAjXwiTArsSVoh218tpSWuagM9qFySWQUYmqzxuUYHzCmM
+cwmUz1gBksD38sxq2Wkm2XnLmf+v0XcV5Lb0lT6PmxVuByJL5ujYw4MO/ElVKM9+UrN6E+YpdIj
wAFHP7ZpE5VnF3AotFNe2i9JiwnaH3JVT9t+GarynAHIOlWxbsxHlsX4yKEqzP28M0SyRfc5/2A3
SEs/Wwo4FCoW+mrW5dwFR4mrlvAr7Hx0DmnUT34lars71FjXpwdXmQ7NMaJb72bop98bpxuvkUtZ
e9C8kJUqkiw3IEDC6jwwpvwixn4EY1GqadCDcrB7ls2oV86WWJm0OVd00Z2rPqzT4qkvSRXEhp8O
zrYx6uyLwaE486lFxgc15sa9psLum4uiRm1jZS+nKBb9aWTC+qIKEo+AzwGZv16gj4Eax2IfP9gh
odVskwSAMnTW5pM2RjMhGKZQN5nTl4fOHNtpPZtgXo9AaWySemx/1GUy3GpaS4wpXcfsuxmZDUSb
MECV6NW7BRBFdm01McAVSX0e6H0L1sBIAMAuc5d+TnsYFb7BtrtKgWKoE824kArYs//0BAGRnarZ
LdyXCjhOZHROfSYcabKPqUcd30Oleyy8IQ/mPON/9OB8oWfpd/MaclJLFW2FaJztAHi/BGkm3L03
xtG3lO4alKZ65OMKXeU3fZ7cV20nnlvJkbVcRHZr0YvaEr3SCcLxqvCrDtuDBp1sTq6etDcxAdh5
oOqIKBQznsbPnl0nPwnhRVihk+my98x4vrHHmXN5b7dqb0r2xKC0k/52rkwy2yxbdp+IrJuv4i5O
Atj8+rLjk7Pwapum7ReT/cPudO06o7eOLTkS5T0lafV1GCWu4IQfvymWjgLIJINtYJmIaiJBe4uT
JkMh/QhN3dpDhwCdRazYmTdaBlNlpjv+9Obe0Cv5NJn5Y1hSJlh0N8CDJMLj3cjJuFOiWX6y0Mir
1Js8cxfa8XScqd/LDUCN8nOH5jXe828zb7LYQNxTtIxZOckaPxjPkl3ZNtVxWhw5+WXd4TRNW84i
cLe9ry52yUOlanpUmuqG2Dc6jS0jN4AKbB0zrmsKuwqOOevBM2ATb6dzkvxixytKVe80WChZY5dX
CCXdwMsZb2/GyM7uwaqrr1obFQ82rHWi/iJ1yhnWnCfIHrx00kGJ5drFgSyQ7KENe2crGCj5JQKZ
275LvIOdeSM5WhzeNx3nPfhOvT19G7BkETajd/YhVTyvgJfAGnYxkjlnWwvN2xtsKMQeKf4AP2nK
8FNjK3e/SF0L7DaUTP9m6u9mTXyFpnKIGBIcW7UC/CroFwHZgN0VkYHqyWOUcx9LyYRlslRobxPc
Ue2msDQ4M/ThH4d8ItICrXIJrQLZPXLROTtUOsKquAIPA4KvszcVNJYduDE2HmeuQIXwvx4zQB75
4JutmPHmzx5opKpL+b0lkW33mk42CQ2lFhXs2AduzfgQNB807Yl1zZIkJG4YOfAf6ryieM7nVM/2
GesHkT1WHu2MGloclEf2aiR447lE9N/BAmytv4n0q7bs9OW3wep8zCPpQ9hJY7yuybwL1uL5k4tc
CWJWheJFVs6Q/Vhcr/48txrBTNriivyO28Hno2qEPhup8Or10Mv4J7jfW7nYNkO/tTdIHaBcsTf1
ypkPSdqL+VxG0npZAxpZjOmLBq3BwWJHHGo7bahf9a1Aie4FnmwQ+MSgXwg0HdmOeoKQSO4attDm
70zi7QmfrTlJkROJM3kY+XQcwrX9kW/qriO05m97pjM1FzpmegAQC6Ds0ASLNE8PNME4S3qpVRKz
JjvSYd1ucFHgZRyh40FnGLcwsNlOyZI8ht6S7qAOOltPlmGyq5lLpxuV8xJsW+ZJOAOduLEQdEjn
jJpLy3F4AA+12zk3NzXTcapf3rwNBzE1PkKI3dTP2plBXlrsBTbvY1cxeN9lGQe17izyOtl6hfZX
Pw8haDfO43+Hg63JrRYWELjlFO+ssF1OU+uAU+2lK+IDtN3uxSHWbi+civDyoUrmA/kKXHrqiFLf
aGJs73UNLbXKeXBehnkoIz0lEMARqIdkH5JztmauQRwkJQS47WJd10n3VNXDi+O24zXE/vnBHL3k
jPZtYZWVjNauyEi7z3j9DnNIhJtPzNcy7J3WGr4sCRnfV6IvFKstzJhrevIz5WHFoUnpUXxcbZcl
56fGfuZsOF1NLjGpqPkUecuAN4A6SQQiKP+KYKx5NTZyEgO4BQBCSyjh2cUIYZ8RZOnf88rmObQ2
R8dt1hsxTB63AqTqCM5k16Vbld6BeKhk2MS1GtZAgLK5JiWD1ZeSDTF7uszEMhcyJrqWFvitikcP
AMRgsHA0QByiTerBp7gxjLwie7uHPlfBbG8QHVgEeg8TmPa8c4ajHucdWfDU+i8ZEIw9iabZiwbW
qYaxpcurEGyN2HF4mKd90ni3fJb3WUznIDZMb0NejBUevXYwrZ3XJZj+4GGw4jrUQ9d11uugI8La
C9I6ar/UyWjCBukYgudE0XxuOfJ4vj64k9oA/GufbZqwgL+WtDMejIphcTim5tEu+Pt3YgJBH7Qp
hl4f9kA3BxDqpm7TkxquHYzJbq/DaHb/oqH5d6UX92GcQVjqlKuTawZJcgcuKsy3kRPmj0ZvDvuk
1ZOfBkgSwtg7EC1bVyvMTemgxio28+wV5znN/oe089qRW0u27Q9dAvTmlUxfWd5JeiFKKonee379
HdQ593QlM5GEzgW60RvojVpJcplYETPGDDWWgu+NdlGBgF15ejZ8eLmZiA7Xnv5NddFb2K6Jj4YE
II6UUhNLyl4ec7HZNqPQtI7ZVWWyVhO9iexGbepoHXtJGW5CPEKjdSkl1CdrkYbdlz6uyhozaG9s
NxSY3cGmIIgZsAeRCZBzHlXbiB5bcBu1DHYp8QZr5yfk9+98SbewuS21vqCiMAS/JJLjrRPhCXYM
1bTQ4DDiNL5TBtD5W3Qq+gcSB4hbOZGTvrK8uNnmWTpGj55UmC+5Di5/anXpjo3R8DsgyYl/vcYE
wSnpL249G6iTHj6gr4R5S86+IfXPK7O5pBbdR+JXELYLpSg+WtJ042fNRYvuMeLefcoe2EP8l4Xa
rnJZfpS8TAd/FaXSizBFuzvIVVK1szLFdeo6TdeqICT3WJxVz40UaeTNC1H6PQZA+vpUggpsaWlC
Dr5XsBgXdT+EDNS0m14pdTLQkrghNglu1bZ2xy3MoPKx8uRm1yEl4BqFveh97YrBA2Fdd5cqmAE7
BvZbJBREg39L793PdGjE0hFCWtEcarUeBJM01PqtmCWdeqPg/r3y9cp9SxGWQfxLS/OIbCYbuAmT
hX9qZBY22DizfUswscVvevQFQgPJS96ggIMVjoom9tdjK3RMII/8qd0IXvgWlKQD2JvhIdq0m65G
Xa2OXu2yMRvRxCuOTSpAWf/BYJM/h2AWz8IolK+ALDQqa5xYv9UkDAFbhOYqZa+ot61umutY12vu
wWaFaV5GuvAZDJ3aOTH4L/kYaI31J665udqiC9F25btV1W0VcRwC6CyeGgIxytHbe7UV4+UYoX0B
Zejv0yQCqoW1YLaNvKj4nmiDdouVVL4Xrbp7FhUwT0UYoxZ3f1t5LjwmQlVuQuszgJ1maaW0otBJ
5qAnAI3xYRcBt+qRJP6uJOzMnZZmX6g1qRsqN5Gf+O+h6+dYbNGgqFAfYT5TU7ZeyQret3784kpa
BFRI993C7rwq5ytmKEhqHEQTKQ9vEn+odxX9y8hUKlppgIyJnGWuankb1RqK8pDXXZ3vmzBNKRnw
qe+gYKct3PE2HG2L3jTZLmWoJjeoCakQJulYH1UXQ+4NXzwgf8aVIr4XadO285TC0ApNi4+rRecD
jusHqlYoSsp8J1IzfCqmQ9dD8wmWz8qj0jFZ3T8o9CGmpZEVS0tmKv7wpdQTYKaj/FIlYXqPoySR
YETekVfF7W3TkxuNtqERcy6kBc7nmGmWQ3iQIO98kyIaJYUuAadXTsQ9W+uVQqaBSTp4Vog9Ojjo
QrYj6hE/I6mgCaYsx7h7z3NqFnZh4R28LXOFw7YMjGyNZWRHqY6szWMO//nGh/4cPaaU53gys/bi
B6nWzEfsiOr0EIdDJqyS1BBexyoX70UPALItJqSNtKhIxDXgYpFLHfAUAh1gy7dJPhrvijilwj2h
1gGTpzFGrFbtboijxI011E166GtJ/UnEyRvSNCkvd9S6XgFI0w0oxUoNDD2pjHErJ6ZZr0IPjtFL
QSgmObIiQZ5zEagxXiP0DoUjT6dKoJvIP02B7TrWW+Etc/tiFxocqXYSxMNPPhxONgZOVz8iHpte
vkAWnimKxhRXwIEDLBcM5bmrTWFKOsKBhhpPQkALS/jR1J7afZ1YXrTDWzUvt16ljS+hFrRwebu+
f60HJVjlg6ccB9LVj1TRwx+gtMtdkKVJuTeSOo92fpmiAus1eY12kBxl4g7G5DxXhc+pNADGgtWZ
jSsSE9YzRCu1vo1rBK5PWA0anpOY8cjduDWlYYOEIY83cVlZJBJTLxaJRgz9j4DoJd7XXV5TrEnY
Hx3Fiqu93xBD/Mwp4gyvgp5K/hNK3AhwowU+FpIanuC2Zpbda9uGCdDAPkhfq663iJErPO1tquuC
YKcBafMNRvOC/1i7dU7pC8PS74rnJXsMuP2d6kPctdUwHt+CSlHRPfbRM75K5JUwKnQFvt0EtyTP
IRZ2WAQ9qEe4oeKx7jwpuIs0wReffPoruTUyt4wbjSN7n2D1GBxCqszcSX3evg3ou/mgAbi+k6Ku
QNBVWfpjILMPO11RJw9QIKtnhWu/asMqzIODW+v5o+cB2Dp2Mq4dcZR533UCITphe5dcYyjinFVZ
1fBRRGZuOI1XAf/2YCh3jsy53d8Ioxc0jqTiLLbK+iZ4ULxYGfdQd4rsvRjD7i4OdKDjqRfF76mI
AsEWpap+qTW9hJmIQZut6hgGKVGQHcyxKP3VaAnAF3FOjDSbNg+EIkkRySSTcih5JPTiR347XaZg
1mr1VzQ05U2bauWDpBOYyPDY33J6Hm7RPZtQ2KR8JY1xe9BJm4h8TioHOtZvGORugRgXULiV2CxT
MKyh0T8BUKPyaYil/BjiyPCpirmFlWag4KgUI+r8HhADkvsc0EUgqq6NXcV62Zda2MD8l40f8FbN
mwlhRFq9BLho0VWEwW8pAq0HSqRsZDUUH9tMbqEh6HjvJVjbv2JVzA4LiDPYGnXR+LuGOzFVy6SS
dnKjcskKUriUa7Sz1lqjOPGHI0tCuEoL18rVwvijasryFmmh/5D1EapCphVIW538HzZDAkpIrLjq
vHkq5EJ+qIIm2ARJ29+Jlih/k8paOuq9pK2LnD9VUL13nTSotGQNhTMFsN3lm6HKBmaJmib0XIh6
u1ZaITQPlH7A51P72BA5i5heD3l9Uyq+d2toufEmYsdLmUFu7vKusXaBF1HvjKlBc1+RPBL4FMZS
YlIK/5+sJZeu6Mp6CMuGTFUMxK3wdGXjJZJ4rwQNEso8Br2SsJ28NyLBvcjUXKNppB2kdmmR/QPE
NOZL0JSbHTxTrnxIn+zHO4J0FLDAycV93LmY30pV90NJsa21SYxWRPUQSJUHfMrzaoeOLz1gVKPv
etrPG4yW+owZLQrJ04C+gXJmWIS/Rdkdv8uVRmVEpNJW4sPNNlKMYi3e+lQAeRdqkmP3qzQobsE2
Kr8VluHWFVW3XCl1WNZ2KkTxk+eZZB0QskhPHTlMIimybsAq4d1vcBRQuBbVsex4gWK+JqMLNw5k
q1GsqzBA5EbbKlzmUBnTvWtNkL6kMXJhQ0QBMTamRrhLY2+MXwb8TuxWgIsqE9fRoBWxy20yjrQb
dH/gq+IxSR80kyBncDGdJ/MqAWPh07rELdOH2wAPzdJ78pym96MdC5mFUmpTcYsqwsrDOPK2CSrE
0sqQ1u2bnhFmWR4GFhM/R8MiQB5Vss4miTSWeMElUhgxq2WbFJyq0mXbp6Q7xnULPy/fsl9ED25v
RMEh8uroyW9SyvJ8ihvoOeMr1Xavugtg5AC+hMS1o/7pveR4XGzlrsEAku4+skG0n6EoIU4PN0Y6
9a9zqWddjLywxhGInlf9KBS9PfR++QuKO5R1EOTtDy3U2LRcoNcPVVZb/SqivhXDGkuztUlVIn1q
GPUJlmty47KN3XGF0e+bui8fpWAIQtDJKRWLNqk2litwXzHrqHXGBpcKYvpY3QCLVvGikbVk15js
w45piOIThTMSvwV/i1Z6TXX3tOLDLK51er67okXfGEPI8zalZk4sUDILiR3QjiqjvGiyByVU5ds+
FXzlBm1d1u8VHXMlxyzF7EGAmU1xp2WpUOkPuGsU5b1Xqhpro0u3IfHNjeTSBuKWUfeMJSD86wbE
9xE0w1itAWxCI8JQs5A3uYXI06aFtN2TuZbfdCLvdyTneJS4mkLZQS2kjyajKZizI3azhz7vo7WK
Z4NJiDaohw5PEes97sXyiEFgH9k+n0XZlGqCiXwJ/hCHxiak6iXG0X3Y8oI2hAkSaJcurXRqpqae
PlKF8IdnlARx+Y2wp4ThmBT+Tiv96E9Fs7ewTSxojA9c5c12S58itKgqBo0ptnA77FLNTPpeKONq
Nv22PVl6ZDhPbAMRyiUx4/yYuifLsZZfDanpqRZ22Zo3Ln5H2pezC2qcf/KKmwwBPyc3jsP2qJGO
oGYKUXWVtKFLfaiipmtllGuUvhZ0UusEABGJvmMYyOqRboEidBKEca/YsKtvKtC7VQQz8hP6qFXu
SrXPKwoQmRlyW5TITPGLe/9mgA/ybo0RoMTA0ktxzY5rIcTiMPTeLbM0P71hlKN92oEYvkWdWALx
iCP8CLQ8k24xySG0kcxu+Fanavgz6FMFF512cmKBB/TDR9lUO0qRJyXVfM/89ClfWGzx1F9IoXZG
4Qhoqtm6hJIykR8m2CngbreW0GV0tmUM+bije8J6JIWJDETGUOYZO2Ixv4tcsetYhvTc2oPa5e19
ovrjwZfa/pfIufpbyQp/cNpIZt/JaL9jnodm/00GEPk8FAJ2rxmWoO5uCs8MqoWkljbks/XB7uRU
CrEzUHCscBNTEleBbNXfwEC7N2HvR+U+g79vrBo26sEOAUn1NFrI007ttWQPktoD1Jur0AAcGWpS
tB5Hl9x35AnVm9L06k8/JcB3lNjHUNbnaK0PAPczfU/tvH+sIyCi2/9T92PapGXLFh5ESrYSaD/9
YzaVUts+GeinqEnNraQ34XHAkeZDDuuCHKwofr8uSz1X9Rr0EqL7oMvLQEM8EypnndRWfoPLt1w9
DYF8m7BwsR/aXx/lgtCWWiTEFozgaMVVZ4wBMQ9dYahDqvEyrWbCU2D5tpXdUcvN1YfrQ13QuloT
ZACNPXBSoCynMlv0WXlc4fKCjSk3NtF9iTL38foQF96ZZUCBsQyF56GF+nQITcnxw44YQskfc+Ml
Hdck8a8Pca6CxnQWvhn6Mo2eLHmmTAbeiBbGxwgPgfWqEBQ7iLYg93koZUEebJ5pg00RmzZO88nm
WfvbpflFlpwWNNW6QYaWJKfZkLReF4hcEXZ6/ysxD4G1KEeevvWpGJlXRs8hGhFU5FgfnL69LB+j
Ep2tCjF8dFqSh6J0SMttYN2Gwa3nrVvKvUsY0vMvNsme0bDJGlbr4ly7LnsUNS20cXbWPslZs2tT
HIqa9fVvdj7zLJGmFcBbkKN0dT4tcjNuglInhJas+755q80lJ+fpo5+8OT4QM47OApTIOkv29M1V
5E+NvtR1W61gEGNt3mbvoaY75QBdWVbR+04mJe2HXL1VXIzJLe6hXP8TYgwZO10GtGSwWdBMTl/q
vP0DTrLs48/DhUi7z/x81Yj10wDE1QEX8SDjpk4pYQHwOKM2/Peg8J50SZwoEfqsxVuHcBRXvkSS
PLTuyuI974gGKrV7rITsOEBvazr9joIcOUqtROeo1g+9qTiVEh3TYtzhjHSbe/3T9e8949P8v1+l
QGoQeRn0D5x+j7IaqFrRxmO79c8sV29EYjAtVAu7zW5NbKq83sTMvXm15Phe0KYagfITps5CE8PZ
Ap4+CDQ0WnjZX2Vz9kEMmWqd16OZLRIkl5qwsqwYDx9vRaZjF5GCQf3z6/qTn23nsyGnn/Rlz5DL
gQJ+ypClu8HyeeXi1dZRbGvKbpf5C40TZ8tqNtjs2/eah8K5Y7AWdQwHNoVMg+vE9Sc62yAYhJVl
aDIEUYAMsy0dQeQQNnhV2uKgTQ4d2zxCZEsseH2Ys20dYOcEktbYICy4gLMV7BlCXQs1Xd2eZj4M
qfgHE1lyI0n1Oo5G9nZ9sPNnskBlY+vIQMAlJiPar18pT5RCqDWMJ4RA3EoES57SvjGLFw7c8/nH
MGBQ4TcqQMvmsOUMeyuAKpZrG9JbHW4SauUpCgHUyc03TPGc6w91PvUIJGA8UHQ0OH/nmyxYAr+2
ABTYYA4xPAmafeu266hPHiNrXLfpuDDehS/G4UiPPFsP/ztfXUFgkurD0cVWs5+tLt3Fff2UDrGt
pt7N9Sc7G4kNhTnBQ8EjPvdfF6YqVRrqBvhU45F/M9t5bUkFLlTMlV+LCzNxWjUnZwlHsKwYU4BB
LzgtaqeTQyz7EgbTdMFpnEp9lrQ/HX0gqUj1z1gn7be07dbXn+9sOk4jqgZTxKLzXJsvMSywksgD
DWVnWDhquEU22m8Xu5V/HoXwEnaYwlKmV232XKSZBtlKdYrM/V2PK0rpcidfOAIvfCnGMPlWf8kQ
cw4YhazcpFWYoEw4mlzi1fJgxO9Ds7B+/+IsZ9+IB6FChLxHhgc2i5rbWhlgDuLyh9JHOtKLXK8K
AxPFuFfCm6HR/gCvrtHwkmvCjWoXDbRblVRv1nLo9guz82zdTXxDnVypSaqPAGfapb9s+V1VAPWE
mok9l9ohHKDebiaq8gJBKN5z+SURoQJ3v/4xz1807EmYBHCOaZyAWnA6qNqQzaHSQdG9tvDg+CWL
48aNjq7+cn2c84dTVAWmpEZDIErCeQ+lN2jFWNYI+TJedpu3tAdpNwl6C9jNufXn+mCXHoq5qYo6
JFPGnT1UorRdIFkkA6I4f6B3c0/LI7q/7tjKwu76UGdbM5cgdhJZ5MEgBSvTc3/5aLjKhO3oYdKU
xNEqc9+qolhxZ3dQJK/T+hdFwevjnS9xrD74WhN0HLXVvMVxMlzOlRBr2BHLgRsRotSKqmF26IWk
XdhNzvcvhgJQCh6L05r45/TRggqnJ63Cy4wO+Ggvkf+zg3bACXTQMx+LsEA/eMbQ3lAZfzMojC9s
M9N0P12ak/XC3zZlQ1bPZkzfDhEihcYg3LaoktCqtmQTPsOAchjQ/Px1iGkeffl4uWQ2hlSiUE8C
Kd1lrTCstCFr9iWiL6cYqL0qUvoZCW3hdGl8rzTiEgLuwkydVp483dc4/OTZL0hiXGbVll8gkSZ2
aLjHOhH2bjp8i41i4Ty6NBYqAgUONDu3PG9RRSU8kMojysP8ciUJB9G6TfBaTKv/z3Hk07daCi19
irhgs6civJNusbbEvM10injhkLg0QywJVJNFbD7lPk4HKtw48hqJSmyRSY9F7v0KjSWY3YXlRrMd
x5zEbRAQ+PT/f5khHTbubhBzKyoRo9mV0joajoRY3xYLs/28d9nkw3wZaTYTcOv1TT/jrTUqXTfB
w8jE83/XgoqKMXGwnaCN76NCe6oLS0Nf2MMYegIxk5ziH2YPGTb04CKr4b4pvQTePeU/VdwV1UMn
b0WKa2pwzNqD2G9z+tTKJ788UuxvrI2G90n2cX17+5sLma36k98yew1qWAfgWHgN/JYh22K4k4k/
XDgFinakCVHXtkH/HLs3bthSJF3rILiHhSPxwrQiItBlVGY6k2t+JEqtrmRw/XH8K0WJjG/OgYWG
4vqDXliMsBE5MYAFkW2Y3/EbRKL0Q5PDpf/lj5xpG/S7v2mcWxe6/+9DTcghwG2khHRusqdzuPC6
Qs0jRbcpEr23wfCYV9oNeq9fbpQ3C2OdrxciQwh4JCA1Uk/zXKfQyQU2stMsVoRtUZi/lEim09j6
/q9vj2G4CAEBYx9DVnb6SEOLUGgAFGcbdXuEzEkFGkVyNqy5fS4kRv6e4KczctpaIIqIlKmN/+r8
/7IFWKpQFdhakWcIO8N8zMn67z1ZEbr3GDZluFHCyZed7Lj5rip1Dyk0GTmtBFw3B4csXLCnUVN/
i2nMNm7dMu9+Q1+yxiOtB+jhcZ+qklWWaAS59UhBYUM1Lf4zuLQ2rfQx0N5kGiUfxDK2DkyZviYO
7dqX3C9pY+kVPSVVlafxFk/GHmGKH5Svhj56L1VQh98pZtT7EAu+364R1nt6FvpwYbM/3zv+JjZB
uhDacUrP1quWg80uAoQhSfEzsEInND8LjCrG4i4M94a8sOOfR5HTTdEkvSgbzOW/B/qXb0EAq6CZ
wDJYMEfQQe4jtTtbatpblZNMGd1/vZnCtoXBQsIRqiBx+bRTfBkO5xfq8ZVlcl+UbL9Za0q3MUb6
9pe4kedbDn9dsaitQySdwv/TgWStbCstBNaZZt8V9SZcAp5f+vvceifgqTZlFmcBcW7Ra4gbq4mK
I/tZU+PGNPntn5ckNJb/DDF7V5jhtjQ4MIRIjw21SZvV4hjNqkY5f32kCw+DhIo8nDIdyLCrT1/W
iGI9NKrMZI+pqNtCSVGWhjjfnakHfBliNqvrse06WrZMOi2FeJVEveeEmdjtRhr111Um9i/XH+nC
sUc9kYmmT0haEJezUAYvyzFqzNSyEajZupIfcoyyycnBl0A7ApAHBcsLOIMnNewd06cLJEtvMpqg
8Sh0JDl8vP57zteZTmmHlm2DlhjLmGPBrXIM48AQXFtK1ScVV/C0Kun8nqym/W/m+G/WFlMcznPT
TkH5wAC8eXY5jHJdkBtRoPwLWjysjD/duGjedX40TWgYrp4ijHry3LObGvUIN/OQhtlq+wHPHKm5
sRGUbOFLnr85RtFR4pOKMTmaZistyukU7gOc7fNK+lXn6dalw7YXDDqBSsxXJMia1z/VpceajMJI
lYjiFE7MVkOTDq0Arssxspc0p38WF1pJX9qgzhcEoExcQagmsccCYT0dhRacyCs9i/qHAbQ0aNJg
m0o5MAYvejK0TloIwc6vntNwGJSRMphuabNvFWMDVJsY8Tq+CVrN/Yboch1VrL+m3ylsk7oWS7bu
a6vr7/L8450OO1uF6K5gayC9cMKmPyBF29CidzDBPfR9vWFDWEj4nH86dnyIxAqJLq7zc5NBoAUp
TYp+4KB0PVSFSAPb0N3ksrCQPr4wDkcl8R98IurQymyKqJDmCqmkeIWpka1NeD3xGMXfrr+780Bg
Oo//M8jsCKMZbBhiglenD7rIkTwEzhXA+45YgFAwdv/4ffl8fcgLd6aJdc2ewcyEQj+P1DFZ7BAd
9gGXsuDR7+SNSqNUX4q/JMl77KMWVbD4jhiXBF6xCtRoITw4my4QfKHFWBLrQZI5v08XRUNTedxO
Lb6d2BZ23Rm/rNTQPgqlkRyJatQqLtLh9fozn33LaUxEBFzT/jo5zfaXvqPRI9SzwClDwIC6BhWI
fTlYex3L4vpQ8pTgOYl8GYuQjtGAB1O1mH7Ll/DHD7HBaCspcLD7hZdh+yli6vEN//hdFb01cY/s
+UiX140fT6/aSdC29Vs9CTd5JO6F5q50fxvGXuv2Cz/sLAKYfpipgkkDyMM/z17CWA5dVKh64Iwp
vakkwEIiMiut0PaiNktuoyELdAedKXL3QNCbepdlsvbgx7KwFoOycXdJYHr+oWQTGmziSGWFNFHG
yrrvsc9uh5wucKEXbjA/T/GWjRA5O/T9E68XSaF8a4wAxR5lSJycrz/a2T5r4VvIC4cQSw3rrNIY
u3LbC2IZOjnpmiMXKHy7Oxf/v7EVd1Lg6bv/xXgk2lm4ZPkoi5x+4qgcW6nSET5ZfnyQ6+9eIEN2
2IjqQuB+YdpSUqcyQYjLgplfd4OYpgboRDzXUNyxMn/Bf9l6grlw+l56fVMSndMQkywkN6ePw/ce
fU6j0InDH5L22bYbXfnM/YWt7vIomsQc5Fptzqt+QSBKfhPgF+WJ+3r8HCEheP1D0H5e/zaX3hm2
jwaVP2IWNu/ThwnjyQ0PJx0n5JTYCoGWAP1RgwDwVJgt3HL/mgnP1vrf2J2TiOvO2VoPyc9nRhCF
jux34hvkCAuKsB9Kj/0gItMcUInCCwTv/rNKO2OTIhN8jWkoOyYoeY0HWqjzxGlHIp8tFT7U84ZY
uZ8VOISX0ffiX4ZRaTswCQhZh9Y0vqthJn38+/siyyGyJWOXaOizfHXRsB7xSAucRh1Wro+c3cp2
lvvPuiGW6NdhZksmlbGppuQbTII32vl3Xi06WhTRiPl2/XkuTTMd509Np9pORXYWBFlqAXFLFXie
BFtTO+1V9V0yo+KJi67ya9R9NsDrI1440BiHkIscDnNbnO2rlRUqfEgw/9xG6EcSW+GWj/ezT6ua
fgcxXXfkkhZCvQtP+V+XXi4/3H3+nvFfDhnBNYWCKz/Syw4WYdE5CfeAwUx2bpcsxEFLQ81CFHMk
R1JEJCmi7C2n5Qu1LRrjb/6/ORJPNWZAodM9/r8fafYaYcLWmpIyDsLVlVdVa6MOds34z1hShoF8
SlBu4clwdlaIgViquKlPb85cNVJ559J8Dn5sc31SXDhsVYtrp46qEGaaMZuGSltmYdhMvXjhe6fj
OKs8Xx/gwj431ZhMAlPybNRjTve53M0jHD+xXwfk8Ceok00GiAPF7sIRdGFyT6VeyE7sbtxqZ+tW
BGDpCzqCUqAKRxJr1CQAjqWflLhoExoWltJ5bIocbiobSNjL/I2MT5+qBJwXDWkE7JrOMfgWgNpH
fS/i9jZuDBloXANEsVz76UIEceltTmbBPCq2guBQT8cdCz91hZwWC5rqHSXSVlklQEGV1tc/2qUD
A/GnRA6GvAVGPrOvple9pSVliu9LTNSV+yQ8Hy3zVYX/BgyA2kAdrAv3oGD+k70BAujN5xIUZ/uR
5zfqJN1f9809mdvrP+vCZCVZNzmBEx2jlZktPbrgCy2gR40lvqXjkj75auHDXppGzCI+KQ2DQCNm
m4g1Fn0RZ4xgcuwPtGtV9zUlbagg1ZII4tKnxDRCZD8hb4Fd0emnxHRZ9+AQgM/x8h1Nxisv0vag
TBee6PIwU8Jnulpo89hs9NRKMdkYHS8bHZ06rhbptqksWM1dGoV9isMF5bBxdlmSXd9COIHsvauO
2sToGiM4EQuPcuHzU1Vh65WoYwH/nk3+IipyrIu5fxpNs9PoCOT7LUTMF56DR8DyfsokTQ6jpx+l
Gb1GiUueY3TbN0grmwrJEu5K/5obQOg6qSUm0xBstOYZuKKv0yZUDMTttbWSmsNYUyswh4XlcuFE
PBllNpkH0NljGzJKO8AgIUPQwCwdBOR/4sJl8tJrA4yMvoUSFELO2VwGWywNZo4Jk6FHe4E2HhWU
iFsH2+vr/ywLMb02Fj4LlMjpLIJRStlV69rHLU4t6ZcEAkEl/DBY4IY1XmRe1Kum+fO/GROBKkJr
sjjzHRcXG3fwDMYECLsOWiLifS49lhmZq+QBbNr10S7sP8Dtp0wLtfypQHk6/8h8a3qmwCtUcOLA
DWCftMZKbzg4EcUa7cLhf+mzke8jwTGlaPFCOR0NHzbaMjQ6obzRPEwOFJKpreVq4fZxaRpOCRzw
6tKUoJo9U6N1EX4lEAnETN9Oubcwye0O1gPAzYUo4OIDfRlq+ilfws1ApZPW0hlKKa2XmJ7z2M61
cViV+lD+uP6lLm1G1EHZ6wg2+GKzpwraLOChGQpa4N4cjHsgVQuTYWmI2dMMGh7sucsQZd5bT6NX
hqQQPe/p+oNc/jz/eZBpSn55Z/6ASn20GMXsBHvkTqBSBXtShP/F0Up5eoqfkTdRHJ/tEVB8xDGl
twRSlfo8iWJay92Nsg/GNbpVBHMpf3dps/gy3twdazCh43huNlme0hpZlXgeZ61n2J5cfHddSNKB
t/WzaHP9bV4cdfINIrdNomceonSxp1VegMHkmMUHaot5/FuWepsunUSRnMZcGO5c5MSWSFngf8ab
5tCXryd3qQGZjPHg5ToD8CwBPJukigBpnzvtPiHDrgEjCtfXH/NcWjkbdzb9VQm0CyYTMeXScQtS
RS0eBwWu27bmaZF2ZNXgAEbaNNUeCvf1wS9ukl+eebYudHdi3SeMTdWEmQMTUOyFhyH2sK/o6A1M
/j24OXnHsxWi9pA+/Wx6VvnoSWBRK9iLtCNff6qL6/DLU00z68uXhFPvNRjlwEOwYA5r9Y+uami3
8UJElEtWFH+FhLOEkI4DnkEnDxE1GtHTweI69tpKJYVfa8Bn/QZUV2H8wmyG/mX3Jdxlja2CMIOO
oYh7EfZV+OHqutN639psYf+ZZsrZTzEnd2L+cy7CamU0Xk1ec4cIqt+JCWqhoU88Nr2Fs+Hi+/0y
zmzWKOD1yOnzyIIMj3CUHUy3SYX8gAn5v4hTmXpkQ0nyorGcBZFeQcoD+hbzUxgsW8mAjYEIXxjk
0msjAkILjkT1go5JEfsEtDpMUVBGppcftdg9NrX59u+zksAHH0oaa4inZ89i5K3gI8GInSjU0xdd
HOJ9CfXx6ONL+KYl0fv14S5drCd3bEJ8gmPm5uyU8NsJPBgMgFCBLLf1njxs1n7XCfmGQyOA6TRu
425VuZvr405/dj4JuYtNsRffjMbE0/WQYYrRNp7I4SQER/hL6jaqBtHG1K96MOuDH7/1TQYldVER
N/3h04ERh0okEXC/nCpss4ELaxzqQMEcwgNzC8KsNo6C338TKgVICyUNO2nMd5Df43vd5cOqDgfV
qaLgyVOUH53kvSlmGd0J+jBuoxbshkeHzMJd5TwK4ffxZpAwcJyK8wtkLIiVMLVP2YXyUufvXfrt
+qs/PzFP//5s30uTCm8EX+KSLW0j4c2QAZo9xslWM1e51/zzqjkdbDa91DBVYazxMG68Ej0f+CfY
JtBB1x/pwunIBGY34yaEx+CZAahc1S2VRRIHyNht1XjToh+K8iqkvV1ox0h+Lbqbqt0AaZOjpVq+
dOF7TUUm5HlkKKd6zOlUTo02iwul1mxZ+i5Fq9id2LbwTf8YmoPKqazAamrd2upe3ajauNbtYjJA
PV9N0zpCtzD1eFDon01qAWqu2bdMavrT14BhImBaRXCoVQQ9NAQI9w2o3TZkGesOBlNOmm16eT1i
iDmuOvVBzp3K3xWEvIML3r7DaGPb0ibcP3cAPcSpATpyCs3fdKbqDC400/BZLXcDlnS9Wdpp9UFz
0SoSbuv8R6L+rspny7xXrW04iFsPKQUVjjh5boxDmi5lOy/EY6ePPpvNQWC4Yxrz6DS3g3eDqE0u
ElMcX6WldYXcdDWETxrcl+sz7sIiOnnjs48e9r0gxB3DtsOm6aiS8x6fuakz2bwjF/GFWGXhAyuz
YgwA58isPIbLYH3WNPmL8SHqgcO0jixhaTR8inAgrz/i+YF38mbnOocgr1uIdq0G2kLHUx3cMTrM
ANOS68PI8vmOPB0C3FBI/0xNH6frxx0GQB8N4wxj78CbpEfzOY1/W9pBah4NQ7CBaI8RrK33royA
yGxk5ZP8vd1pOlCvzhZITObKbddvKzBqgpAvRL9/j9zZkXHyA2chv5vQuAFblBcBVac2DyGg1VRN
GI41D9ml+R0Pkj0RZg3vYQx+ZDl64MSu8U1Ie8sZAtBQ1iPyOnou7k2YjKVxJ1f6x/X3eC56gyDA
RQO3Za7IpB9nmwDZCnEYKt6jN8orwXCs6DXw91gnymiMQrhhqoGb9dqnlGcV7+TLm/4TVsjC27o4
a778itl6lPGSMCKXXyHSSaC6nwVazxR29cLDXpw0X4aZrT/RhFUUu51md6WlPKWjJE5qH+2m18aS
DigIrQ1Gok7kymQvwU6um8Zt7HDy06mUwFy4sFwI73n3GMdaJsJmuqTm7160xhzGpWbHxSNOQn65
V9QYnnhiG9aqsb4Z2XeR78/NmP9+aD2cZOt7V6Ibern+Yv5u9WeT9csvmb1/+l0URan4JVU7wlzb
NUh602iCmR8swPxgiCUQcIJ8L1ZPorjxxrt+eFUFDGLDXUPWOgwHW24OJeWOylwnGo7yoNJ6taYl
6xugL+6a+fb6b74Qg05vb+r41TWYoXP9OayozsAkVUMY/M2V8eb5Lii+XVbqtkcv4rajU6MjQQUv
1Qubz8XZyieb4BiwJOYHJ4AqPWuDUcPIBnORpsbbNxHaT0i18cKMPb8NTc/4n5Fm38UzXWjAJSOh
gOCeQg+Kv6mBR+mNvvBMSyPNloac8NHciJE8RVy5nNxjSu40flCbhRj+r6LufK79zzPNTyWAtaYx
+OyCwf8l7bx25UaSbv1EBOjNLVlmeyOvfUOoZei959Ofjzr4R1VZnCLUM0APulvoCmZmZGZkxIq1
qkWVGFJI/ja9Kzu4FaPXTor3KkdloHiz9KTIR1W7C6J73SEq+pQ6X7Tyk2XP/MPbMD1SDqex9zl3
Mi+u9gU6QuXnyXndcLTV5V4yiDTCUYL9vY1PnvymlvogJ/hgU/KfxhAS39qCSheF4HbUDomqH0Z5
JpNj7aC2fEv87zV6zx56WMfZ6dFK3uoJXPf8kw8Szo051KuRbjbDzc35UEylp8iw6TgPTah6CN2Q
0blv5JehNV0r+vvrnRLV0lfCfECJL7hJpmbSEKHd7KJsQb5KevT7dN+m5QYgYW2I2LGoUyxlpAsI
r9QkIJUtLoTRkBCnRzHDRV0QHYEJbltoN6UD/61/9Om9hICRGzZLJsAyvZ1uDHgtUF+4TpbsC/l3
W+xjRXdgisOMYyaG03wMtF3hKJ+01typY+E5hfEeHeVbqFgfHFiVIW96NQflOdL1g9EnGyn69Vk5
+RYhpugSB949g9nvlqSIcUQYSzYfC6g54MXVBq+Wszt0ArtsYwus7ICzOVj+/GQH+BVdhDnwJGQl
4tvUGg7RnO+L9u8Lx7ZBawQD5MijdCz4dQoEQYmW4SXxHQTKntNuVAPWJ/DEgnCeKj3innLOQDLn
KbA+j9ptk90kw2dtfM2KO1CLuvowFFsudInhPB+XsGnAKgUhmqiEgtZHZf7sS/4xle+k/KVGE6QF
VQbWbyu7tbpk2gLDMukpp250vmRGyyPanBipbrIvfP0mg5G7yJ2NN/QyYcJhDlLtjxlhQmskcSZr
MYMQlVcOxxAdqRxyt3cFvW4QL28cxUtUf82cMJME/Sp8eNxSSfGiZAcpfgQgHgU/UUki8QFLMzej
V+Q/FB1l6GEj4rg+pRAQnk9pGmep0qYcu1oTwmApP8PM/din9r/ZbP+ZUktWzs2gR0fKLWWMpfGu
aZ9j88vsv7s+j8s58d+nke6qcxNFJIdyN7JqySy58gD9trRhYWuuhOdZUrQynBRY6MLwqI28dcfg
bpFDuD6QxYvFgYCxAQdCY+CCQT8fSFDRcm/LLElTa7CzogplPypVCw7mXjK3MBprUTIxwFIeJWej
QbIlWEM1wWhiVgbdm376ZYTqTd7eVMXomTG86c6zPENYNRKTWCmNnkfZao72+N7pUFX74ehPsvaj
sH5IGiqUL06b75qi2OnDvWR9s83aS1p1I6ZbO+7OPngJ+k7O7UVPK0VGlLsrUZtnNZ5IyBTtd82h
55Q/SADlZ9EnaLPz+3CaI08a5Gc77NKN71hZpbPPEFaJRBevTJgX3bAiEaGarcwbo+tvE5i+4GJB
yTZo460O+OUoEFzjzKhwMgWZaqM/idFs3ucksoZ8cuso3wMT9Too+mTto21tsr4tm/PCKiHi75ya
CnfP+Yzrxajl5ohDGkPtNndxCkunBLB7Zz+l1nM+1b90M3tXm9Lt9Y2wlsvkmP+PYVs4nIJeS1Nm
eXlLfuiGr4r66zd7o/2hqG/bGJjPDIfffYWoWGds3AG/of6XgyYsXHIx8kUOweoKxUd/xXDbscz2
oe1UOzRr5AfFh6Oih9jKTfNh8HQnfh+mGZyywxx66HeoRHIAuBRr63xbOX2YjD8fJKx9qHYNiU0m
w6RtP+u/DuCc+nzjiFtB39lnVsS1Ns2q9yesxNx1Pfod0fSJ7nGuvZ1mf6vhhA1zl9ypVUBtLHtz
Apl3juLh9L6M2x0MwkX7RXXIoKbuPH/Z8Id1R1wq60vbtCPm4Zo8L7NyYk2K7uM43afarZYeevqO
RhSmJkDh95nuwZx33exaWo45+WNWPff/ZKbRyEG52h0ckoyLfGTI4y7at+DA6mZnw1pb+N/6GKKu
mt5KqkSWB6zdhX88ld5BnKxaHlxuMenJ1r5vtr5vWfgLT6XPi5hIXu4N8SQCzVWFErNi6sNuUU1N
2h4Z7Rdkppvk6zRvuIiyZU9wRKkIUsQimI44Gm9IpijR4IbKoSzRJbyLyo+9/d4wHiFZD8eOlOQj
0h9oQv+Mx12kvJrlJsHFMv3Xxi+4rDmbmdLHy/IYX/Juvq3T+YBGqttFH1XJS7pPk66S1fhQTXzR
xl29lnRf2I3+b/JFqAfkY8ao0EpMtrUluHlI/fJg+o8+BbGM51L5wwlhD9lIN/wXq45Mkm3BTv2+
I0/uQInrubZazXDn9KuTyq6Rf4FM27Wqj6Z9W42NZ1nvJV3aGKy48DQUQtdD3wChgkpwIsQ/vTzQ
sijZ4FjkW0j2vQFMgvGgKZ/q/l1RbBzAYu4GA7+ZQ8BvqzI8Z0JcotVIe/foDnp9B4Swg/tXdTrX
SYy9lm7hkMS7fBnMYoYyLBjfC6I4A07wnLwAlMC57NdeMSUFRPzIIzVEPjAFHWdrjm6DOk83wuKV
QZq0F8JqQbMP5ILCINFurRYdm8Qb4Qhw8bJuR7L2CzI08R2C8Ip7/SRbNQepFBwaAMT034f/idvU
XYEQNWTcXN9vegWyGu1WyP+Urcz37+zR6ZZkQuktoWq7XJwO6cTzEzOAh3aRNqRdswYSZCLMhEpg
HrozFSENxvsvgf+xySEo/6xaR2oqk/oe6UnbPF4f70WeQ/yOZUJOBtwmoyN3Pt9hxr5rq/4hRecr
e+Gc1MtHuCX8/MGKvEzZI5Pj2tGDI21kNy62jDARwtnczCDmJ5UP0BFJ9wY7cMFKo9OA5GguJ3sY
1/e1amzs0xV3Ppt94YD2UZUyYlhWSeWF+7i8qyHwSMOD1N9I49frM7xqiruRYjK9XRcMP43vdGrl
sHMgTCejdSzVfVpHO7Xf+f7GgbD4zIVP0YQFtg0orCk6r50Ulh7UFDFG53luQad+nrdSKesmgNvC
rAjwQHylxrLe59WCHw/R+v0t1fsrDb5cn7GLoPa3T4Ik/j8jQjQR1iHyhCavFrmhlY3CkNzsJS3o
vmS9k+5NO9ZvgmSW3+djGh/SshweWgBSPV0NUnSboJa6lX8QH87iBwnHehWi/RbpMqNWd5bs1SEQ
BXtn+PcWSorhqxPdVvDCd84O5anI8Gpl6wPEBMj//wCLa5JqHQB+ITmgtok+WxkfYMWIZSpeJu01
NPTkR7QzCzQKUGFyamrnFOy/68ZGdHdxl4rWhfWQJn0yEH2lDUk+hu3TDOmqGv0DIn4YPsv2Ia0P
Tb0x4nU/+zNgYcYdmoz7vGbAmv+WJu+m8jHTf113s9WN6fwxIWRVi0qekZbCBFVYuf4Oti2zn/sZ
MMMWbnxrMMufn5yxeobyQVowf1o8PRXdm+TIB3Wz+2j1ID0Zj3CSO4mmJRDuY6Xl5YkKqn4c0F3l
KQRbtuVsHNtLyHh51vyZPeHYLpw8MYxl9sb5BSkD3XkyzYcxP0YASto7yjjXF2ttCmnFpd3JALxH
M9z5FJpalaLX6yReWb5Gw7cgpgqxlTfZsPF7G5wsE9KISjb02EB+m4o0IthoBZLxvj6StQjjZCRi
YKpSxxvMCitZqn1QB23ftTu5HxJX0Tb20JpDkFAE4aMjwkvH1PmcAYDQEaOnpgfGIKgPGfWJ6UuH
+mhn3A/+8fqwVifvxJiwm5TUMMdewdjgD3szeI1pBK77f64bWZ27EyPLR5yskM9BRHCGEYvbR+0f
M/OAKjaShlsn3upoKC7Da2EsjXyCu9ltHqBEzk1aghspvo/94E7oPRvKvq7UvR2+TymXKuixzrnX
1btJew7Hb/UW4ejqcP98xW+SiJPhAqLqI6nkK/KYzpZvo3Gnocy9xbO4ZgWmZMJ6KBd4wAhu4jhc
pWYCFB/aHz3ZOfaTNO7srSzq2owS5S6vb+r2hiPMqAmNW4NIYeo1AQpMztcGuOgQb0ArfqdixVMJ
9h/YB3g0LGoC5w4ywT8gO4sVRaZ+2KXVImORFvZNApUb2pfo1VEOmdN6HyR292jbc7mX42EqHkfT
aqCzslO7+jlIdOsBgSsCR/XmOETuN0jVn3KToikGwBY4XGHkcnWAIr9A6d3O2vah77VRPqaZMRIg
1Hqp73QtD7aIrVenEYJEmgUXwKfYmF6FiFhPDXhsqXKehkj1FFq32yDZ//1GI4H0HzNCfJw2CCm1
JvM4+VrvagNCilbhwrzxHHfpzf9mS/AMPSHlLvXY6vOvdnqfJ49p+dRtAVlXgxgiJ/ihSI5pFyna
AIm5RmMJPdOIf3bQYVRy5yKpycNZR/i2foGWcVfApFdvgT7XNhhkaQsVuYX3i5wVaa4qUhexZpWi
7nJ/nylAZKBQ+1vyzCVMI8/CIGle5JEkXMllqUCJbzHCqg66Qxlbv9LS0DceyGuhsA0qmpQKlgDR
n+8wv9NDCSw678WiuY8A6QZ5uHFvrc4Xag8LZxjsC2IO0+zDrppn+hWRRE524/hWK7VrjjT0j9VW
F+bacBDqAuRBRx/5GmHOkGEqqmniRkkQEbOL1z59ue7dqwYWtmgduil4HYTI3XZ6Q0pTBmMsoN/u
Nm6//xsD1M9RKeT8FlsgnSAeA0enBRJewR9kuhA6C7f0Iy4qSotrIUpAop+1h9xeWPWiVrOqjtF+
Gxv/qER7RyUZkO0QQ9WMT0G8iPg8LJq4ULz9m9H9MSyEFX0Z0B6b0nJpVfk3+tI8PVA3QCdr7nY6
NuHOUJoU5e+QsQXqV3h6dtq4l2zjMBkbEdJyjol3E2hzyojQGfNGFzyBUollxzPAldpSfISzvo81
+Y7hc93HL84YmFBPpw8yrAHXZ3B1eACYoMaDUMoRu5kz09Fbv8fs1MMQplTaLoktpOq1T7n047qp
dTfhbqcT1aTDTqzLQome5ebSi9WXmmf6D1bxPJnQ4t2q2s+iujGMV0n9YPUbF8iyRy8mdmGWIO0K
GbWIy9MhnyWQY4Qmwp8q6Jz8RwW+106O+nC4PsLV3YyUGEcFyUHQKuenX6H3oVWpmKpaXlmNUt/4
QbxVN90yIjy34fTJueQxApvbp8GXP1gwQV8fx+qUce5BtbnEl6KMmDRZDpKPnEqT1P2sgui2hDAX
bPSNPbxV9VYn89pDBIrE/1gTBqTJvLWHgh2G8jiBtNztyXy6yL7BCvLZ750nxfh8fXyraU2avACK
A4Ohq2SZgJPQGYlGKYskTKLh9DrMmYdq4EdUgj/lMhJ59JcYOcqxeYnkjvZFc6ad2um7zi73FhLp
179lfa7/fIoQS/l9PKVpxRHmGINXSURRT4jYdka7T8cNUysTDXCEVr0FrMBLWXDPBulydGvxHLSZ
dmWDZPguNG5MK9sF9hsCyNcHtmVNWNaos9seuVT2He9lc/5YBV/GQKUAwZPJuTPzm+vmVg4yOiJN
BgZZEZeQECc2ZW3M6kDjHniQI+m3TvphtO9QS944MFfOaUQ5aC4g/qUhXmRi0sdaiupsaaqjWFZ/
MAfYLO5y/UZJ0d9SeT2XG2nbtXlUSNmqSy8SBLTCwOysAxHuc2qm88tYeWE+3qt7NOr3fdtstFmu
+CLEqCSi0RaCEERk75Mlsw7kpZ2zQaB55I5ykfrDR7LA9RPrxfxrPBqBAwYXLSOIuyjGCWObg2L0
E+Q/vRhG+06y3ZbKwsA++3vfODEj6mXUjVoa7WLGJ8SOm8ey8fxSpW9p4/xfu+GQgXGohtE/DpxM
2GGVY3RtOdPYOZc1qFsoimHbydXqfkr1V2lsolc7mrTvfmW2hymngT2MzS509RAR6o3tt+anzCxF
OZaSPSF8CkLMCiKkKtfE+BbJb1BwpvOCi74z6C93GjfaysGt+umJQWG/z41fRYWJwQKaki5F2Pwj
+sOuWsTekL0p4cZ+X3uxgTX+M0Ah6JRCW81aJIJ4gj+UdgO2poX5ZYlz4Y08SDIHNmUbp/p23Ze2
hrlczydXBziobOxDhknb1mtVcNCE5qcitI+SM79U6MAN+SZUdBmKEMKcDVWIQQ1/9LUm11KvVH+O
5X5Ev1m/DZwHy7m19Gen/dhlh8pIEW6/HfyN59bqmWBD3QJkZNEVFa7KbmjnIiiY5lYOICi4aS3t
0NueTO/RsMU2coEZ+n0e8D5FHYgOd5przyc3CUa/lyImVzNLmRR11OyHYQIokukZLRv+dz2IS3pr
B/UOpsH3EiLcu8FCGZoEsMMlHma311d7bfRUzxFIorbMM004oJwBHQEj15l530bCAIKs+Bg3B1tK
jlU2H68bu8DJLMM/sSZm9IpYC9oyMshP5c+dgux6VVegul85vLyw0HdDFu/yWn2swkOp7FTPujWj
D2X8wCGN7jqiC/HLuJN2SrzxYSshJ9+1lKMXAQmgvefLIiHBRUqNWRgpTyZV+czVsDHRa9c3WE36
anmr2rCMnJtwEj+spXbZzUlkJbupT4ACTdZwi8ZkFaGq7LTvr8/26gFyanL5pJOdrHdtohJ6Encu
hIDVt777aM77QaG8/nlEDBjRQOnrdZurE8keYrLwJ10kDoVAMUjimlGmg4OaY/Mw+Fu4u9WJRH+V
fBKvcUcEMym+ksxAMdBhbx7k9N4a30nq0Rlerw9kdV/w5jcoIytI9gnLZRdaXZnFsi+C/CXRpLsq
rN5PNmzHXfcUIhl/3dzqvKHwYcIPpPGyEszJbTC0GfhnT+uq5r4xC+fBnLfoEpYfEU9ZPPA/RgR/
KGMSg2GPEcMYd05SISuS7Cp14/5YdzuYIamOs9txhHO3S4m78jiBFaHXs9d6UOinLG+jIbyRYBOe
E/2mK537wfhpOVshwX8xvQgZLAyImtgea6JkhNyxQ4zcabs2+qpIqMvV6qEPfW/ssmNmvA3FeAyU
rfLPmlMuzFhAI+GqMsQCdV9RJLZzIHxzVMfPXdCQ35Tn5LHqFQRUg7bZeOmsLSVJXPBPwILoBRQO
LHK2hgTSimQKFIt+dztzO4Q/r/vkarB3amRx2tPzY5wbeQgx0kuO444lBOeBtE8NpjZexJbH40wG
LI+d19FyEPaIfvyPHyDsioLqnpRmfEAgZQc9P1rz18B/0qdj2wT7rn5V5Q+29otq8nW7a5vxdNzC
PmnqVrMzjcU04gKdhqNtjrvrFtZirIXKgyMSSCYvn/OZrQMl0JpmYrvDA6spe6X/GEtHXbrpoEFO
6SG9bm7NO0kOIUq7YAHJ3ZybM2YfmtuQI1NRHhRn8OIWno74rZCi/XVDazN3akgIkZvSyAMwK5Dv
l/n7bs4/aPm8MZY1z6ciuWCQuasvaPYi3U81uyeCCtsvNvnk6iX/Nw/7UxPLKE/83pDbtMp+vyyG
j9yWFj3pvCm9LvDa6qXa4o5eXZyTAQlO7iSOXEU+izMld0rdI3MBAZ0du+NWkLNlSHDrUYrVrk+Y
udi/U+yPffpYN++scCPOWVsf0sTUQGhMuSRvGuPZnk3fZs+mduH20teyrG6GIN+4n9c8zQSOiZiu
yl/iQ9QPZWPWLY4GO4nR5vaVjm4KJf543Z/X8mi/BaoXrnUIRMWCqtzGVt4hwIjuiPTWVdpRlTTa
bGRvgmZ2GEM4WP/R4ECupvrgdME+YEvZZeClnb3h96unMcIDsOXDMm+gx3zulVppDhT3Mo78uaVN
PepHNxmpx+oF2PoCfXbHK6KKlvnIpVvHK+atXunlUBLDh9MPELaF6VRpZuVLvouwIe8OiXWfo4QH
QiDI5H1XFLyXvOvzv+aypyaFvWH4QxyUAbV5px4PUftPEx2LQdvN7T/X7axB7ljnP5Mr7A0jd6bI
WggTJ2OM4DvP3XKA29Kq74IWkjNao3ZW+482J8dhyPexGkHO89ddNMvr6PQjhMBJR6jAHpYJbjLf
TVXS92hk2j9n43tl/jOFj2i1eIl+bLp/kYBDpm9RJOU8peZ47lm2NoUJxXqOVCW+CSyUoAr/QY3f
t/YuNv+J+931yV4LrU/NCXNdFURlEsUeLwjnz/lU7XvdpA+e7OKSh1P+VpH396zSrEmCgegaMZHz
0UVtFDt2A7UjKle7qdoV5dMsQ7ezRQGzOiwedhq150UhRbATRnPR6RF2quz9sin66jgqwc6uHu2t
NMKqKUjpFrJpMGHifV7WWWjWccVRICvo/N1o0i5DEMD/Fv2t/PsyeUs5iwZlk+yzWB+OJntsQdcT
ObT71oBQ5rVPnmVz8CzloWk3dvva1XFqbImaTu5dJUrKILQwlvdNfuxjRUZsT4dmrUMb+7oPbpkS
ArAkmSs9UzClDU/W9D2VXojWN2ysHV4wpxHhqRBDA1YRhtNQVy1iHKLsKjfpCg+8iYvEkuv8q9Gc
WBLCLrpsnNkpsBS0NIFq9Jb5T33/9fqUrR3/p8MR/Duuel0ucowYekTX8bumilzFOCrKh2yq3GZ8
rqr9dYurE4j4IWo75JovmLq4bAIkxsjWj+GTXhxK+TZKP8C5979ZEbxuAlTdjRVWyhwRPCWQ3uZ0
vosU9TkN/a1LfFkJ4Q5dSOt5sTEeDiThqA3BSCixTf4cktB9TVvcALGeWaVuBwVaKt3qiJZy/Rh3
AY2ivqp4hl1vfMPK24NPgGUCPgvSWOKWHksAH+XyCbCuqda+r3elcdvDHyhb3/tNdN3KUbWUH4H+
k1iD3ljYaGozFs28vAgyo4fdSTogX/dBN8cb2gHus8DcamBZghBxgplYumWWiivIz/NNNyv12Gka
qwmobz+Y9p4M/XV/WTk6FojdIlAONT4suucW8qZJp1qjPhZKb2XwlE2jG6cbOektG4JP6mkkW1mF
jXmAPst+SyzpQbHHw/WRrOyvs5EIazNEiaEFJZ5QxwXd/V5a3UbaewUuqv/FDtz15zM2w/6rQPYO
x7beu4X8DCCii0tvGyS9Nm3kBMiu838L0/+5IZUqY6XVPKvnGmCV29VTmUBupzg7X0EZEWxnERb7
rKucvU9O/DYcxuF2BMYA146W3+i0MACEMq0lfRkiq2NXw3EOw/iAte4n7Thy5NZhlcO66fjIAtYx
CchonCFuzqYE4G/LrrNuOioZ4JCKRtsnaam6hjSPn/1hlr/GQRM8OFE5vY1BavmvSadqX/UODp0i
lMgHD7IVHO1UMX/4UTK/WKlKb6hk9/mxLMt8AAUWDLE3j+iIHWu/tfoHp06k6qA1iRIelSAIP9dG
P3yW6krTYC4swq/lZCuRKwU+Kml2q/Y3FAbzwxDXsbNx360dLECjgPrxMgfvJdx3c8k1mCmkTP28
3bXGsSZ8LfWbsXoo9X1mv7vuVGtrfWpNPV/rIO6iKVaxZlUDNWla1drQtUluXDeztkdOzQgu1SQz
7jNhRoFIL3tN/Hd9973aLIAtcyMeW1D7gJAjRoWWcxntSehT+0boaDAyek31vdR2anbU9OckREal
vJfiI0Aip3oxzY1H9NqbkobxP2aX0Z+YHVr0sXgPkOHTfvTQDhXZuxRNGrPfG0bvyvpzI+1bCBK2
kN0X/HvElQtxr8rxSekJ2Oa5YbuaWwlgVuahZ/ddL97mfjwAjwr6j13S3JnBtLd5ECyiIyMNN4nx
ylV6O4fF3aRZx+srvHJDnX2KMAdtbafUZfgUfVBMCJGNnWSUgJfbwOuK5FYttvh+VgIpBs4NtUBI
ZUskS/BNP4/0bMi8tDDfFymCNHaZeEbmP3VS8Yv6wk0zNe9L3f5xfaBr6PBTwyJZgpEpySApPWJp
xXzryynBjp1ZXivp7aNs9tCVlHkS38dzYxV3SSj597KVRvTXlk34y580WfLaxFRIrmf9i6xO8U2c
2Uhc6pDSqfT/++3XMDHGT31AXd6N9bC6C4feuJtkOX2RYy7kPCg28KVrLkxUSsEHIJeBGKbgSXEw
N23YjyCcpL73fFDtst0YnAr6V1Rakn1dJx/IyLwY6XGuEs1Vxi0RjpWTCCwJ6LsFewTGQzgiwDXO
khbJGQFB9lnTwqPTWJ9MZQuztnISIaO6JH/INhASi8frEI+mUbF60zC7JjUNet+68JgBr7juJxft
+8vmpJihqOBx5AVEdr45G2WgImZPmVepX0cemDq86rta2WXzXS9/hBoPdsgwvNGq0U3pZpC15zS6
DYMbWfNU/t31r7mc3SVhzesdKi7uFlMIheQ0niX8Z8GtZ6DZbrop99Lxr095SIkNxI5AjeNNIsVN
F/aWNgIwQGuEXG+0G403Vf00bnWPXgan52aEo4agRauaAjMZvAeD/jQ5ycZsXR5miwWibROqHgiO
heDUSKdIyQwsFFq3n+SP+bwD139MZ/ipbq8vzNpgtEU5XIdTAkl0IXo0zdlnZWArRdaufWnziGJv
m2UbA1pxRiqiGog0jIB7E0WPrMCw0PvCjDl9NBBHDZXskzPktKek750G/D2tOqnUI29dwzyyaGEG
bmtE71v1vd7Fj77yYbRKT9I2u0Ivr+ylPcqkjIPYD/zzwsFDtU/Ta7nKvCB3EGfV4KaLrPmZxK0L
Acy+nKH7mf4Z++yQNgCijPfXp3+l1nluX3CmOJCM3mzrjKKEc+ir3q0mCUVZJXya/V91Ex0mSadB
i/B+3EqprXkZ5SRur0Ubkn1zfkAUBbCUOW9YE16wUf+oZrslVvHH+znZqvdcHnsM848tETISDXQE
hxG2tLkFQAuRynivRff2FrprdUy0u1G7WIjJxTQhJHykmk3CAJqZXEUu6I05dNNT2r7l0nFj6VZd
58TWsrVOwq6x15susbDFW5IQ+aesECLfmH7h6dY/M/nmSD8UoJDGD9cNr4yRlxGIMs4HaEfEaobq
2FFj6UUOXu1XkEuumnNR0j8Y31mbIiyrtnj14x5kEPnf+Riloc7yuCsRR1YbymdHVT3KJSTvTee2
f1/fBOcMphMrBihSMZos26lSg6nCVnM0lccZPepmVNy525i/lXLQuSFhz5XaVJvpiKEuu0/Cx7k8
jtoP1d6P5Cytzu3ze0ogsvqpKG7tZt8lr9fX7zJyxLxOaY3bGYJDMXWTG04aEBvmnm8MAKJohUdr
eljKk9b7vCk9yL6TrbaNlf13ZlO4fzWOeTXTsTnr6cGJD0rm31jandFuFbi2BiccKuijGXE50n2m
ocEJtSODmtwu+a4Y/q7Vey+SD5H99fqEXj5ZzyZUFzITxBwTsiIMLrdIgd21zW7W3+ZG583tjXF9
+/fWuMjQTyOMoY972TIn234a5Z5mF4V3eBHtNVp4k/pBIvGWVOOh6gYQFt3G7bm2CU8tCotnGF2E
ZDLKn5JSHpvxm5TRoGybhyjMXGkzilq1pvKgpPqxULIJWx7UWxwmNeNrx2I35RZ0NcD9p2KnBjTb
bL2ZL9YOGgjNsDUQRgTDBIfns+kP6tB3nSJR/fTQA1tYx0JT9WL50Y5feUBdX7uLaGexhjQYeBvC
0IvrIYyMvEl9rEnOtyajcUl/u27gwv0xAIgZThHkHQmr1PPh9EVjoa8Eg38ODJX8Zd8+NcWneEJW
De2CrLkphy1ehi2Twgym2cDzTGWNguktpfIHrXQBM2EK9vJbbxues9VXfhHLC2MU7j21m9s+J5fp
juOTrR40tSDYPl6fx4vzSrAhhGX+HMyZFWIj5Fz0g4MzQDE27ip9YzOvOQQvMbIXJP9wCWEzg3KF
dzrCTl1+SLXMq8sNh1ifrD8GhL1rJu00Z8ViYHzPK11RXje5ybbGsDjIyYHUGpMWJy0m7DA4oPvh
zvqWj22YEDsTCiUm07FMUxOarh58kp2NdVifJtDU6vIGobnwfAz+qJo9KsiMIW5cOJrr+p1qvrvu
U5fwgMWpbIp4IMTpIxQXW29hMQSPtGhZJbugguKm3s3Ofd95sW65pvUcSrVbdRDrNTu52vDo1Smk
iQvsFmQM8Lmdj1AJEjOBe11yLf+xyp7tZqPYsLpjTn5fcLSg7/sYnXeOtokmTK3fT7Yrz4/pVifm
1jgEb6tMLTCmZfcXdepmyo0vbxWQL99ErNMCirSW/kvQwcLmp790nIeRdRoheTUNesDcIH6qNU+b
bktjF/tP1V8XNxaTlO10QEgcBprgf2ZTtVUvM6qEvjbZnZQPOtCgyri57oJrk3dqRnCCLIJ4P1Ix
I6tfLdhSzP7ndQMrXgCemgoJMuu8EEStdXUsQ+RA6Gypmo8KOclqN+m3o/PpupWV3YoVvHgpCcKE
IYQIWryAnOtZclN9n5MkDOuEMk3oXbeyMlm8BkxYwMmDUG0VPA2GPkvrcqTnYuejY73K4Qb5z8Uo
SHnAig823IDxlmzc+Y4MF4pdQGGhp0tPyXCfmHvN/9v1xgTzs7D90Nju/FaxOjma+wBUej3koUf3
g5y+07WN31/85azgsPw+qQs0hAzTopR5PgSpl4MoG4rQa7VfSv1+aO+G8JAPuzDaMHThV4IhYa4C
x8fnEGn31GKm8/Qust70dC/Xf7vkCBXAjwT4BkwMoaewP7Qsl5GEH+jwVn+10a7rtwrLK+M4M2Cf
T1jWxoo5gWL3DOt59g804pQAibbKTSvLQhaZ5TbIq9EGIHhu4meKb7SLleox9REhVm/avvDQdxi3
juMVJz41ZYpvn9EpNGXEFAxWenHsmrve3rhZ1kZD1KzxYF1aScXjOC1CfehajUXRv+ula+f3fkPX
Acm6ZMPLLnY8y39qaVm9k+2Sq+ZMWRhLBSpjcU7xYYv4Y2W6eHazKCAmKFyJKeJ2GPpEb4zQy3hu
JB91cx/XG7WMFRfDBKBmeBIXiiDBh4E7+3brw1KQaj9t3Q1KKNfjdwWCo9ePx1U7NMAuJThuLUvY
+7Y9OIVVOqEnSbtY8+JgZ9rP81aLwsqSkH8Gt4PUoKqBdT9fki7S1Micu8hDFkmRPkTZx+uj2Pp9
Ycl7tcvDTOH3y+TQZC9t+ev671/O0qKcTYrz93vs4gSOwsHRmjoATBCr7Y3jt0+2Pje3bQE+ohrD
rargqrmlag5MhjZvcfE5qsfZiaEkqKa92RSQ1h0idn0gbRyUl3uSfDptOQyNDamKoWyTzoh7dX5C
2+yzEjYUnA9D+dKpzaEcvl2fweWwOr9jMIV0kEl1DFyAmLpPKoMaoI4pBMic1ySXx9chbe7nKalv
ir6JPHUa/tGaabxPovH7dduX3oGmO6QtdMpbEIGLQKsh0EaptplO6Gc838r3zRZufznwxdHp3F2E
AoCpqFGc+3cQV2aamwvFgtHtLclwHau9T8roc2tNXk+y2kLy8V8Mircm6WkOCIZ2bjLWuiikex00
evUS26XbbtXC11aM23PRBqfHWxYN9Jaaxb9h0EaFhEqMgsBudF6oxssxik6D629hRi5PVXI4CxCA
U4hWPl2IB/ssrh27AlTo5y8ztarqtdt6gV4+3pZsPmcd7b063Aji+6lUi660pwAewOiz5XsybKX9
zRig4RpAHPrS01xaQVVvoorXHK8v2OWmPjctBA1lOyoI6GJatcbbUaH30qS5+d381wDQ8yFaQvJI
SdthbJUQLk87dc3kc5iXh3arbHHpHGeDEa+N2o+GuBkYzKyAUQSeAevAu8YZXVRPPgUKonf14DaD
s3FgXboIZpeQCP4lIH3iPVIOTSLPOmPzU5rt42NdfPL/Osm9zB/ZA+5cqG0uUYpV0Ev9YqNyzP5m
MJyf9Jg+t9JU3hB3HK47xeqA/hgTCeF7R0uIVTAWaj8NeT9zTAT6huNdvoTPRyTW8K3Q4ImsYUSX
Hnx915sPMQzBeaYdavWuUfZz+V2Vvlwf2Kq3nwxM8MIwnp1J8bHpRGq+q9P40egnnYdxIe3p5dvq
I9iaR+EAzmQ/H60CkQ9Zew39l6oHr7PRGbFlYrllTsLK0InD2Qoilsr+h4iMoqdrBRuh6yUV+rJU
C500SIsForh8xIkR+pgMfTAYh+E8Suj/VY+F7radO2o3fnprRB8sdPUC2UUNujKe9ZSmDFdtN560
lzga4SuWxf1/pF3ZkqQ4sv0izAAJCV4JYs19rcp6wbK6uwRiFztffw91baYildzAOq/ZPE1Zp4eE
y+Vy93PO2a/wclICjY5fMUBdjfh2NPg2eHOT92i4y6Dn2ocBg/ZdtxaeF53mbPVa0hspyLuUNeyO
8slmEM84gGs6AOz/sm8uHgiYgWw7evUAUGm7XE8teA5C2DEo6nQU67AY6KtCdCdCjPBG87iLaQXQ
Nj+BDPGy8c85F4bzMY2BKRbXxTWkveoA73NGy4btpHJPQK0FKUpf/UB+sIIfRbvmUPOl+TEzOTdH
9XnbgbtVMdoQ/EmR3/F/ysEKROjT+rEErFDlKoiKXZb3xz4KLq9z6Vv+WSd2+6MPsdisR1vAcA5d
o4qwo4jVjtuYmQRR4mVTi7c6hcgEXpfILz/d6mlbD20ew5aLdozfkcl32wm8+WkwQvrNKYft/P+r
mtwmVnrAb8U47wqb0OKZOf8N2vWOnl2Tpz1+g8Fl+IwSbX+VsRyPqqnoNrkJCoveENMebFTjqYxt
dZcNat/g/bVC4fd/bAYm0v+3SaU/Ti3oC6Ewgh9iMoxhNEHXHiT/y2h2ibMTEK8HgLnHJqHYNqyF
r8+JNpyNoOIKbr15Tkf75hWRMZiPCoRIMd4So8LI85p++KJbYWzcwXuSzgSMH93KHj0vA2c0tjn+
AVa7hPztzTD0L+QZQERA4QND8WhhateJNAZiFKWa8wzn1LLiELWAZ4w/V/x2ab8Au0AQ4mjgf1IQ
4GkZW66cU8IOIXYI3decQyvcacAHE7ap/RKC3Ec2WYhZxv7nUBbf65o/VDQE/UtGXsKGkpXotBga
QYMILAjqZqg+aCG4Sw1cTAqt4aTOtiEJHzHHdGimCsJoEGwK4wfaZltnyLYiXckYfpfl9FCFRxoK
wrNIDUbXtE+bgHGcgERqk5T3ig37WNGf6Zj4WfM4WU1giegfyDrMddwOfbyufGskbqFe2cfaSZCo
2T7z3i5/ofnQ6j8J38VFXZfhf/oY+8jrqmpGOHQ8QGKle8jIuAfngR+Gw20BwGuYrNFWLPn3uUUt
byqh6jCOEyyWcqogDkaD2kzfYtRNnNWu+byhl1anebllNNNg97CVIJv2+tjn5WvZr9xAS/fd+YLm
M3CWSyjHiGrLg5ERIVjKyo8F2KNOYYTHz/by11p6lJyb0hyoSJs2Asdhsqkxf1fnW6iK8fhHmIjA
hqjUKFq/bFfC/rJJcMpjShbRiGi3uezLOIEUNoJtWMGS3KjEPo6e6bfMuw0ZiLqyu8SYVri9l+LG
rFQPICbIGkBh93FPjUw5Y2QhCBKKkVvu3sZiLUda+mzzegBBmGtQ+kRFUZoxWI0bXN+Mj+V9NnY9
BvsQMJwgTkvQRogG2pw1JIJWLvMlp4RADCjYUcHHS10LQKrMcJOaHTQBxruE7BroAPVfuUTA7oUr
xKMUrSHtq5nN0Oex00MFsX03plsRvcTeC3N3l91xcSXgnbHRFXRxLWq34cSHMcVNAt9w46e27V6l
Aiqln1a8fvHCxyQKB/8LatGfRrQBPwqFOYxI8bwbJ9qy5KrPd6Paq/bedLaFtSV4I7Brq3v+wvrO
7GqhKhqsNuqjaQ4f+c5L5JFUj0VmrOziUgg+X53m61LEk8hmeaKI03KjCP9nNnrwYppv7DLnu7hs
raDK85WRi2W7GPJBcw+UEvrJdvq8IjV6/WDxyTZx5l51nAXjZNyFRu7nlrFj7Nfl/Vw61TjM/7Go
D6CFTRZ3BMCyDSnExpW3Xrs2G7l4u5+b0FwSjxtaMQETrhsCioyTtY3Evei/lWyD9pINCbOwWTnQ
SyHy9zC9hXYyYOraYQud0qkn6cBNOrSSnTdQBm6GpA8IpppiNZwaml2b/Xi8vJkrVvXNxJTGkADF
hJUOd1MJqv57O3pVxn1ND6raVGsTW0tn/WyReu3SI16bYK4cE3USMJ6riABxGH3hJJzb0M4bRPwK
JmzYoEkNpUTfoZFvo6KtxmBsIEC3Ym5tSdrBGzM3GSsT5nj0nmK2Ox+2q6oev68RLQVhcPi5+z/P
6+htAZKIpqpxh25aEAPHO8vuxBuk/thfMQZ3d15h5U9D4Sa3fGjUtBmVMO7Q3UVbrE9Efx1VaXrV
OC4Imy97z8LaZ8JbG+p+YDdFtfjjBevmwGU2eL2iAHMMxanmg+92qwDwuauqL35+nePBipvc00fn
oTypCtKhRtb3lXNtuJV9LzLnKh16PNmUtx87uw+QvtwM4E32I1lMK8tciDgzRQWAYICaAwWrhQNW
4OkDRmQskwCzBfopXBaXN3Ip4sAEBMwAM3cwHKdd52KqwsYRyMkKduU1h6HeusUm5W80MoHi2Q89
HsMrnealj4ceI3gHZxrhT/x5KSNZQ4s54zSuU7Y3kHcChHp5XQvhhZ3bYB8dRFkmJpaaHLG6CkBN
MYhgym7C+AW0lADtt19IJUDqjhYkoCVzpqntYl2PgrUE79HYOtHoVA4/3Hglp1zcNUy14ukHzwes
7OOKsorGUTTBhGvB5f/qs5uxWXlcgpBpwePnPHkmQUYfWKfBaOSgxgRc5EDpxNXLLAj50zGT7hWy
MSWoAEP7R1rn3jGMpXHLc9mcZGZlWwlQyCEszOgopGre6BCa75UswoNpiWknDUfgVcEKsi86Ee7A
u92eTDZ11J94Pr0lIxjOmBjS2O8GapYgGnVVkI2yvWni1AzGmpWbuG7tm3rkxp2qwqGBOs447Sur
Eu+2tNIblrXlQ1jWwzWVcXOfGqrFazMqwXSXZB7oiNpaBMK0f7pTArLqnNahDV24snlu2zje0qaL
bx2unDqInRiETCU6pADzRxzcgBNEbF4bBjIfbFz/2JWTOFpOZW29EImO37YuPUTlUJQoOVfqOiZk
/mWhPHbQ8Qjsqs2hHUwjkKV6Rb+rmKN2Zt572b4VVXtAlbE/sjCLxcacIvIi0sk99awewPEw5CTe
hjQdS59mJr22SzM8iN4Dk1RZm3Xtt9jEXQ9xrsDBnBbwfywzDl2bxoDqOp23k6yL99nkse9ZE2Un
VB+NZ5lk3Y8pdMO7uuzp1rAi0mJen5LUj9ENpQEEWSnmCs3E+kYm20Nbe2BXadZa722q7H9oEZv3
PU/ltlBWjIQZkIM0MPIi/ZYlrK/A51ykf+ehM5wkiO1fpdV1xyK3po3qx+wG/3l7E7kuBs9TTm5C
Y7TQWCHR0R1seWPHThWoYopLv0K595tX2eyhz4UnIYGsSAkAjpv2uzATIt0DSG4fC7tuHhJJqh1Q
aV6zkYSMJwx89T94F5no9SoUi12oHO97gOOUT8Foe+8CmnGbhpUswf4+x3BoWjyJJMsfi3xiRSDL
qDy2RVW9Ccoiz68s1b/TTmJwNLXGyTnZUdp8l5iP3MkpLU9ha5LnvC1JeIT8awxmQHt6gNpRvsuS
0dkYocEfHF6Fx8aqHXPf0ZCIbdVWoeWzHHXXDZXJ2O3Tuh4e0rIbO39IvfC6d4wMSCOjPYRxaVg+
H6riJ4A60TPBvkR+BZbaJ2E5dR7kvEufC0mHJxvUaj+8EiyyIvXMxpelzJ9z0lXvToqKAnBEDHCQ
KImqb0Wfeg+hJ2rm5yUh4Dyn2ZXbD2I7tcB4p0XdP9vVaCtfGKr4NXT9sLXQUHy2WQxAS+qiWeRn
dgEW6Cz2oieShBD/ip2o9wWS82d7tI1dEbYk8s3CTDHzHw79K1GiP4Zppjw/7xm76ks7vBWkwQEu
TGfAKcIwY5SV3VXfJ+bbiMkn304qip/uuGEGNt6C32YKD2xQ5zjDsQpjA6GDqWSEot+kTlQZyf0o
p7bwITZTHSuXJbvcaVAvc6ZIofrgDMByyORvzHX1LyX32mPmph4a2ygC3uV4o+VAKEVBqQr1Ltww
ukU0bANDZeNPntnVbqJgcSJdPkR+zUsQckzjKK7iLkbq6o0s3FdUZk8DwvXOlLXd+TAkjoVXVjsM
eiQ3tCzkoxGO0YFFxMFxSMCJ4LKo2QoCRv10nLodOOGSt8yrDZ+OUbsFZwU/gHICTHJMOF2g1MhR
9LNszISAQFXs6MghCUmrfhvLnG6LLnH6fcmY8jZuRp3JB4y49vwevHNNYEd1GuFRptAddkpQtPod
SMW2APg3ZMMFT7bMStJnF7LxmGurBwOS8dRR4wZ4m6nceGad/AJNPLCUQ1E1r1XhhduRqPKN07A5
dFGa7MDDUL8RYTSHClrJG2W0zVZxVQZk3vQoN6Zv1GrNXz1NXJ/zpHjAYAC/Fo1XX0EmYzpacERw
iRvRmsjFUisAHIF/bjkte4xiY4SQVyjBpPA4xTsTvQiLv9neNxP95IltjNJPxh1dkxZZzObmccGZ
SgDFZM2swgxUYc29ZKPeV2CDT9XaYOVi1nNmYf4FZ7U80Za2ADUFmrrt+KO0/p5J9j0TghcEBaH4
Ly9N72mzBvpeTCGpCSC2h1o5Bsjml/qZ1armsh0MJA3JPPoYH51u12axD12iODoM8beQ/i2rlbf4
UqKCqh7HpCJqKki5PtqM6wjUxXP7ughv49jv2a4p9319E6496pbSrnND2pZC0Wn0urmrbKjnVn0n
4tiuyQ0u+cW5ifknnO2frEIVxfNXm/hxyBwwHpN/3xpnKHDhJYcZr5n2+KOFAoNs1J77b15/1Y97
7m09Z6UnPSfU+lsJHPkAkYL0gH0a47bqrDatbm7ZTu5176anJk6gOhlDR9YOLuf2S5/kzJQ+k6E4
r8ssxWpC98ml91BMtNZGez8j2cEgem5De3kRZHm5F8EGGAk3YKBDigjKzMkMeKjAsmJc25gsjDoG
5QpAAwmoiDJwsOSWn8jhMEKdb8CLrTF/cAwJXF79ykbr40MuT6qwnicplNh65LVvUVk4ibVhqCWf
hMQA4HoYBbY+KYGzLq1B9ICXp61+Jeo5Ui9fWMVceQVJACjodR0sZEF1ONZ4zWTetqr8BigT0D26
+doE5aKvIERg+t8F4FgXyOltieJFguctCU+28U/VgbFppcWwZkKLECbkpiHPDhOt++R1MSASgbkm
l7hmY/73sxBRJKpzqYsns1v8qpJtUtwN5eNXvsifnfr0YgaJT9ljGSXStcr55hY/wmzTq7X+waJn
nX0R7akcW3YkmAM7OdRfyIvsVurCa1ul3UZGhQdSSLFVVbatIDVYO6/Wvybnn6PD2Rq0eCoTG5xy
JdbQ1CfZflPeUxI+XP4cK9v0+9I9++JemGMaXMGETb9HKYQ31BfuhFn0AZOpqNchBfvoUqPZJqOZ
oUeVWacYMoK4sc1/Ldcy7xPSNsDwwOfq6W160zXsymtwyscMwyz9vWs8tM6NwAA7W4mKS/nAuSXt
EFbIm6McAKXNaO5pdBDK9Sl7AAVw8e+nYOc1MWj3zZyuKPl83DfbKsMql7DUWYFLbye66/qvfHtg
ojCHj9or5sw/mlADhIusEI32prxxvMJvsq+c9T8GHG0Nad4UzI3m6N695P2ORVdFuGdrsKXFk4gJ
KgCkMXuN7fq4DG7GeVW3cw2O73uxM6rEl2sX9dJtCMZR4DDQBgLLrpYHFuUEOGyP3loESHkmdgkb
fbB0WXJ7+TguNfHYuSHNwSDRrGjWzIbqprxGUSk55ShqbHlT1/dAfIYb1YE6tmPsx2BadcAmZ5ey
mGzAM7yWcS85O+7l336I7rGtJSdpQ6ZisnF0ebIz7QFw+kdhXjWQFBuslarjUhg6N6X1NPLSrlBX
gal5oDcmDz3EOS7v7LIFkFfNaDAg3LQ4RFIQlcu5dNrU+7K4Jd3KYVr0EFTw//P3tfvAy8HSpQb8
/Sr/W7YyEDmqJR7fkniNVPo3vY2eA+NpB9ARUkfM/GvOCEdETwscZhu3YxCqc/D4MXaOALMialbN
xDHqxX1bQJcmKa4xsHw7ovY31S0qY50vQQVMwEMU996htW7b0EPha2Uvlt6H5z9Qc2Kg09qpnfei
Nb657D5ipyzaRgUUQk9VeSBrwxeLW3+2H1oAQM3R8UAHhM4iGmJ13PisHAEtPAgUiC470VKoOV+Y
lrzkngR0ZMTCJAYmyUtj3JrmSgRY9NOZdh1zCehb6H7aG7kDRggMXEj7OkospN9r3d/FY/3Hgg6/
j/PUKzDTgTkBaBak9XPNd3n6Pa2vjWxtHHtlMZ52rEOPqb6ysZgoLg+FjK+hp3X4yif5737pL/Sa
2OMgQ6zGY+2+ID3qarmf8nTls6xtmubSVZcoaoX48iMgxCDF4DnItZKAdk+9TIP/35I0fx5L8CiC
xgvXZkMDVrxkDNhud2Xfls/on33T4mFoWjH3auybkAcTQ6Cqvhn7m4ohgYJ+j7X3yO7yqpavNg9g
ctCfg31Bn7Yu5Zj0lLa4TuLrODuFw12K2WPb+gY50RZEPtSn1gadYB8vxa+c23kyC7V3AvietqP5
MCWoT8N0VJ/yNtqYKPRHa1oq8x/5FJbPjGg72tF8NNh8cj13L/leZTVG8ldaZ4sH6syGdstUeTw5
kwMbA/hm8pnUoF1xvjULWlIo+rKMDQMWsJd+aBSbbm2odtHz0PgDvIv/ll/4mK8VUIhhRYapq9yV
zxIh1c8y6LaByZVtOCiQwHQzPqJz8o7pr+MXfHBWlQSaFvLtwNN+tF0lfS3dZkAD1REPmUsA7nnu
6wq17PK6q/kmH8wHNfycmlfMxW+p8a8JO/FSAbUuEtUZNcw/1QkMaAgpC2vPpJWAQ5qP5oF2hgOV
+jK5dt3Cerm84iWnxFZDRBcABxPz2B8XPMS9NVOhwikj30rAK5/fTWJcOV5LwfHciHYtwvYQlxRG
IvJXzNHQOaROiafkc92+Xl7O/Jf0M3ZuSTtjw1CNomuRHpcDmP9A+QiA0cZGk4g0b5ctrW2cdtJw
k7AUjRjki967EAeePHG+vWxi6SDMCHhwRYIjBC+Yj9/GtquqjnuMluXhO4+hnYP+c4mOpOn33jsx
dpX4edng8pr+a1AfhnLTFtPENQzaBdmyAfMKkOTN0AS9bGb5I/0xY39cV1k4lrLz+SMlO5ZvKQ3y
9InQLwSqs93TH/0OBOHB2g4rRH3P5L4rVyrNS4Hw/O/P/35WGeEAqg8QMcKTZIA4GoRf5dqttPj9
59sQ3BSAvOrP407WKSjhLMwp8yfVjBs5vCqTopmIPugxHtEmWgMLLx5UzLsC0gAIPhC2H9ckmoKj
ZgWLnnUdh8CjyF0uer9vLeTNu8tesLh/Z7Y0L7BBoe04CvsXAQJqMMzMr8SCz8yLczA9s6C9g3J3
zKkaYKHCRKY8leqpEI+KbvJq36JBjNxZniyxA781cF2bPF95US4mNNz5TZWOGZZPCU3YZ8xqQ3ig
EVm99DPejS80NtBwVtItAI4Oc7T+huox5Sy7YwBBFZt5BuHGAr4PzLRUqJU9XzzggGsAqQCim0/E
19wWfVWHBL+oe5L2tu5PjbcStNZMzIf/7FiQzBurOKWYZpb8NmnBp5bL21ytcfwuno2zlWiBHtG3
c+MJZuouba4c3hdIRqyTHGIW1I48uV4KCXEprmhVrL3yFk/JmW0tLvdNGztdOdsmBbiVdip5KqI9
eHEAf/nCGfljSSeylbLuXKFgKWocX1HTb9bU2Vc+l37iOSk4VwUspBTpaLmzMfBDs5XWxOJRP1uG
dtS9wSoxvgK366xX7sLG0+VtWvwgLgFrE/BRmB6cF3nmc7mUkL+p0IuKUR0yHVBlBzK9McJ7NMEu
W/rdHNcTDGS2eCcgsAB2oC0lSS2ZkhnIAXoAPyRXXfcrDUGBeGtAGKoptj058OxtDG9K5x4tucvW
l9aJ3BDIJwpZHMAtPq4zZEYuIYiLfZT1u4owWz78wHDZ3eA8k6ReOchLJwzoU2CagE2gnxTeigLP
JHce9LOpCb6fq0z+HIjrO8Umyq+6JKibfy6vbtEgqF8A6AA/p6Mz/xgQArXLsEGZxi2uxvqtBluF
O9xGbg8Je/E8ZWMAoeiVLV3yf1yiLmTVZwVqvSXN8ezjuQUYSULBYAfphu5qXOWBWjQC6i+MW2CG
GbTDH7+b5w4tSot4Syta7+pwOlaRua8FW/liiwMlIE+GHBJAeahjate36u2Z9m9+PcTpzajuJvDF
Rqq+BavaFrOuu6iK7iFi+jjKeuOl75c/39IhB1wZ/FMAA7koCn9cJPOmnFUekvwKSojGcN0Vf182
sLiLYMBFMwKdYNRRPxpIbFoNJsF1ysNpP3fuSsPcCeGueMR8QX064WdmtAvMJNAg5XNeAhVev7Ux
pZvtWvlEvwB8nrXI/7sc7TBbhQUuWsyBbkLkdDHmcJLsvbKA31vrSS2eqzND2ksldkPWliDQ2RQ2
6OW9d4oxzvSpoXctD/IiPtTuF1p6Lsa4GIIH2uo6lV7Zt56pKhTrRXIap+8mO1jqC91VqBKjZY8E
y7H1a8sgYNKRBgo2npQbPoCkAlfkWiF0yaPPjWixniUTuIhyGMmYe2+y9sHLHy+79JoFLTAQkmcF
xORwZiCdYw13TrryKRZzUPTuoNIJDnDEHi1XScwxFr3Cqazdb2YBrNDVaD8Z7YuMHkC6HN0YNyim
TV954Z1Z1V8uEXLP1Jkf/H0yYTzmtVHcL91glRV/dl39rJ7b0QKeUGY/gCIq2VgVy/exPT50wzc1
efds+isDns/nyc/LX2wpCJ1b1H0iT0iRFDhMiQNgwiwx0D4m/1rEEA+XcyOaW2R2bQsVYlmdtweL
rA9ZXnCQkjVKyqVId25m9s6ztKngdU8GDjMlXmDpMPoZ+9n0h9JcAVosTuadG9IiNx2tlNszNg9i
rRsxvk8hPthNWD5CeA+CTSChd2wkVF9o6QHmCwI+FJWBFNcrAJ4Usrbn6zDtzFOT89tuldx//tya
A8KENxNugorqk3ZK6BT9gPl7mODVbTU/k8vJj6PWzyQBUqZCsebESR70zvdBfLfLNSaFhU+IjiJz
GRAsgKjqJA6sa60stnGJmGAE6ou9xJSG+cNZI8he8PoPZrQ7EeBfQRMOM02DIfBmuGto9avJzeDy
4Vo4zh/MaFdi005VF89YyrSWN1BiASzbTx4G7t2oIvQxi7Jy1S/cjBzvYHTRgLz93EuTlmFWssZV
L1n1Su1iG7W/ohC48/4JLoWZ4p9e3O+/sMYzm9ptbFCjd6rGnkNWoKYnlTz4PoH+tmxWWuaL3wzv
BOS1DKyEOjlgWatMxLOhfgRTpxvtuik7VZNY4RFZM6OthwxK8N6EmaHZV+xe1rs0Olzesvmzfzpk
0LfD0weij8iYPsapJqygMYbh+U3XY1Y/3noKVRyAdDK/+UKPBvJVmBEBLfPMRKldKJC6xpGaTQ1R
H7TsQCCfna7VDxa3DIMi+GsQ+gWF08f11BkBTMJxUYUBlA7sHSNmNB2xcvMvnSXLxKgtUnFsmw5N
FGKwDdEaQIFKax9GKIVLCtI6OgZe5wH0MqCQGBcrX2ppZRYggiBPROr3CVInexYBMwP+y6iBxJKn
sirgXtfvYjKtLG8p8J1b0iLSNHEGYAKWF3kUCGV6nXfeUYB7EDfN8bL7LS3KRr8dg5tgG/n0EAbV
SZh6CYqi5QB5WBNscpJtR+Wt1JOXvNxmeIfOulV4xWleXvHWS4sYlRgvyaGAsYd+ZOReMe6Pcnd5
QUt7d25Ju/chOTcB4Y0F5cYOzB4+4z87b9uRp8tmFpJbcIb+WdC8r2fphWXYpsC/wowz3fHe2xdF
uRLAl1cyk3XOsuafOPbTLIX8F0FhKct/jYCIe994u+3XZLsWHQB0Uf+xooW4OLFIFc1V07a8L9rj
CEqSYeVWWDIBJhsUdoBunmnOP+5VnGVe28/g92a8HZxXAxS1Zr2yWWs2tLCjhl7hroMNl+6o+N5b
YDBb05JbijronXog1IfGFnD8H9cxpHYCKjHcBkAv/iyz6LojUD0icpeCgdSpXN8Ff6x/2c+WbvEZ
TzDXxTAMrudATqFk3wisK+5KgGxvJQJ2lRU+iHg3rNwCgQn928sml87quUntc3WlnYrSxFmtMn6L
uY+N3Wd/daW1zTx31/FsJayurVD7clRhMi1k2NWxKItNQ4f3sDTqY9rV34vOfDM9UWzD2LvNMA+2
srnLH/TP5mq+D7G+ZEhLbO7ErQFqXChcgZKlC6D98D4U4ZtZWDcQAVgZY1g616g5gtYYdUDclNo1
DDkWeyyNORb2V3g2kCHxp3ijwl+XP+NSwQxzVJDQASwFQHB97oMCyDgA3Y74YbMbM2GbMWUBFDX3
lSGvsuStcbOjAxyiI8aDcNq/Lptf9KK5kIUKKigNdDZg1nWdAhUykvfirybJ4DjxzhYdrrT3zJAr
H3JxS8+MaUGfOGYcghUMRRlw65XsNZmSo1dDwsX4SlaNP/ffZWkxwAESTzKFZY0RANWme8VzjrwQ
GtdDcScbM1BR47vT6mjs2grnfz+7b3L8JNDkwW4ky4Odqo10Wt8BqgNcWTfDOG4wLncvOtDBSPMQ
ts1TVrI7HvcNZKDTfZW0vrXKVLn4iZkJ8qAZxQ4qpo+/CWjaVPXtfHxQuU6jnQfedBqA6sBfI4lb
PKhnlrTV91yBBSPC6unwgxI/Sw8pmiGWDEKRQ/ljxXUX75Iza1pEKkYwEJB5XTEYTMzxe4g6qQUR
wssHZM2KFnyiPnEMJ509ycE86hbITx/Z2IqRxeB6tpT538/chjROG1nj/Ina5jvxmuuoZUEXvgIN
t6Us3sbRe45Z3csrW+pNz2oj/3EMXUlBdpGsytnq4KQ7EsdHMFZurC7fdrw5IHtGe0UGIMV47Dqy
i4xy64p30xD3aXS8/EtW9liXCG4qg4VA+81laDugkQ1uzHhfGmsyO0vJIFQd8DAAYSAYk7WIztO6
dLwEbx7BHSjJswMA6/uvrOSPCfvjh8TEcwzqe0S4uhMnySMMk0av4TStmFkMM2crIR/NFKQp3GbE
Sugojqoub6zu0cpdjIGwFc9cajZiBg7ymxQQDEwBaZtGvaY2SOQhKwQnHRTdJgdS675DXjn9Pky7
Nrxzej+nHcgftvUa4nTVurafEVLVmios1EZtqaAPLDpF7qYvr8Dxm7Y/gcjGeQQNe2djzKrfXv6Y
i+HsbOnaLte8r1o1v5GLGAxlcjOxvYjbQGQvuQfx8M1la0sVyg87rd2OQkRllOGVt4mmW6fblhhz
dbr9FCvkVY/EeEztYJArXfFFR5onHOcDQT5hGw0v7U2vgM0yjI656kDCXm9z19i3WOLl9S1eQzOh
FwD+FNVKzZG60cnG0MZr2Ykgiok81WjpPsULY6LfcW2thJSlhc3z6R7kdcDno7chx0JQx6AFEn7C
a18l6d9N5XUbW7DYn2zn5fLalloc6HmagFZAy92GrMLHAykKz61NB+YwqUb3dVJeN3VVBE4jhiMI
kdi+ZeSvJq5qf3DbIiADOPzLcHrKWLnGCb8UTBHUMR5A8Ws+8cHaWUMGZFnpRqbeibbVhlb8Jl19
ZS24Kzpf83MU0gSznrZ2ZzVSdLZLOhQR40c3fy+7hwJsvSNEchi689vagCQXX/Ghz18VNlEaw3gs
gUSL3n41XDuKixA2Zbax6qfYVeAIPhb9Gt3Vmp3538/uY263EqqSKKmPfNO0T2O+g0K2ot8ue82a
lfnEnFkpZQ86fRercdLOj1yAtqwnaqIz/nzZzmePmHcN7okhV9PjunNWcQSlg2ZeTfrUdw+5eVet
8fZ/PtwfTWixK3LKyfNmEwP/KfjRUoEoMM7wa1rrAny+w4E5MW1ovf1WMtPHTxoQlhjjPCs8lA9C
eY+m267UrBctQGGGos4266Nofk0sGYVxiIJ8qzaN/EbJvw65M5sn5BDBjzeLoWhfvY3KsR5+F9/5
S012JCz8JLzLAQm6/NWXvOvcjpa42kOOGbwepS+WBSJNfcFBqIRmEF1Zz9J+ofWE5g8KR2BN0+J6
2yBxKxkqU8q7s4t/0t5euxgXnMtBXEU6z1FZ4br8twISIh9zpIetU0Ig+9mE4mfEs5n8xVfFjef9
okw+NKTdJfLB7OoDGhzPrU0C01Jg0yoQI6q1Z8Hib2IgSiWI+bNI2Mezq1qonAHKj5SVpVfh1F6p
2NqTytmN8P1xWuteLpmDlghcHzVAuM18xM9CRVGA46Hn+Jiqnsq3kYcgiskmiItuijSFGLscLQpe
kxb6jTnEkoVPacf9aeD9SUAkZOu1U+r6QIQWOSQa3JlRS3b1S4gi0r1TdHRNpG3p96JPwiAySzEa
oU/DhVMXoo6M7RnxnvDDxAyMaTi5cXE9GM3fedyu+cgM0/3YnyGQnoMCsU3himi4ftygEdK5g3Dn
RNFQkEmozaAn7TWwXQGfxkBVHso4GXC3/R6jjGtfZ/7jn4zDFyg4P2aGQs04kDu10U5IbYbOC1Rv
HgzT23ETk7SOszNa8jLFPVIejNPaz10pVgpVCwdwVo+HWNms6ImxpI9LzxFrpixEDueIn33k+jY4
rP51KMEg1+/GA2gwABL9aCHtxFCRLkTVNtzS6FhZVwMIkvLvl60sXFMfrGhHasgjC/SL2MWOH9UA
iG1157nbyzYWHhQERmaqHJwjlLu0zarVFE+qRncod4ZdArCBL4RnbXhjjfvGSxIoMfRJkBYg4h5k
M9xi0gzFG6t3TnXWPnTNNK78oqWTAtd1wAs4F6z1HhmJw55iABDUqPYvdBL8zL0NTeO+9Xr0KoZg
ZflLngoXBY8nXnQ2XObjlyRdjbb2/KQprRBiKVl97YHoaxtVRfXWxUzukCncNWLityC8vpGuwSEK
kaw47O9N1s8LPgBkTi2cV8xoffwVoeNGQxeCkGIoWd8AIpwRcyNYRp8NDxQ5TdIqkLwPSR5dYYYL
ThfLBG1KCyDzI+dSPQ8kAVFVY3D67naCBOCznVpcbVlyMqsxj7bJhL/k1w2rnwsvtoIyLGe2s7wZ
t2Ji2YvNGmfmsbGezYYav6q8rvaeNOxXJwyrQ9qMWSAjOl1HMc3QCQnDyBfgRbtvhRrWBpU+PzPx
7ZGYIV1HXsN0GYNkwMPb7vJ049rAe9n8Pnf+atBGSCwFdk6yG9aGGBdKzrAIgoD5Mpn78tr+y47R
vuV4rbTj1nMfiAjy9lvOn6PuHYJ3MWow7IauyjcunW9cBujMgqIddJna0etTe3QgI5Fu+gjkqtas
7JLcMUVXhgEW8h7cOZDDQj0bB12fpu1T8OXFAyah09YDldsxLn9I9zvju8tHaencYtgFutZsjih6
zaovFGn/h7Pr6rFb57W/yIBtucivtneZ3ieTvBhp417kbv/6u5SL74y3ImwhAwQHBxhg05QoiiIX
F9HbUwQWnXbmXFw4Xh4mneUX5Gs8W4r7Tbp2G2nm6YlZR3PMshbS+hUE4qa5K9x7NitWTi4EtPgA
I3M8irBBZpLPseth9uBcTj+n2ZnvqTu+1FlfK8rMcgPE6AyU51CdRWvRqToZIDztxF/ndTQBc/qj
W4CsuVo9P55RGdyZ7uWIztRGRRPNQ3fR71gewWHDLCN0cAqhPbV6N3JKrKLTv6zD09xcxhnIB/xc
e9Hbo6F6q0iyAugEAEyfjz5A843YJz9ggF8JFB1spH9B3/pMAj0Po3TX576bvZEiiCHVuaXN4bxt
yiKCrVwh9M9MUApOFHrSrj+k7nycFlVfmMz8+RsJi4m61V+51LaferMA0SlvzW66CzYdF1Zy3HDt
rIroQ2aWW1GC7ed1DNQbIuCAxpg+FTtHahe+XhafONBbMcLVGGcLW9sEYiI0FTfz/Zy/eWUdRMuv
BOyZ5zdI5vKBJcLQHg8+3xJx6jzb31VTj5OGVg3v0cs837Mf2uhpwIBpR5XoN2X24MDZY9oRAY2Z
6O8Npo2sJTzoAY6zN3yveTJX7NxOYw9d9IpecM26GeLvSx2U9Ejy9665TdwGlZsDHa9061erMb9s
nor1WDlhWqk4eGTGtP0+wV4d1pHcjhEPgDI60/1x2bfuA+l+9Kki8viDyRY9AG48sNfgtYpbSHA8
pKWdkdhYidZMAOM6FAuqGZw81u/zB+YsYWIQP++rXVHj8i2+NQR0QEHBftrkMp9fKwrK0TnQnYc5
Vnh4aWS6/TTBzAezISjzYhFYeQU2Kiz+DqmhNguJ95yVeycLx/xYYwZbXIbVv7dgEfRbQjzwUuBa
Et8QjCHpgUwUhgaD6xy5Uz+ygkk1Mk/mfrdC+M29ecTmXeNVaDBEAGB87Xvf7g9uuSfJ82Qfy+jO
VAEkZIHAVhy3uo04xhY7TheIc+wsoI5vkdsZzXKe6nUks1489XVMBkDmFxXeUznDotmOUcPbknxE
x+FFuz4mIKazjO+FinVD4jdwXf7BEQPdhpzeqSg0xmZlakFUmj05cYt2TvAR13cxuBZJgIaw815K
sl8n0oT9mjIzLrQZ0jAvZWXgfER/fppYvmP6pfUNPLuAvCgco8TXn4gU9ixDI3JljxBptmSn90M4
1Te6yjAkG3YiRHA365RlUcuDqXgqfVZcouCIZfXBtD4yRUhlSncM5wk9s0j1ochyumNllVmFtfA1
LJ7S+WJKb/uKoEkvtOOdVT2nmRUk46+u+pU619F6dEkbTpbjE31PQUWeXvTxvo2K0Bh26KwK5mIA
0+YeEUWO6XjJ3eT9+yWIasnH5wpLA/84VGaK32+BUfAAXjLag8t+TBrdub/OW5eEV5RPWviQJURj
LUWPzsqjlIj9qO2w076kSId6vZ8nF/qya9N9Q649Y2fW9z3YmZYqYOajZ78VZXJoVFeQzP1uvgZD
pE83CpPLoknX8TUelhmF1RhDYAM71/1uvAAxuR9Nb0M7H2z7virDaf5ExQHi0TbnELzM0Pd+Kh7k
1aSbeWgasfvZezZXQETqyzlRXIDS8/UhRmzm1dZI87oUYqruLW2nMG6OFas+c4g3QgSHaFtaMgPW
hKXUvnXgxR7SnaMiCpb5Jo7L4n0VLhiohHNlDPNU5LwsnTg/iuhiLTAo8qJ1QTabX9X1l/n1vLHK
1g19vRj3h6QRoMzC9ui9DnxvvODcLTuNHm36tH7iCuatw/8TIW5NY04Y195ARMtuivgrc3ZapTjd
ci0wtRz9rUg2ibkm0MevPdEmXB/rcbG+6Nl1q+omk4pA5cTRkSZEp6mwL8loGu3qQotxfgIKesmv
UXU9vxeyyiN4+D5kCE5qsTHrAmNGYF/t2/rNQs69CzT7t5l+G8aHAteiPZQKmXK18M5BTxRekGLa
kDX9YNUAUgV2exHH7ymSR+T7ebVkNwXKTf+JEG7byNBpiVQ8WFqj3aQdEYTbYVbdrt7O7BTvb5U2
wiZ5S1wk1gBRHsaux8ZxSr8BHn1eHf4bQqSNTfpQR9ikfFimztAhg6WLnxa+5b4utPQ944qoCkR8
Zc6JEg6n4bI2MhqImuqfhnZZdO/NjIfi4bxCstc88mWGyfHRCJLFR9uaTZiEgtlPwYLoDphJjGwx
/GgYr1zmBJHZ4iXX3LqUHBY7uknc+CFhio5TmdPbfoFgIg1QsCBjwBcQejEuv53x2SQoUV+ChKem
+1RXacwdtbCw6CyzTZCSoZ0b7KWnl9Lorck8GTbyhC3GqCR+kb649a6ILmdr9WfvC0EKucfb8d/v
D/QfADWPHnxM+BEba/O2ZxFoRP+4KUrDsj+M8+78ZkpWEo01fI4UJlp5IFE41awp3WZmKQaSOSwN
erp39ENCfFTffDsNEWhlqpSXxEa3Av/4tM1jxDExX6KZI2ydlflF1gBLfLEO1xlR1KIkR/tEjnD3
jjqa0a3SQ7IEw9epiwT27HefuOBPhAhPVbcZ7KpCWBokaIbyooB4XyYVJ7PEf4A+AGlIDi+BJfC/
bxYsd7S1JLlTBCiLXnf1gOlV2VU/pbua92+OmWLdJN73RJzgrsCIg/kcOmyuMH/lLPVT0/ALbYe5
5xRrqeoKVUkTzK+1B0QCFaSZTthm34HE9K32OOehbT7kw/t5W//bJCwU7+B4EFriEeIIqul65FSD
i5kUbseQvcAQw9Gv6v15IX/bN4SgDo4h1KiJg/vhdLvstUQFdI5Rf0U12hpCpqV4nT662sV5OX8f
XMghgJGh2ItwSXxPZWtc600KOYbxnoO5FsPM2BcTI/9GsDe5U5DYioj5bzs8FShsVaFPtYFxwFAs
2rXVcfQuu/4rhlkpx7RJwpqtJDCFny4h8CLNVPWQtFoOQdQcRene7aP4xiBZtk89jMNoyrb+ZSVO
/JgYNDk4g5c/n19fqbqYo8tHVyCjIRZpotZrSamngHuymw6Q48J8oO7X2Q5Zqzhx0p3cSOIWtTng
pZ3pbeVCUj41oYcIjjkY8zUD5XlMpi+j9WD1irBHaqMbiYJLoVaELnACiSDhrqfdaroAtN5FzSeq
rNhJ1NdQ28RrDhfnqWrWnFSYpwtBuhukTmAbnT+OYGfT/XZ4j6xHPX2evVvg4j+zd/+JtQQDwmTd
LHYqrp8B7iEwfGn3jrervJ0+KdIaUpfyoaAIeDDiFrQDNSRp1s4ubqb13ljezisjPw4bGcIlY2ha
4w5JAig156WodyUqQv3aYdRcClzsy5j52nIxqngCVJoJIY+euvq4GNBsNNdQA7Bwnr9Fq4rjTiWF
J+w3th95VWk33EBScpVkTwPmmeequaBSa4ebBEkTRV7SEqy9acs6Wj3IYLZfrZlPATkFOUCCbNf5
nZK6jI0g4X7JvaqPDH6QZ+TULe1nzG48sltbn6mmRklchmOAaoW4pgFgqwi60qKh8FY3RmA47ezq
bkzD3n0a61vgFvI6dMt/t3JM7wGE1kbFAAUDYQWzhMQjzVMkS7Jr17gv7Lfy36MclGM2IoS1S8G5
mU0Lkv55dd+b9+34wupgXe7M4d+vMdR94JBwQ6NsLTZ3sgF1D3cEzIRG94X+lLGA0sDCNZMtx/Pm
IDu4J6KEZQPwjLqNg2WjxXuvvTkYgh3UzeJ3w43BXo3sJo4GxYtBYusnIoVlLDTLAlEvtEOGejLe
Vv3QeteVqnzMf+X0OcRrZx9rKLj1ccm7daFQzDN+LeN3zL2LvEeWPBbpMTIVtifVCNRnPFXDyzKi
HxqmLsHMP5SOkXscgcVIOwwxvCaDYrckngiDBj7kCJ4on0aT5D3kxOudaYdR8zyqMFf8J8Rlw6Lh
DKEOAvCRYA9VT5PajABIj0xAMfV3osqcyQWA2Ay8bcjPiY85QvEudlc092JaGEbKm0+rXSta/aUi
kDDjxW5AGkV4YZ4Y9gSl+Tn9VTePDnphzp8a2X7zjNz/BAi3XdIb5rxWJRJM5YMOT23md27xmKhm
Acu2eytGMKs2YyPubeiRdBdr9eoyP4sUFiW5DviEqf80ESwqibs4mXNoQutXLf3qYZA6Rm3mS+4X
Ki5C6a5gHDelhI/+ECdy09yajE5Hyd5Or62+CbqSKbZFJUFQJkfoVtccqILpRgQZkEY1K066IRsV
+N83kUDbNygLeAB/aclLaj2TBUS+k2JHpDKA6eEtXKgjiImrOForls8AXtXznaaFtL4m5ft585Xd
zCgd/yeCm/dGjaKNu9xqIKJZbjFSdfBCC7DJ5oZpGJXMMJJV1U0k88UmBdYW5VDkxcWELDBtmBVE
UGNIlj1zutDEzOFiCTXnGv6Zgen2vH5So96IE/TrMbwDDDMQR9vryTim7qtLwqU9NiossXyvPvQS
nOU0UtAPrRA0zN+c7MCQmbUUzyCpLqj180YsDj4RrjHKvBKtIqjxkeZ5al7S5MKKgXh9yrJPxBzm
hyBxOCEbpqEsGRy/vhzH8hkxfNEEIxCYjqIFQbpoG0FC8iE2KfC7gLYGTvJFK2ofXZiYB6gwAamH
9pD+BwcLek9Ei9MBlc/A7gATJ76FqlZLQ31Ah64impZ6nI0YwdKMPsuMJIYYU3/QtDemhectWRqe
AfiMLebs5whtT49qnTlZFXHsEVsxFU5LrmiWhyQ1j0YyXenT7VxVgKeZFfMrr1MUBWRrSBAEcAZS
/k+Q3YOZmawVTG+md3Ve+HZ2nDTgXi/O6yizBwCd+B2E7CAVCQeTfiRrR2EPtXEwo9/jcre4qhyo
BMOINMyHEJFfELz7A5g3IGRoAmDUQpPeRO5Xyz14dmAAMFE9Zt6hU01YlJnHVqpo6gsBKoJL7aqr
FHM4m39vSoNaLswClg5COTF30Zrj2qwNzKOfNWcILDfrDgSNmyxgbu6AGnTQvVJhk9L9+pApJi4A
kOhyymWy+nvpYkj112HYnzcJudlvZAgLx6YRFF4rZBjORdIZ/tTaAFfdF/39ioxlF4W1ttPN3Xmp
smuR4PUN4j90YQApfHrWZrIaqD9AaNRj8ooPqHA2gp5PY5gv09ODPZlm2HRNeqP1ERKLS2kczn+A
zNfz6Q2c0gdPCRFbXhQaJUOBD7AQWBRkx3DoIq/wteLVrBRhhvRw80oR0sxINet8lzcxgF6SYfS8
Aa/zNg3XrNph4DXzMZwYUZOt6gSVmsxGmOAm17oqopmh5qc394sV9tNLThUmI107j88dBGCY84md
6qPFiVtUxQSLYRWoOTTfpd/xzATIFR17ia24XqSm8iFNnHjFHNYDZAaFltR6SujXtX2LvfWhrPQr
vaK4OdGaYqlQvFJvshFqnqpYxEwzYwMqlkCG8hBq/EROEl1yaIpGawtiNTFTWJYN5qYnUMvK3smq
+evkE9v3qhdb1UYh364PSYIuKN/MScctYtDRq9P5jheQ9GEcUd/7+olDhQZ2FDpsXKLiexOj3GLS
OzPyAIAHuf0tJt2P9BkI8jFSTYiVmfkf/DhK6QZnZDvdICenS0pKbNAKRoC8mXZswNvQfD2vkOzk
gv6Hzx9GWwbSa6dSat2uQK+54B3lfs/I+wwcMIvuOkfxiJbtENrU0GCARieQAgoueOiGKW4TrFus
XQ/xhW7eFtOVWT8MjqJOLr2bt5IEW9ABpBiSnu+Q0RzW1rvKeuDKSEVArNQMoTGiTaNmBxMtG3PX
/Wrst08sKDQEygZZib9GOg8tXdfe4wsKVltPs8KY7Xp4jvj9vBypeWzk8FfSxuVSTStQT9axovQq
s6+sbK91irtZ5pesDxFEKCrks4MhyClUmccvi4ek7nzMQNMbk/cF9SlzudVVs1Kl1giIjQ38kIMy
n2AmLl3MyYigVIlal7UEjvGegHbfTBWRttQckdilAGYC5WALcsolHczMhpHk6xFF2CZ91qZd19zZ
qryhVCH+SIU+CKpEH1gMcVfHmQlrLLQLp32n3vjTK8Cu1zLFCVNJEuy+LaJ0iVpImswHsMBZ5RfC
B4bF+e683f3Bu4k5Pcz8/U8lIbDBSxiI18iASozerGPtE6cNxip7aTrrsc2H61RvwF/6bDavVZrc
o//N19J1N9GvFt5nS9PuVicNXJZdWKOKTUi1CPzS2xyKobCZYzF8G9htO2/XWDd6Erba4/klkCUg
kA7GqD5EdrgJBOuJmTeZxghsDJ2/FcP7OAZrdqGzy6UJpl/nRcluaRDEgQYeoZVNxbKHtWTGREGB
F+TzXW3cgQLBPy9AumIbAcKK5URrlpxBAHOKMCPXSx8WjOzHz2Qft4oIt5lr1mPpDJBjp9/ScvVt
48HIf5zXRXqqN7pwXTe7j9Z/wDS5jGUo/Sx/m5s4yI0EvfGPVFXClq4bmhktTNWgGIIt3JtTPOIF
uEBW24DG8m3ufB1jSlQlSamlbaQITh7DMyYkveGBExwdJ9v1kQ8U1qDf02hv0efzyyd19xth/O+b
5dPjYiIGB7ml+k0E0HcH3PneM56TOOjaI0sVoZRiBcVHdOVqAEUvfy7Kt6E+zA1gWM+xitNbek0i
XuOgvT+0OKdKGU2NIVD1ikezRg+rAQpip7+Jevfi/NpJz+lGjOAS7BR1iAicYkGC6dcphnCbX84L
kD5iQSP/nyKCf2eElLkFKodgNd+tQfdZe5y8V8t6NNmXBIglTJ+itcrXS0/URqjg6+dkxEz7HELt
Br4deSHEh2GeJj6C45C4vzCJap9Uj4ODCNX7OqdJoA1far16HtEqzbIapM/Ty/mFkJrN5pMEh6UN
emw3MT5pzCY8y56aBj0Rj612OC9GtqHomAP+jLMfgFni1G7Kpi/HuneQCzHDFMxG5boqYhCZIhsJ
trChXpw7bZlSSBi/zHo4uw+G+wZCtfN6qKQIOxhlWCzCXPjE4vcMgog49/v5W++9nxcjO2aojdm8
qQPNvWJi2ZnqLpsZlCmR30Apxrb2K0YQnBfC11yMPDZCxKQyNRs9MVsIYWjZKeMnj4Ve9gAiqC67
6uosbEYVZ7HM/24lCsdaN2MPveuQ6DBwFgeDiRNg+kt1Pf3KK1VJS7GGrmAQ1BtGc5kgTKuf8yGc
xxeicLmG1Bo8Du9CQQM4TsEa+l6z2mVATshuu2cXzZfHeTH3LlvfwN6Z+/lEp8PctUuYguHrkjrF
21QzpP+ynZf+BLfEtV1OezKvvQIQJvMzfIYEZknwWRmusM6eOViJzgHwdNSQ60jBCBEhUfU9c/xe
NdZUtsxbWcIyt0ARaiXG9gUNm3zU/IO1/WmpUFKyhd4KERYa13ZMFw6zrxbAEmIjrIvxttTAI/yp
Ejiy0SYKYXhcg/zg1FMhNKFJF8+4GIzQBlNxUn0/f+ykm7MRwHXdxgUZjT23hIDYQCMgYOdkSP1o
fK2tnVGpBivK/C4ISlxMPwDHGxFp3gZqLXo6W7xg+a2ZfrJpf14Z2e5vf19QhiWD5cYRwetlTYKY
dGHiPvezqmdEtmRbKfzvmyWrUISJSrT/BXV2MdqHSEdL6BgUFK+hp0/oAzoPNB3grkLa/lRSMZU1
xjLjnlqsLGDdngzR3nQVfkO6KR9C/sQmW3XsaDQ7HUIiNIxR95CMqr5M2XlxgTklJkwZ+H9BjQqT
lOo5wzVF2HHFdLjKr+bH7DNokY0UKiQ0KtdGxtOEHma8L433GdQu53dDwquLRw4fQUfxPgSqXNBj
GGz4lwUSHFQWKusC71BnuEvnA2iwaHTRtF9wQvP+0MSYl4PzipfQ+S+QL+R/H/AXsa+mZS0g1Dz9
lQQt9SPnpe7e5vHivBjpMfrQU6RAifUUA+Q66GkYiU9xNxRPnip0kR4ij9Owcy5PDGA5Ne1oIR2o
T/CYr8DN0z7Z6YVeXdTdLlOhlGS3PNjX/xMk+gSzXuIsQeoEGSdzupmml0U7Wv1bWx4tVaVEepQ2
soQX3VRnVbG4kJWhFLOCZKJJFXepQhtxa2pztrqFYtnMMvG7HOWLazpcsz608m+Fo6jzy4Rh6CLG
rSDXiayQcM+tsWcVA/cMc17vU9MMBte+GNb22BkeKB1mv28bRSFZesb4tFUAQHhLltjKSPooTaMC
cVKdBhHRfZRHCElBCXUXsQub+mn0G4Gbn7Hb3Lx287BXTcuQvsW2X8A3eeMPNdqORjriC+L61pzD
NQ7tad8UN0l807JDnD1GeJucP3BymUg08Ow5ZgWImSCgUPo+xYyWoEQzwmShbHOfNvdae5U4HZgI
0c1e5z66thVi+QaKMfcf9lCAHzhNhHCTFZRWZeVArFcR7VeTrx1ywBiLMMxaeVF1HEwK/N2Boakq
cLOMIDo2p/Vdp6uOL0OhcxymzwBlwLiHdBhIaNDWIjhZhhxF5a28g0uv/ap/Y/S9UbI8yg7qRoh4
583Ie1uTh0Yn2g0YnKqjiqVYW5l/4wURcPOjz8kTn5h2DoKduE9LPM0Sv45/DmBayb1fVXOvbLiQ
ueuNKDHXYlgLndI0LoM5LkLMRrlO5yQ050mRg1aJEcL4IVvrvDUhJmofO/KlaAkOo4pAR3bDbXUR
4nezWpe+jJIysLQdTS4deoegKpsUmyPd/o/NEeEqxbK6o6ZDFbxGfJcR31WBJVV6CE4k0o1SrwxI
sPOHqUT+CzIsz08+U4b1QPkHcmruMcWQJKd6zZoWrMla3L5mrnffGhpG8s5X6Gg9dGZ/PO8xpAv3
IU4MQPIyzew1glWP9nCYjflhxY1wXoTUzDhTAp/GBhYlwcwcI7LHuISIrvlJ0IKaJ7sp/vrPMlw+
1hBzD4CbxHvk1MUPThfbTGtKzEFaIstfIl2/R6NF5oZWVRXp7rw0SYMxsGU2n6uNBB9n9DwVh6m/
ERkt0GhZZeZnGnypfR2hMD+4KP0GzZr7dEiORnFP2n6PISaK20VyjZ+IF86UPpoZRje3WFFrryG1
DCq2MfQA2iX6na4pAhTZVXYijd85m+uzQ/9QnqeQRshjj6fY2u/Ay+m7yetAcM8gOXEd9Z840CdC
heNmL6DY7U2scNLcNfGE2EsVept8lYS78kQEt9uNXjGhdakV0EvTHiJ739EdSeLQ0m/s6C3Xdmml
+e0vUmr7LNkl6ZckGzgkEi/ewAUeLr2anJ96/HVhz3SMVAbGnzZ/fZtjYwrMn1mhIjkDWt9KBmrE
EpC11xIEA+N3e91PDT2U7bO1hjA+gINV3XCSg4q3BvCGYGxHYlBM6+iLFTGDT6mNZj8jr059k/X7
8ydHcon+acoHFBjpD1fsUy80nczEBelDZ5KDO/80i/0Sd8FcHWbVcEaJwz4RJVgQA5yJOjVEJUZY
aECAHr3qsKjIJSX+80SKYEToTe891kEKzQ+zedeBG/78ikk3BbH6/1aMq7mxUox5q80mhYDMBEP2
Szruk1QBM5aBMIAhRMUbYFPz776PJGlBxTyi18BN9R2aZzB3bVfmP/IoTI1rgp6gfF+kGIymq1LE
Mt9yIlnw2xopwKVGeJcDe8AE17oM9ewHEglggk6bENyyyqewVCR608D0iGowEjFCiGx4WVSQEUnV
fvALkM6ia3cAsWTv98vgZ+WAZkVEEeE/7yJQzx9CRT11mi05x01W633t3OvGuzP/PC/iT5+94DO2
MsR8ezf29mTokEGa6dke2GUWLX4GgH2Hlq68J2FP3tvizTGeEIcz57qck51BUd6lvp6j69BOLtLR
2S8lRgI4L2akY87ZzxStt8Ct+KNd3c+TfZehW/z8d0vO6clni3dpOiaG3eGzR7wCzXo/Ga9eGmqV
wqVK7kzc1YAv6ohBkFEXDmpsJVHTLYDjLs5qvaaeV36LYR1gZrNIcoVTgeChr5y2xmIkYCQ+r+Tf
bgK8+KCfRYACZvi/SKOmgpVoGE8BDCieav2qKhTa/e0l/p93n4uw0YomaFeOTdpGGX6/Q63FY3GQ
6fne09/OayEBk0AMsFJIlSHVDlmnzohXNG0MwAP3QvrYguIz3+vkMGNKWRwDmHtnryEbfde77gP2
bFt+HwSYVdvsV5XHkqmLObXAjGMmFpgnBJvpk8bIFhPqsvp3nTvX/aIdlsFUgNP+tO6dnihQE2PG
NJgYgD5CCeZU3VXXB63R4Z0mx1kTXwO65N1ISudqqc0x9/WiB6SwZyum5NSkw1SVAi2Aa2m0JDTS
tL438Ky+Q6G+S9FW6XVOSKbI3E1dO86Ynj6Ula9hNGTt9yxPniN36J6ntcYKEj2nRzPKVJcV356/
9AHIDXwMyMW4outjQ1k4VtaiZGXFeL40GH9aeAU41TVKfWaW10tbIJ4r0GmWaZ/ArmA1ESuDTRUQ
U2DGTldTM2YPAyJwAuviPXauovQwRl/s8nDeRqWmsZEimAYmXIyZzTtMaPeY56HRguTCeDkv4+8o
BoAqdLFZDqaIcsj2qSZDB6h9Q0YOxm3uzcG+STxycKIV10ftUy1SXB4y58HbSzHRGpOZqVgG7BjR
YmOASi0wzV5r+mby/bxCUglIVSEC4IMg/nIfUQ2m0YRfT66z96wIHBKKxh/pkm0kCGHMwlApbXJI
mOuHEQTS05OeXXl553uqQcJ/O3psjseJTcCLbeA/wuZEI6ZJmgDiZustIJA6O0bJrpp8m2Kk4+78
ukm4CE+E/YUFb6O4rTgsu2Vhad5My6FkO5rvjPjoWPuZhHV3V6ZhHR0pUU3PlVn6RlGPv282kSFm
jwAqwBXV2XWLVLh3jFVT3WQOYytCePo1iRdFxgoRQxEO8wVYA+DiMQcg8/YaDTrVQHBJrpgvJ24W
POaxe+K7eq7y3KoAzgniZt/19/r6ZmZH2t0tCeY+/KbkorC+NdqEkj5GvenfO1uREZOdA3gnXKGA
7yE65Eu+WdKIOXE2EOhbguYEvTv+aCrck1SCy+FNJkhxAGY9laCvTZObDkcekc43yhs9VXFySZIT
cBVYRRBycf508QC0TNMZ5rjg1rJRT7oql0fDO2r5TdzvaieMvdxnHRAS+KdI9ctO3kaweBhyd4z7
cYRgoNI97WCQH1l/aywvXXNp/DtA8URJcUZdtuDsN1zJJq733fK9Wc1LLUnD8+dbpZF4xFhVOAtH
bScgUHPWu6K6QvwbOT/0/gj8mEKa7EBv1084bQPwHl2uc51QtHe/df1lNn09r5DMDaNVTOd92C4g
doJzbBobdLo9On9oZKHW2aa/09HU/KnGtJRkjtcd6GJUrCOyRUSejDO2A9NHqWDys5aQ1OMIjjJ/
6nvwlgea/lIb/uJdTipSJMkSGpyn/U/rJxqOBf1AlWjUmgNZvYesmGk5z03vrPvCBbXh+ZWUuEYD
/AJIbfNhgmhhPj3IsY6xvBP4DIIU8y6NJb2N63sgpm81o7lsyG2ikz21EQ6elyqh4kXg9CH2r9LA
PCBEsOE/0tk7orUKw1fcME5fyWIeNc257JrnNk6uxqQLcY+DyMHyggWzLrIV46TcFytLjtZgBZah
eH0SyS7jw2BW6PFHBCEiQdo4G2u3gvHSGp0N2hDnl4ld62ZQeGn2itfk+pV6hXeRkmE6ZtaSh+3Q
T5PfmD3GvPZr5LM1T75UbaPfV5GZRaE+9XZxjLp8AIPyNPeX1UxmzBZdHBK6ZtL8GrIxnkJTK+df
BdibfycRmIg7a15mf0od84c7tvZFNS351RLTYQ5wV6+Pg9caMAo9/xp1LL1Am0u3B0CtK6+1avBu
cn2sFUXXvx+42DI0pQEngScTBqOdWkqR9YaVNKjxG90lngoa+bXUN0Wk6qr6MxtAiO7RKY76Gm92
QiO1EPni4Tv2LLFQ+xvbSg+SJBlvsKbTezpo3VG3BpBVOHkz/6CVNdxW84QShj7mzS6f8+5ycuf2
schrZHZ7EPq9tKmV37NCG340nrYqlkRmLOAFsoGU55zAorHEg25hbAjq0O6ipQfNWc2dw7yLpmnb
C0KQBVoojfyltsZ/v+AxHAt4VH4/YiyvsBd4vCKb/6c+2j2AptB3nd35Ayrb7K0AwYf3VtxTDYYe
gOAEaZNaa/wo1YPs3xNKaPxFsM5JF/E/oiPX2MiGlJejqMN2w5DfVmTwh7FVXOmScAUEDfByeC1y
AgfhpVOVI8umfEIemk5hquHQzsH5BZPcSHgQgiIQHW0WRk0Jt8OUYBze2EIRcwlaUIhjpvVggghz
9FuDKGRJNgdVaNsB1IdPtBGrhKNuNcUYoRKd1P5YfWvnu77eZaqhWZI1gxRkJrBofEKPYGO57aUm
XbiU6qtDbzJV4UL1+8JTKlnGdSx4dZjOla9ru3iuFOukkiDseqZnTl+a0KAy8wtnzI51czy/6/Kd
+Fgj7iA2gTZrkoKtC3RgVbz3CAhh5i8OUrD/3tCF4S0UaTc+zJhz3ZzKsUejScYSckrjYbVnP6bf
e3LrZYlixSRxx4kcvqIbfTBRqlsA4SrRMHm/jDfd9EUbvp5fMkmW/lQX4aTkTmR28wgZa/yYRQCG
l7vKzfx4Ovbrjdk+pNWF7n1fPuHRTlQTzM0BjaiWUm7OFsZ6dsHA9KCpr4hqq1RLKBpdUi+9N0C9
iD7ZzV0bzz7Jw/NrqJIhmN1Sr1Fp9pDRxo8rPdZTACSzKkSTnh4kC9GtiEcsuHZObWGgZhpbHRaM
ecCg26EH0rHF55k1V39ZwC2QvrbFUxdh2iYQukPxjK7T82pKahwwFR5zYwo8EjoiJ1ndMUCma5j9
wPbEfRjLPaAL+5kFUen5OqB/+nxd/DuxrI2Rmjz6xoFDql2IiF0nX5fWcBGalke08oFvhXZhO+7O
6yYJHbZSRMBC65UUFFyQYrdvVRNa6w0dGz/v4EH2Ufl2XpjMXjjynreNcQpbwSbXxshrqgNVVLRh
22L0kItc6eMnZICEwcDNZPFX+6m5TIhyPObBXNLqvYqvexCtqG5xqRoEFx4GVyI6F+G69dRmUzrD
HDhcIeHoP6TrVWT/MrP3PoSIaN2ZJm62rhDSN88RaufpZxJe9laCuFIIUZasxOnVWOOjMukMl5GK
71kWjgBaAGAzGOR5qeZ0N8rFxZmeAL/pjWt9Dofx6+juSX6xTK+f2HYLj3CkggAp+zMJbHNjgNK2
BCcttt3Rj2sUxu1FZL6cFyG7MTiXCFCXf2Z+iydyqPtR71cgb4zia6Nd4v0T1uNucR4jd0+9Q26+
u/q+dhWpXsndDqmYUoVVNDADXlhCOxkiByVdOHIMlDAxLTuNjgwPsVoFTOH7LTx4IAgd4eBdQ3FN
PDlGMRSdWeYAEzjDribMjyi62dADMwP+ZewAywCiVgNqasJc7TX/cX51JfZ+Il0I88Y81zUKnAZw
rbNf0VuDKfSTriMabNDLgbKJIxa5CnfsemTNoR4cdq69z/OjltwkqstC4hwg4EOMoEefkD5tPYgh
8TWGLI7J0Y72n1iqjQghCltNjbI4L4FnBFXv1AEDHD+fl6BSgm/W5jRpLXiOCV8rpCD82ntPRkwt
axT1QFm2//9IO68duZFmWz8RAXpzS5Zp7yS1zA0haSR67/n050vts2eq2EQRrf0b6EKAojIZGRkZ
sWItBnd4cPHkoky8fLbCVJVIkIuBxUB3rYx42oWMDWhunj/w4MYe7NvwHpfFp7H75G+hvlYqTmfW
hb+crBHl3D6WZBwu6+Nj41gf5L66FXRZgWaCyGIefMxwxOZ4eWtXIuKZ2cUdGKVxwGOKRc/aS+Pf
pcb9qHzV6m/a1oTl22/IO9CCQ0VHGJze2iJ/yJoBekDZimmmyqGbdNVDZkpuKocb8entPormApR6
iBXwBnzzJmi7qs0nM6F717h6d1+OH4Zq8gbtWka/AlHf9+NsBdIEWygHcwqWBfmxzMy0LK3Eo5Ms
KZ+S8EVqvl7+SGt7d2JiWXo3OjN3/AITJTDOWv+ideaumXaXjbyNeH8QM1xWNtcwkh/nDjhB8z0M
I5LUlTXszbjZDVs5xNuQhwWbkULezvQ5l6WyTJfMXI6QL7d6t5SuDXXfa9Bw9a+XF7JiBvl1UTZh
LEA49/lC8LKsdzrgA1n3yXButREJ+I+dsvEmXLMC5h1uOxpZ1DfENzs5r4Y0mUriB1hJfYZHKv8l
lbuHYZaaa0X2pavLa3p7TG1eHP9ZE7/mxFpiGfEsaWiy51GVuHr5fczTj2rw1Z7Vq6n9fdnYirvB
4gqRAucI1m1tEdDjuAz9qsKdnSKARuH7CHTKLD9cNrLibrb4RAyZguqFLup8RYCR28ISLGUjuAvD
JZWxnrkp7X8um1kJB394tm0hsg0scRF2ptDJlErgwSz/kMxfQniA4ojRr12hHAD/UijaGpqkCcdP
P89cbLycihfAEhW68kUmG85S5oQBXLJaaTezK+v+xKCI7D8BjuTrWSFPbjdkit+z7L7bOUM4uJVi
k1XzRmbuQKI603j6IA3QTc/NcD0Mkv6a+Q2pSCT35VVcasm86zWiqZyZbXjshhStgZ7IetfUQ3dH
Bbl+qJQp6G5LK9KfzNnkvM3TfFDbKbw11Uz+pk6FfTtGdnPd4V4Rw2MZgVmfdYXmYZJIUAwFjvk7
k4vxMOv29COSJuO5aPzsQ0gn63OZ2N2t7iTjwcDGc2mD+ijzXA132ej0N3pqml/6KoTdKZlCxR27
oZ12SiDlD0UEoHmW0ybwplruvwtGz+YAAVpx3ZkzYbserOxpyOt2vqXLOvhPDsjSR0Zd7N4boEps
3TEPi2vLCKfXsqvDgxX1MIEWCvwAFDTNYxhpaAX4NnTnu6CbGACa1VB6TNVc/pJUs/9ctE1E/8Qy
quusl+Idgm8o5/R63njUrcL8Ni+T4obPqAV7zUmmX2qlFhmsaUn2Ebqiknc2hOGHvGmi301bpepB
suqcN7FldQnv8qD7oupD+7WYAzRl+tCOfyDWoO3roNOR1shT7U4PG8pvrelL7mWXf/uGpiYmC6Y8
C5gEgI/zkxVxUYVSBVeyms2eDveDKrXHOZaPEdTMfp/9iqWtxtXaYaYkIbSuHQjZlkURww8sPc84
ZVpyMAEfdeP7IXYs6sTCIqiXeWoVrWBLDZCOldLJHfLry9u2tQaxrSchtp2UTp/+RAr8q4keRvX5
soGVBBOKIo3bAr0rWhTLWNSCVy3ydqK4UajSN6u3rK95GAy1V9k55VEHAsxD5jsBpzAz+9ltQz9S
d22iZv/UgRbz/aLmtoyGvtpd/mVrS4dslPwMejtK9YuAnwb+OAQ6wIih+yQpvWuGG42GlcuSlf9n
QPyAk7216zYp1D/ERoP6mqjQOILAMKbyJlc3LG0tZeH8RmRnsSWkFWvaGaAvyk3NqLXb0eJNysMb
Cm+6AOdriZyI+CywCUSqnWq9OnAchsbGF1k1QmORfBJb9LvPjehWGpUD+uqeZD/3zSHtdoa2YWLt
m8DD+q+JxcvQAbJq+jFdumb8lhjmLu6AZOcDHcwtdsutxSzcSy66ohwkFtNMV0p905CRb6EQVvIj
m4oOGRK4BxA+i/2K+kntiXsChZAfYB08ZEfzQwixsu6/n8oVOoQTU4t9Gws5SyaJEqVfRleIneZp
cDDaXSvfh+H7s74zU4uNGxUr6BOf0dZi9HetGe1gWE2LV12GyV0yvctBYO3agEUTUmOEakCzL4xV
QdF3jcMWDqUXNZFbhmjkXSFD5RroJcdbTrHqfifmFiGhURJ9yiXMTZnvRv1ukn/7vdunr5dXteZ7
5JkUWFRdfdtJheWsM1IDyEiI+AGABBvQhjJvcTNtWFlqxk55IJvRRDIbwzZlh0+m/mJuMSevbdjJ
SpaDdtlcz1XyR/q0NMzjoCU1ZX/lfoYSj2aRH3+4vHFb5hZuHk3ImzcpG6dpP1PrJ3N2XsnkUBh/
vmxnpZsBcx85Az17+sNA+M9DXc1xqv2OEfmeezczPMd46dQPykTlI9qFxaGdthuHa74uIBvg3FGw
gwn13KYTwrEeFIAptCIXE33abdF1H7qhzPZK/dDTw5GcDVDEWoRyYOFnibJj0aQ+N0n+OGjWANeA
NOjdXtKejKTzYWvI5evSrr7Aw7HVqlq1+IcLAF4wIWh9btHsWr2pEsJuMaUW7TYFteFkiJRvauJL
oVfplZ8es7HLNgppK1cwoCnNtGyKIXAOL55cfOI8MQfaKnloXBfdveVXx8s+s3Lc/oeE0QSZRUdq
sTIpRQdd76h8y0mS7Y0ZXkmzbkawGNavv7DEO5hZBEeMgi7WMpeOSSGYKBUXFETU5846lmq1v2xk
bcOYPBecMcykvCmpK7Md1kktiN3MyR0Zw9K2lEdWXME5tbBwPmtGCkbWJrIievLxUywfFO0qy+6K
6S/ydIHspT8KNAJSK/HpTjK9JB/zyZ4EplJhiLRzvDL8eXm3VgIT/UdaUYDWgRctUcTJEFulVmoQ
hCg36nCT6/vJ/l0YW8/4lYEr0V4FewNrvMV/F5/eSLNuikRK0cZRcXC6oL/Ke6eeXSs3zGBnOaF9
H8lZ+BA4YVfs6iKrHoYhTT9EsxbdpJmaFUef8e7YrapO36umn34QpfI7NR4h7lVRZgdFbkDB2QxD
47txwfTV3oyiSaVwEBkfUgf6GI8miHkdN01V8+xRpHwjCxSrOK9VsD7w0HAkU/S2l71kf0oCv6ZB
wMvNkPfTkPue3jTS9dAKg1U77VV10I/G1A3Huq9s7/LHfHuSMc/MCszGNEnfyIiiFDpESUlbEbqS
6tBaSfDFngCM5H79ftF1TAk0J+AdAOjLcDg6sRLnMf3FtOsn11Ly6DosTdtlXGeLH2RtVXw5wfbl
aCov4vNDQHlGKoaUUdtwKpvbwjbLZzVu7R92qVHCubyDb4+DmJIiqBo28FsI8s9tkds4ZtMzQVqW
j5VGKwld43466qW08alWDVmgudD7MzV1SfQRqGZl5UlPmxlw4xQpvFejB9R49o1evVxe09uAyJr+
M7WcJfJLvZDnFlOTCcdfkz9OXfn1sonVTwR3C41MW3PeBPZKzzhzJSaGPthlvvaUoMEXJtPGTbXy
5mcpQLLp84GbZVXnn6eLHKp46UR/ZTh080uU3krxa6BeG4x4R0hnVrczGunxQ5kCx/x4eY1r2wiL
gVDW5mqhyHpuW5Ykq48SgwYxUs1Zl3tZdLhsYW0XbQH8JoUCrPim7tMZhW8Se72ofEXrbVaf/+Ys
iShvQ2wkyAiX/ZwpSIp6rhnfHJIrOUO4YL6KyKIur2Nlp0gDaeDwlXSuFO18p2yjqKLSVqD/mBSv
S/bMj2xYWDk9YOSpFgiEgcz/zi1kFWODoR/mXp7f++FDVN1bzu9B3XgwrqxDTHghEsAEIDOci2CA
SGbeJnmSewMCj/oXc0v1ZuV7EzgRmOZ2p+mxjKF507UTMzy5V8KsOyQ7NX/Uug3FxZUbyQRcwKcQ
1Sh893yn1NTXTUpcuVcpRyX7ONjHwvqsm9ey8eIbKKYw1Hv5468uCpSGEAgA5K6Kx8JJyqIkINWD
AYN9fGcYr6H1NWGg7P9mY7GoKZGDrrCxMeePfvdIyTqOPlw2sfrt/1vGUiCgHucGaDcm9Hk6KEp6
NTEl8H4TjERwQvg/s1yLgGINel7BIpF7EsOrkWlRo0/+YhWnJhbxsomskPIOJtK5dh3GnfuN18nb
px8pNqUAfMwhrVuGLNPooe6q6twzi8jV84/xFxqrlDh2Jp2a8cflDVvzZZJVSMIEBAw1sXPXwuWc
tKvbHAGsx6lHPplpapmemgn/4HHyzaO8JVu25swsEKkhZgSgqF9Esi4OC6cseuKMGbGemyz+3m0R
8a7FslMbwhNPDkyt1RKvMmxIuRv97pvPcrCLww1HWNk6i+qn0D+nGkU//9xIOKj+WEsDl5ZxK5mx
m4UfTOYgQ8dVzFs0o6p5I+4Iz1pkwkA6yQTgZqJFrS6O6NCoCExOE9/K+TBLtzr6AaantYAupi2y
sZWPxLwGT2RH5zp4I8Zj631OLi7nXt1NUIjzutQ/VuNWU+aNFUEaYDIrK7gUuToXR0mWmcohRwN6
2CbMMO1KJXet6HjZw7eMLIJnVSpO648YMXwA3vCLaflfiK0JXgLBQItDAx9Z5riyMozmOEJMEKvU
2rXdEJTe5WW8cek/FrBBz1aMfi8uzrYrS0blaHmPlbPLq53tvCip48kb8WBlt0gwGPVGplvU9cXf
n5wcv6hL0uiSSnjVIsPKJNP0OXh3UsYgPjK/VEj46qR/i7VITREatVCwykPtWev6nZEjvxdsxNG1
pZxaUc+XMqWD38W+sAJ+0pTloxJ1j5q1hU9aNaOxXzz5dV6Ji1PZj7wZzZlBvD417tpRu7cAj6hZ
9343RhWZDE0gh8QE3mI1s6SatSFaFNS7LYBmlebSQLrsZG+uHj4MvDTkNJSsFPKncyNqUeU8OE1A
oYZxGJxoz1zmcQjA8qTxyygNuzDcouB5E0UXJhcxILbLyhpbmhVZpDNTvY/K74Hf7hIm7fT0oNdH
mK4uL1L8i2dhlLyA97Uo/YHqgAnifJHWXJil0dKote2GnN2Co6bcw9twNGf7pfezq8vm3qJghT3R
R1BgK6bwtPD20IdkuRPKXANlxi7dlyZt+2MRe4X1KUleFeU5DL84wc1ls2urZBRSR0WIFALE4Pkq
yZGHKKspWmv1TRDSnxEt49tmdNyi3+BvWglNFJ9oNNLAYJLKWXpNnqRzVWDKVOXrTPPvujSBxqj6
3Tnt8+VVrZkSTRIZdBZXxvKxqudFMxg93mKYvew2Stnd2+HU3pVNJbltMP1FpGJo0qH2RMdJVGbO
d3FQ7UbxBQV0rZp7+q3QWVMtezfoGw8BJy2w8aSsb16QDvANvIcSF6z61i6xAsud0/w5UlImT/Pi
MOX5l8v7uOYdYKTF2sTtvnwmVVbdp7UQYLB741c6jUcVFeY5qBs3tpNDY26xiG3ZW+RKzdiApQqx
V2bRbzlsESUdb0Yq8I1UPZv1u9OXPxv63/IWR3zKC6tKEzbUzmHalT4i03sotlgYVwK/BXCZZJ+u
CXnyIpHNi8mBA481jIl6XWnPbW/sQdy9/94/s7LYuSDr6iQW9f0xVA9y7X/p2upem38GUb3R/1lb
D7VAARckmaE0eO7r2jzF8RxPROL+JR0cRskkN9wKvis3DMU5yu78h4Lu8urXmbyufViHIIhSdqH8
WY4++03s5n7zXEVIum7Ei1VzFk4O1A2k/lKvcBpD0AVi9rmZyxsruUu1f+qh2pu/Svri/Rb1i/gW
y5sFXgOSABIbdnERc2Gl7+SmJ+NIHOenlELomEcb4OG1AEh6pvF4Ik2DB+v8I3GI0G5viLVUia7l
Lt91w/SNlwhTVcbGPbnmD+RPFo80UZFePg0jBXhebtEoia0rsIQgoa8aNd0oO7ylXOGonlpZXB6m
HmW5IzTY2lTP/pFmw7zxR61+guFq+qRIs8XkuFkeaaqk1Cat5jYuqYa4eR07j6oz9B/MbK8OW4T1
b3u+i5+1OAxONBl+aLJ4Cf6edDgy4WHOXmCE6Grtikrz9PDYbN0Da95K04irBrYvXf2TSZwk3wqU
u9YMHaFX1u11ZGrXc9Td+el4NXEU/bq7SfT6/Rmf6FP9a3KRJPeFOfl5gEl4OdxWN93R/tn6OwBX
ezqJebRxHtdOiEDtUqTXYQpYzuZ0aTnnqeAIUBz/SYORfKw+Xb7ZVg8IY8/ok4q36xIkogZG7ky1
sAAOObrp5UyJj6OmVKEbl4b/vQ378m/2kHITtB+8/Kg0n5/Jfpp6PRDooTaPjp0lf8nl8qYoKTlY
6n07QSaYbanSrK5S1Dnh44I5cxlpwmoejZipCM+iKaDPMqyJ+a1eOMxfGBtVh9X8lY8lghoG32Dv
VCtOEEnl7vbblJHYwdW586zgECc/R8uVtIfK/2CpB93aCA2r8YdjwEHQBWZzsa0hfe050UUbtbFc
pGOewOgdfMRkLjvMWmpCvfB/zSyRMY09BWonDp1cB/ugfZVoFlTFIZxmNI43QuraZ6N8y/eibARz
y2JJgSEpqHuKRG8EStT49j9ONVie1I4hdDTJ8fLKVoMYg3A6jxzaBrw9zh0zcHqbJh9fy+y0h6h+
KWwLQepiOKZGcFDn9Os4G8hWPMbm1ozL6kJPLC/Cit+iaNMY+EyUZl8G+fOcaM8lxVmPhtbh8irX
3IRaIg0PEmfqY4s0zKr63A9iTCWVkbilof922uyGxtqW4NZa7KJlSkixqMErS/bCqNVQBhyZmKTt
/rWonNDVNul8V/cNgggeUVy5fLvzLxZ3YzbkLTZyCwAxguhFDIJeV6Fr3HgfrjoHb31KPEQsMQV6
bgqanGkeZrrNZtvayk3raEF6T7JZjq6OlAEQ9T5ubNcc1ORBb43wRQ3V7tYGzP7+Og2VRqjyeJUz
5Lw8FEZUdrYj8UOSuv1EPs1YmxrvclhkN+L06pKBU4kKmmg6LrsDsaGEqV0RNUmDbzQ7DtwEuWW/
Cb/5/fDP7KivYaZ5apE/KTyHLrvp2y/Lo5VQzX5TKHpDOWNogzGU5Doe3bf9YEIRX+wCOC7z/OWy
obfxDEPg1eh6itfkMkPU+sHoNIf+hN/c5ea3MQvcNL/iQU5nZGNNb4/euSmx5pN8BXqvUht1TCkT
qnrO3ilIFrcu9C0ji0ysN4ymUkRLByWToPnhSL2bvFsiAJQxvQ+uGapCzMotYgjTHrU8BpTyE+Zu
zLS/yqz0oElbpaCVpYA3IkVgJouAtWwcTgpJZalQVc8b6ztd+aPlE5CDMti4ZjbsLJmYEektEGed
8bVscsNSOjTSuPeNLZzxqhnYnsTtTB6yhIBLTj9JTWWya5Pfe7Jd2K5jFvB8df77g5VCl4Upa0pI
kAgs33FBVROpUsj+I7N0M3tvW14S39tFtLPrb2YZHmxmguZ3z6mIoAQCg9qLAurNXrieGTVh7EdY
tdP0I9xQr2pJ2iNLKLQxA2Qw7JYFzv7y8V2JE2LkzBQslNArLX2k14I47eaoYPRHPvTaj3QajjMZ
+YRm0GVLbyuvOOJ/lpZe4kdF0Iwjllr7E4Mt5CR7yTf28/jNUMn19tVWb37L4CIdSdvCB8qFwbCp
XGsgY3yIB2bcPkeWvW+kL9YWYHx1L+E8Yz5PYECWN0tn6Z0xNknhKcAWp/B5VKed7Lu9tZEiv323
sZP/2qGVcB4H66KUS99kYbGiUbn+rDuz58eeZHzJnM+2tCVp8zYRUVgSpEI4JevSFvtozeEQBjVh
pDJv1al0NdivL7vGysmGQkpQ2NIFEGnV+YLGKqXQwEyvV9qq7E7yEO+TFuoWdJu2eNHXFkPt2ARy
LM7Z8kVIRy2VUtWinR6UrmE8baZUfxL486oMwnpi7pkIAoJwmeh0NRjc2ucUj0aTu6Vv3FqZ0R6k
KX4MZekxa3TjxleHO0WSbmy7vpbU4lNVzfelGgTwwHMKm/CJHpJO2tzfFEjg+BIZWSBr/caJfEud
ynUN6Fv0/8lT2JPzfR/qHghTEhbMBpmHUsmu5FAQxsu7skcfbQQSHfuePP4MZmMXK4Fg2tsoN658
ecgFmLCmVkbBbNk2aEqfDuQkCTzATdBbblC/QGx1fLd7YYShWaRyANAsz2WWZlVWTgGBgDzMb+Sj
CfX+pnbeSrpH24PHMU87C9jMMpnu4ipXtAQzxZjs8+6TNQlsbDtezZWg0+l2E8JTSonsodFs5Zqr
+8izUlgnp1iOOJIGVlpkYFuP4cQaW28slds03IIErJwegTD/14yIgKcZWF7DwtRhJiro76TmQxtu
Ca+vRG3REtRBVJK7wndybsKukBPKJIKbWb/o/kOff4FYpx1f7OaLrl91/kbuslJuQETpxJ4ItidL
aqfW9qcoLry52hX1QzK5EcVvZTfMN7r0zdHcdvgk9Vfv90iK+BrPECBWpDPnRpnFLbISIB/9Cflx
0oqbMTAeI+nL+63Qu2L4S8b31WXVBopJwJYpKo5GOu3rdrqu6mYHzHfjOlpzCg1NUaBWYOzelKGH
2A4r8iGcghEVrflF7v/+degECFUFH0QnbpEuqzEDAb3Z4NzyR8W40dAUSDfWsHZ+gNiJUS8gQjjf
+QfxmcguaJzidciB5LUpSEbczbthzbfp2YMUBHzKbbe4SQPTLhzqIeyUedsxagKJiTI8J+Eu93/V
wy4rNvJY4UaLqwh8iJhdg/2BmrlY9Ylvp31dM4/OkLMGJ6fVja46PLfFU2RHbhpHbrWlnbWyiwwc
iqasDGSNBPrcnjT1RsXLpvCSXEzr2j/7gMtFU7fAgyseJ/qWoEbERU6t7txOrimlH0aySCVr6WYe
VGiWe2OLqnPNCk1YapDsH1fkYvfspGL30qlAZOR2RFB6a0RzxRsYAOaJAV0u8PFluUztLNjWQv59
qd6XMqXUhG7oR6W5g7dfDY7TFkpt1Z5oUpKfwuSwbLiBTzGGVmbXrGK86ZzxSCXeNZ3fmvWDnAV2
PutI3/i948dEOBNhP5jYHJn7fbGJQ59XQ0KKw8XUXlnBgMz4FqPTn39j6eYsSxHMURRvl0mE3mlh
AdVt4QUUHyCGSKPrSL5vyYjRxuw/qZNrz08I+wTR97Q79vNjuBXP11zl9Beo5w6ZGGM/VrleeKo/
SzcofqmPemX8fHcYFJTK/y5zEaNqLVHYSJYZJ/Je4k8kkK4tCMcum1l5xfxpwQHOB7TCANb5WiZH
niDbFoeLNKItbU8Z0RWJHqtii0FxLVyIZt//t/QnoToJT0Y9R1GYKYWXavNVpsNH4sT7eTBf3r8g
ZtVoO9Exoc652Lc0Uaq4o/7lBdSeLSf4MdbRvUzGC1vSVjaxsnk0SqFVEXzz+P1i88A2ZqkWYEuN
y9uuC57myTxadYYch31IkvZK1p4U4LVppUJl/qAqH0yzvgsaw620H3WSbCx9Lbs5/T3LLW4rnt1N
x++ZDf9z0St7vVZujDK/iZPwqaGykYKDtMhX6TaFkIhsuOzKBQSnINJF8KuA8FqGnKFXp2RoASfm
jeNmyvWoeMgKpmrkZRJZ3dfLH3rFn2zitQDAARBihPbcc2czqKcMnjJUx5B2No5T+n3uN+LZlo3F
STf8IkkdPyy9Osrd2T/mU7CrNocGV93oZCULlw2qcpSVhpXoydFuv0rMFaW7MN5f3q8tKyKqnZy/
sHSYiO1Yi4kEXABY4Zpnn2p/vGxlfcdMQaSBKDIE/OdWbGWOLdyw9FLE2BUG6NOI5tPhspH1pfxr
ZKkTEEKmI8+1+PTSfa4/ZtZVPHljt4GGWHVn6gYMLjGd90aHq8otPx4tNkxqNNKO9rrUqrsOlm3G
9FVvUPyjOmwVe9a2TxReGDEh1wGIfb59aWwlkMAylG3bMZVP507O8qPTKp8ub+DKDQYLCxVAQj6G
lqjBKqliZSorfMFU75EXPhb+j8sWxMNtcUtDnCeExWCmFixQ5wsJh6ZTa43k0LKjDC41iAGScGC+
vMm/DVPcEReDbCP+vbUJQS9zvpDgI4KnLQvtcyYZraOTYrXRrne+6tre724G/Vsne+9dHIaghhYz
OgS8ZdyPfEXrmoI0p+y+jOZXv74OutdavZm3hjbffqczQ8uA3hRQU6UDd6ZSf7ESQvaWfLw4juef
Cclvk3YxbzkYYZcFskbv56JtTbKM8XZun8z8KIWf6+CqGm5L9TZoNsCca1/o1Jw42CcxqAjyuKs7
zKXl5E3yNZzKRz/6Jo1XbbwF/lm1xeQfKESgTPSqzm31MxrynDQuQ/m1teMr3ZifC63eS3Xn0lna
yAXeHlwxwS6AerDG8efC3w2pjYNC3BTDkLmWdRjsT365v+x2b8OesAHxLGwGiLMtmQWKuLenYkCD
uSt+GdNLFd+FEzCQjcfxms+B0GbOlcSQpshi3xQFNUfNElaUZ9OPqIg8X17G27iKADhBlefBn8iw
2KpOrsq8rOLSK/KdWaLF+TPQH7X4OkObNdkCa655wakx8WNOPC6rirDrYBPy7Fl3o+TasJ4No3Qt
+brZenGtuQBoSjBt4PNAeC2uPuhsh9wI2bgK7Y20PgoBOCPcYhhYtSLkJLiTBH/gYvfCujAoG6cl
IlTPkwO7mfMiWVtsrGuexhX+r5HFrtnVIBFpMTJzOIvrJvo5KzeysiXytvpx6DGQL1KLQZ33/OPk
ZdlYSYQZOzFuMwZ2r3iaQlsajN+szrxXAz/bOEKrFhF/pk1KJwXs9bnF0AhzQ/a5X/3sH3HFNpZX
SdfSUO7a4njZzVf38F9TQALOTUGm1zZxUeAO0xVUd9VQuo5BWrdhZtUfTswsjqvpG1XXDZjx073Z
f+3ClzJ6vbyS1U0zkS+hvIg66hKChqCEXgO1KT1Vfe7jQ2vcyI4PeMQztxB8q4sh+MhAnokOyyJM
yGz9oGUsZmiiQzlpXgzCZ0SU/PKCVj/NiRnx9ydBIc0G20TNsvSSLqM25o3RflJMty3+IpSKaZf/
XY7Y2BM7jIimKiT7PB+QH9Y6+zWfg7/5/CcmFieV2liAOA4m+uDFiB4j53EeN+qK65//v1Uszkyj
O11lCEeGtOoQBrddcqygrAh1dGY2n9TCXZcJycmWLVN7qDiGptIx1uUhc6mDmBmYj5LxzezsXWtl
+37Wd5XZxVDS9FfJ7Pzf9nOZNZgWQ11wgf0Jr536sdePfrNV0Nzw8qWGjppCS2CX2EhrZ2eFj3Lr
uNYWfGbDx5dQ1cosBsTkMKIEO6fd9/bBUG+sraLOqm8wgATuiSoI0rvnHq7JUxgqI1aG8ieaH9W0
79Pn1A88K9nK51Z3DTgxJB+MqZHWnZsKdauBuLkk0MkftWqfZr+srVi6mpmcmBCp0cl5jYO01Wyf
1Zj5q53/GJXvieP19gd7UF0ANZeD0PrW/beeRRCyeiktBp03WC1BeRR1u3AcmYh1B+NHYbxetrW1
sEWUaIKgl6uCvQtr44reTT9+NoB+KNpXtbzv1b/IhRlU+PdLLQIGnfKkDnSsqbn+I7WmyKVjeUA+
5fryqlbqXWSS/xlazvwDTy7pvbOFbbCv/Y9GvrNoH87x1djtCvOqiIju4ZUvb4GHxQLeBKkTu4s7
d1ZG6IsZZPX8OnntnfjaGT8avrDJZJoTewrV6Kr+m7T5xOiiFlX4cxMGCUa7oT5k6nNZDSi5HtXm
64Awczb8vLy5G8dt2YYDHV0lsjhueQd8mJnQui1fUsnaWNXWVi6OHNy8xtxnmJGLn0bsle2NBS/c
5FyFgzc5brOV2W4tS/z9yREP0jKURg17/nRvtQ9F8VGtPlzeubUH1KlXLg52X6Vl5QgT8/BhnH5o
08Z9vAI9OHf7RdAdbT8w4x4D9ti+zpP0ojixWyrhM0w7CKAYt1H+WKZMCGTm1okTSeslz18EktpW
KzmOMG3qxauWdXdxGtxa1nST6tFN7cjeXOYQUZt7Y5Q34uV6DCP/RBOFgas/weDky+WMuXZaS3CO
Jd1L5Z9yHB7DbD4oCMxkdXzP5O1GtWLVV7jawLvynHuDcNcYEBjTWJw4A0mAatjnig7tyxZ4d/Ui
ODGzONhIV9ZOPLGnbdQfMtv26iF67KE+zrRfobM1Ub66jcyCUpoFcUEr8vwAmHWr9cxIkhe0gjgz
8Zzu2MLfJs+uWnxOevfyYVhf3H/mFre2DnF/A5075614lcDC2J+bYjc3B23rXby1rkUgofbnB2OD
oS75IOcMUt20422rP0ryja7/+r8tahFEGBeTikx02qfuu6Ufc9jrxjslunfi3WVDW4tahBKBS+30
AkMtLF32Q+x/cnzosl6K/G5U/yas0L8RGFgSKUMXP+bkgDmyr2cJM/peGNnXRfhZ1gwvzibPtEKY
jmiwjD/lIP3gO1stXbGKZVARdWhGDuEHhTvl3LBhNkY3DxiOIvl6lJxbwudzXJv3fRhuHba1++bU
1mKRMAjmhZwTRUY1OYbBbiieu/mKis3ekdwg1OFbs//iCJyaFD/pZF/1LCirNGJ5Tfo7s2+l7vfY
opPiw8m7RWq95i/i4QwBJRgg+mLnpuqub8cUMg9vTg6Wz4DtN9W+86fioKo7O9hi6V69iE7NLWJJ
Vlha2TWYq8gpLf06DVUXxm47oFnm3NnFvsx+daa5cShW3eVkkcuQEqatVWriE0r39njsC8qGIBrM
LTaxtfB/urpFRNEKZtNaalReMXxLZE8On5JpI1MW/8Qbz6f2jo4izTJYxc6/F62RLjArbpjCLh76
0n8h49q4srdMLEJIjkivXbQ1CVbp33H691Wz9Qhc3SgxEILogxhYXzg4BaMqQpoJ4BEzUkr4tZFH
N95ikFs9uP8aeQODpsiFVsdIKLSm6dvcfoyc8DqimDv+aKQPcaQ82/C+XY6+q1sHSoxWpmBnXmJ7
c4AENjralImmb7XzpG+Ndq468sm/v/g0o5xPvSRS7Mg0r2wnegwT+uRBIe396W/qGjAI2nTmgVFp
2uIbmWEfwX3MWuh3pm5gSZkbde1NFW71xtad4V9D+qLs2VljqiYGhuSSR1n5+X/GdjZC6vrO/Wdk
EedkMk8rSjFipEw6pq7NkH/3KQo3judqODWogyMGZDGluohvudS0k61hZhI43iANvTBDGM0YI292
RrdM0quBJ99lr1vJmGAvYk4IRlMAlm8ALLkRh+DZC+ZC9hDD6z1UHW5d7CTn9bKhteezYBZjcgy2
LUZvF9EngfnDzEwHtJbR7fUpO0rpfPCRz0zr+arVf9GNfjCoT8WTeRcbW+31tXWC0wGpKCZW+fM8
9pmzPORDDFhF76pupyFOs1eGxHG7pGgRklHznRxCEXV5zStHGgA68FJa30wfLAFqat7lk6/Qe0r9
LoXC9ccwMWp52cYK64AKbFUUff9w7S6r2P1sNGbW0QgyJ/0p68EDYa29tdE4upEm1KSkUXqi2GTd
KqQAnjrH3xncBTlk9okbBXA5x+8n7BE/CcwrU+uMCS77vOWkytmose7e+GlUH5Ig2cE7zK5Prm86
G3FzJQScGVvEtY4uq1yaGBuDEcyMZEyeCr2UK4XTj8tbvXIpYIlGJc8zXlDLs5JXVFychtSqnnoU
6MKgd9MoknbKJF1XU2Qc6tRRXAhifrVj8fGy7ZUYdGZbuNpJWofKXgfvEc0raTY95mUsdVe22l7f
EldYOyena1yc0immPtiUdF+CqXmwSHaq/KiVNdIokMIWV5cXtbahaBAwywKJGkCKhbGwnWs1/X+k
Xdlu3DqQ/SIB1C6+Suput7d4ie0kL0K2q5XaF0pfP4cZzE03TTRxPUjyEgMuFVksFms5h0OpaQCH
bmdbAMoiHn8FcY+LFGj9K68AEtz0c/FC+olpHtyqJUXrWQDISAweAYlQWlIOANeJG+jd29o+LLZ+
fHDHoYtzF8RU28YnjTzV0mIsyBVwDrbACT6Xh8m3OXVKaNthlHGeXulwPSVXZnqXj5ojoQqVMS/y
ryh5Hm5rmOPmDnyCw90kNN05Wpvsizt6UWklb+XUH9Gj+HNtreNKPvA0PpMt3Zb14CL9i8wXXnPF
wwxa7tQ1PxlNH5VzFbab74ezazxcNiTVVgrkTyBImMigyC+RoOiCdhFl6gl/PRIZyYuZl/GaajyA
4opGe/NfOdb5FqL6OcyFDTlBssR3ddzUGFzqHoxyH1i7yyopRdm26CsF9Blac89F+cZUTrYLZ9MA
wTDN2QFIWh2Yb3rzynVuAt2QglKcgMbAGsLFyU1Gidsy909pZSJpftVtngm4GHTJrKxZ7ymjZlzl
yV1bgSXvsp7ilEmPEkBWITME1GzgScgdBnZnYY5yRdTTsk8CmgdYukRHYaFU7kSG+PmJ8yzK2k7I
Ahm88H+Mc3mT5HmEaPsZkdHRz/rQNvz4sloqkT6gaAVxFfjb5e6wmS1dsIn+x8X8bBgRTb/623FY
PjMUd7QPcZUfPRUmXQ7NZCVgDEfbiY+Olmz+5RSAcEVHJLG/V0YWJstN7v7nXlWQVuIFhio90m0Y
ZDhf0jbLZ1IIkYa57bk5Xm9jvp8Wb395GRVjhJBjiXkPgoUEZui5nG3q1qETt7u1gBfTfk5zlMiA
aIIG69hKf6IAg1e/EcQu041oqBYVaK6i4Q7HwZXx8gpSoLm8xVknqJSBnnrH8hfiv07edeo/1XaO
loQP3PF/oFQwECJg2KULAsNvaTEYWFMzs54nTC1OzNplmD3pwVapWVdFah1HHa/n/5UlV74DnqFl
pMS6OuWvDDi8LEnqCF1UL32a7/K6OVoj70LS0k8BSV8vC1ddhALxEK1lwOV8V1tFiWceJoLbiVYz
POkTxb2PJqOQGmlUt5quCJ0w6WxsG4Z3ChPCZvsnTQ/WWMVV8dZ1Ow6W88t6iV8lu7JTvaSAot8G
TOeKXrbZfLWq78Dj+MDvR6ETHZTIpmPa4PwspGRMg5bi9w+UPZvZ/MNiRvwRERTtF+AyAJqiJKIl
vU0blJQAJhpXgE4kICa7LEHl70UvpGCt8THHLB/oZJyXAomuyCdj5NbhOgADWDczo/K+p0KkexqI
kHbQixyvTV86/8iq2NoCDIvZEeOf2M/LGim3/UQj+3xbgH+0dm4NYRY3QhO4IY6p2XjlmvmYLga0
DXqc5T5tZJFz3+qRullTNA5hcDqP0urFLIYPycEsJE4lgPnkvQFLB06LaO8Jgmw5EMTBuxK91LFp
Drq8g3KHKKBr4ekQtcnBsEGKshpc+B9K+t3oXRd57I6/3bYMSf3ZTp7++xYJ4AT0aaMf4N2UNt0A
9lv7eNW069uIDI6hSy+oduivAEw2ndvA2m0BqwII8JbvPpTo/OtM57N1MqSTk6EIOtQFZKzenhaP
tnuPSPfyOqni6FM1pHPTkokgxQ4Ry3ybFUArO7ZT7AwaP6lTRDowLvDYrcmGlN4e9qwr92BiDtnY
a6xZ5fkBwoAYGv2eeGaKzziJ+nzDouMinIAgOwrCjL6U6IosvZ81/efysikVOpEklvVEUkGnFbEt
JLXAZfeAqcu8QzVoIi5loudUH6HviZQO805ru2DZ5nx7dAMjXDrcm5kZe075MptjnNERG7eisOXF
zjbOYd3k+6oq7vuO6z5GFT+cfox0UayOO1hrAZV5QF8XDL/lW7OvAG3kN9k1d5wQLuSA6dk4Yx/o
mxLgGv+3r4F01jI89SZH9Jql+R3nPzpgYC07AEqs4Lk2n/9fOytPVddZEoyYM0bq18+OdQoIyxqt
U5MOBkVjQIF07jyzXrfGx2pikLW3WOhMaQiq4su6qFzu6bpJkVA9e52Xi2ZHd30wrciaH8fhySpv
2XrFdDeWTpZ09qq5Mzc+iD3iy209eWFfgGR9HnZzkT0UMwWx36xRT5n0EMhGgETDGxZe/vx89N3Y
rJ3op8OsTnKsVpvtsY5ffJYeC9Ahh2AHcaPSLZ4bSq9Jt7b7/7y+eO7hvYegBlVt+Qk9B0lmN+hb
itImgzv7uTQBjmPkLgdnvi50t4FKXYhzPBSxkV1GWv1c3apbCuqBRzgKMuPeMRHJuyNSSXk0gimk
BAjcmnm7lQwhWaury5oqzPVMtOTvKqcfh76Cpsy8K9pd1b3WiUaEwnlDBLov7T9ca3JWu/baJOei
k6PoHospNpxdQffJfDPamkYEpS6g68IUBZKA4Hw9X8Z5LU0397GMs3dlrddZ81osny8vl1KXExHS
wasMLy2THCLqfFdMdx0A+QBitvErqsP6FQsvvUAwwvVXGckmtn6hvGyxMYAXZfn12n7jKZrof1zW
RxHwIr+PYpFgcEELhXTQ/LLus82HxVEX9Heo4Iw6Ck3VpvyV8K78Wlo55eYECcR4mPltMBxZEv93
JYBbAkQJHCKBwXC+78BOseZNVNtSRjia14BkiviXaUId1YacSJETsX472aRdELlPzpfRiZh1Uxdv
43a4rIvC24Kf819d5PSnk7DJyHLoUlAAJAJon99Uxd4o3qh9X2+Pl4Wp9kZMvCO/LIBf5fmMYMLI
OeAr0Liz9hayTd4QLlub7XyMwGlWT2Vo8OWo9EMSGvGkiNeY8NSBWxelnSUetvFmJbpKtWrpUNDB
i9oH9h9s+twM3CCbmQWgzigDEDY4l8Hf2xwsJJOKhj462Y/AZsfL66fyBoAjEy3sGLkFfOa5xBGh
7wJ+MpQBOPAF5y60jCe3SkN3NcLc1UwV64RJgUVno5OhMkUMXO/Auhyt/HrYiv1qAhJbc/2JlZJ9
z6lekiMVnR9BKYadZn5PAOUGiqcwKXaMxUMyohX8wUAQfnkpVaZ4KlJyrP1Szus8IiJGm9V1WdMv
IwaMbSfT1VhVRgIbQV4cSPjoBZWMZN7wOEkNnGKOLkarfO38V4reTP9o5ldJpgmt1ev4rzAZxLkZ
2dr4FoS1aXa1VDXGLqcr8D4dc6cODX/7bXl8CgOD6AZFVL7qREt5TDsjxeIVouW7cYNw6l54aoVb
fgdIYs22mZr1tCSrnBLM385CxcVqv2em04dkcKOmXG/9lu8YseOCZJ948JV4SdwELwZpD8VghaO3
fLLazyl3UOUB4xrolj5gUAJKEuBZyEy868GxjcpufZxN7qVXwwCHnY//dFuv8dfKU4nU5x8QXUEe
de4CzAEtsbYBF+qRz0PyPNqf+vqw/UrXtw+oYwHUzhSQke+GaxfazUa3wX+WhROteBBSH0OIurK4
UhtEAaBtFsCEcikAzPUs6xxIIV75iG+JSjAsJQB2YVVzPZq6S0HVSIIOtr/yJOvZmm2DK0M4hWet
Ffbk15Z9azj4ySdnj0LM3WaunxPy4g995FU65GzlITkRLnm5khtzVaYzHCqpbgL3mZHkucy2vY+V
/cDmnUiSnFtrmxuIg7CsTXmFdo21+DbpxiGUylAxZAlYBhvz6ed22PJldoYayuTZr96Og3qfDxjJ
16H+KN30XzFyeNKWOXP7EmLIgHmZtom4mCX5yNE9ESJZBR3pbOW9CLKX5265qoanIj1+YEdOREh7
bzRVChph6GG6UABcRlaGdmWNc1QtFvCS8aaDLwZNuLQnKSunxG4gpOluwbXQd7eZjnFB+XRE4QcO
SED4AV/vfN/zllSlzwmCnuDntH5OMz8EBwNmLO8n+AlehFbxHLAPlEeAzv5XqvAjJ/krPFxWCs4X
XGwgDRhJ5KEH+vIGKewZCuHpjyZQ0DHK/SQdCuk4m/CrDrdeShuvk9xOf0zcRXfHqMvZKNweeroc
E1l5E7G3HMctq7d544DzaZi/MMkce2t5NOo1DtwhtIuflzVTWMWZMMm6fZ6aVrZAGKuuJ94j9giX
RVMpU67eiUKSeYPPZLPNGU/uDT0xm/ViVU8lplEz49dlXRQBzpkukmNbBoMMLf6Chp6/YNh374/I
QNEu7gN6t072C9DLd16hMz/dEoqfn5ift1l0XpjYL5QbPbQ2sAbwmBoXIb5dCoLPdJNOVhBMKVBY
oVsKIAMWgLd51LUR6fSQjtGEFB6vUuhRcPsGHfiYIaBQRMfSrYjRzjQRPz9ZrgzUMw3YDGEN/sEb
b4Nxz3tLnKfQHVnUaGxCvW6ALAR+JZ5F8k00MpO5dID3btcmtoebLtcREqnCBij0rwj5FnKHPhA9
1shaZOG0hNS85W4EwBYfQMq8DCczQnnQ04lVe4m/UqWDm9HZGM0GUqvODQf7kbGvLb+dMx6mXHN+
NWvoS+fX5nk5dCKT5QFYflkPgaG7yNUn968y4gtObKIx5qYdqJCAt12whDzdLcWBlQL4HyDOh6W+
uuwqdKsnndkcpTS+MQgEgC4G77btIV/KaMrjxf52WZL6VP1VTTq4S01ZzwgkAcJ5nZBxMsPa1DR4
q+7dMxOUjm7n1MM45SIQWtHHGXv5W19/GzHmN5NvdRGvVjjrIJd0RiEdY8xBoT/ZgV62+Tol37Rp
NN26SeGK2c1AKef4/SPNvhvrcgUIsbexdfeXt0e3dHLRZwQxwrwJ425TB1M/e0AsDSnAHYFtmt15
dVxb164OD0t5IQJBFQi3LtpD3+c5cfknFlxgsKRxzsjRRorGN376aM2/rJ5yl/6V9C7f2Zs5YdME
SWuP0aK+CdvhI/Z9IkF6cja+P01EuPMeULD+/BOsSakOkkh5ZZzIkH1d0A1Fb2OP3OqrB17v9B5l
al6NmJNHz6lmyZSuQQCS++iLBtK85BpMY/E7TMniLFmPtlmFZhDz4XbKP7XG4fLmKE38RJLkGggt
pql0xKkdnogbu2RHW51nUBvAX20kz2CnVt5sC7RZDMQM886wx11t7cx2DDszavoFTCHAjUbv22vJ
vjZztEyaE6b7AslRAJ8P4eUILYfml2f/RJnz8ioq746TVZQcxVbRLWFcaFi/pssTNUGT8ZBMn7kb
swGcDK2uCVpjIFQqE7tbnTg1GPKiFGhsPomSLVpSgH9l0awrV+hESYfLW3prm0xhi0iZGWK/vuTr
l7m8dnUwpDpJ0hGzMa2y+IOQtBjoWr3JjSwyh9DjP3mgOWBK7wdEYDSvAiASqc/zy77bViC8Yrwz
IsGbMYIkwvsxug+DrjdXebpOxMiny8qrIRU5qs3/jtmQebn1Ek1GVWnaJyKkwzUGszn54vG0BM/Z
+M/qHC+btk4F6ei4RecBlxcrZdVFSMo0JtPBTv75/wmRzs/qdMEyi3WyZg+MYgzz+wc7/fL/EiLf
sqzvixFPZTzNcA8V1m4z3NDPdUBsmvWSX879bBfOIBJ4pv+SOd/y9FB9AEUKG/6v8QZSLNwF6MQM
RNiDAe/InV/zuYv65rbMb02M0l1eNKVnO5ElzO8kKjZyKyv9DrLS9nsCWp6tq15JYYPOluxGSuOu
Y3vXY18vS1VetidSpXMzjqZXbeLFlC7fnPbFAMz13Hv7yjRRVfKCsC5LHb2kxiPIqJNNNidLIO73
sQW+fxbSZAdsqdDQdXLo7EM6T75X9yYXqlnrMeAxW960uO46EdJpGvvNIbjuYB907/OnuvqhbbHW
iJCT/F0dGOuU/lmtz9X0QIcnJ9c4NrUItIqLYiLiVNmxVfbSEXGQ1m0Ks+KqTF7QPHTZzpQ3jv1X
hrQZk2cl3AwgI6/Wl5yNYc6dfcmTsG2br7Wja0BWmjXq8UDdAmIw0gHnh6nrXfQ/2bjgfMwvAFYs
pNN+7vO4a6+z4kh0WWOlSaO67KArFMMejnSf9slW0tWHuJx8ddbroDtmTcSC4+U1VO7TiRTJQ7hl
hQR8veLg2LfolyH8LTM0IoTBvks8YY4GbKzQAx215+u29JXlsRTJ1QpTZeTKLHcD0AYtHg/pwfF5
uJVvH9DpRKDkf/rJMkrbgE5VsFq3HuKSKJlc1CnIqkN1US7fiSjJzLegLQu+bWiioOXjVmdRnvo3
FdeM5ylN4USKZOgWbHpIJ0jxqkNgA8n5gZF7V9eZriCUEA1ifzdK9jweUN45hZhlS2MMGlakD73s
vmt3vHmdMYed32DQJE9u5uFpLQBysKcfetD4YioJCCgCZVOyFQcQm4snEvHIkNv81l2/eTq3obTH
ExnSatqolDsucqHi0ZTZMWM//PH7uO3M5Ffn7DrdJKly807ESas6GOlI+gQqOc4Xd/1pWp89eqPN
QigDSR8I5oDAROpfxh8M1sptarF3w8qjufuRJRobVFr6iQBp1RYnc/LWh4B+PJTsGpBMADe5fG5V
DhZvdKAnCp+OwvD55mNo1MiCFB7PXpv6qc3Ga+qiHWSbCvd6xGDJfUpADGA5g44xVLVFaBsL0DuE
3t13ZK4Wr7lLaw6H4T35/iO6k7h1U+qesaoVtIEybmPy3MJ8kWQIoOsx2i6zxfGy4gQIP6m7gfnO
PlxeRYUlCIY/YCZgjjdAqel8FQdgDBt5AJ50gnlQgLUkJAQOmw6qSBxEyamfSZHujZl2Pp88SMFQ
+0PbAgW1q/aAuH8ekLf2kLi+rJRi7cBxYwN9QmDEAFj6XKlsrCon4IKJfcp2TT/8tEceeQbR5KmV
YmxkHcFzDTJOOfz3AZcMeACwXM9F+6We0cdu9g9Uh6ahapdHblPAisPYYHPiM07Ccj/3mOtk4J9O
gtrdBV1ZPBEv+7KVabHL7emWJe19WXhvDZoAw3nz7pKU2SEZty7kSUeP5eDqUGVU+2mBOFk0foFC
RAYQmGcL88Md6KFF4+RCmy2sR88MfcS7EQiUsrDwdABsSpEC7wcj9lhvGccu434K6kDGIs73dLpO
3B7/vq2gRW11ffmqHC3o7v7KkoIpJ/fmwnMgawUkK8uu6rkIhzwi2/24xbb9uAJOoDd2l43WUviV
M6mS1XpgTG8GXgGegJUCn4X7xZ1lNsO3JAnWu2DM7U9m4rm/k4UH7T4dJzBnVh5Jjikx58dlrWrU
FSyzQ6GTkyM1536Ohn5A7a61JxNkngY1f2ZD6u2WPIVjGdF3zcPKsturpMzTl6x21irujDHb58ns
avK2CneNWSycSLQKYsxWbiC1zWYxDAGAvLkgVbOfJ3oEIGHmHBb/rp413YKqk3kqTAq+lxSWa0wQ
holYywoXoye/TQwyP01GXn29vG86WdK2rblRNl0JWXb6NDrH1jwkZfQREaJPFZ3Kji/bvtXaGIeY
cNwq9x9eP4DyXUtopdQC4ZzgYccEtjy9PtGmyJceToa466FcSIhSAnKZuq4j1Rg0GqvA6Q02U7Sn
yfkMq5pKa/qzWnkTrqvzI61/sqm6tTCYN63Vr970I9MpIpeVVxs4Y9Iyf7i8mKbYEPkysgXHKW4G
13Nlf1pWZDR7W2wYuAd2YI55I9RY9i7FjENXFWCSdp1n0gdVSEh+w93c+OoX1RMzJ28HhBRDs7kq
x3b6OcItnLh35rZmvglfOttZuID4oNzu3TEyy2tGP19WXeVhoLeJOTJcTqAiOBdVY8w9G8qCRRg8
wsDDlCZRUuO9Y65lglfPYIy6QqtSIkCKwIaKNkFcx+cSSVAvpS0kFvbv0dwtqLp325Wnq6HoxEgO
OwGt7GK2EFM290kRt8ndVMC8dFgBausF5RtKgR5uISr28mSvpqUq86ErWZSWfrGf2yYsaHFbrOtn
Or1ldXXXV1PUkfxt8ox9XW1H1/pyeQuV1oLOXYGm4Ytmt/MvmNOBzY6Lq2l0wMTwClsOeXPo819M
10WjdNgnkqSYDYSU4NYSl2A/ujEtv2TZFJachBnePPm0HNtk0WSBVLEorBN8OoD+xw0h6Wak69zb
4gJEQMxDVvI17idH18ig8nSOCFvQLgbso3cmueYOCB5rrGAXF+ULxxQt2eLLu6SMIByHiMkfMIsS
uf8Wvaq+0xkIdEkKtKFrvr5Owb7fbgNg/IEBwvRjXzcarGpGBr3NX5mSI0nzBBwnFDItUB41oCOE
J2u/z/a9new7K968T1kXrXB0xpfOiirAUDQkHtnRa4600YXgCoZvDKuiHIWhaAHDJB8VWg/i0Y6v
WZqblIau8zvhj20RGkm4WM9eEm7pzgSTTf/JLW/sJk4w2NpdT9OuXb5W+a4p9pe3RGVc6Or9X9oU
kOxJ7ykzYUZvmwOLppnPIREB6tg2g2YIS+WIHHQ8ggoetgVsrfPjSXmDIL2aWOSS39vwpfV8gOAF
GKT/QHclLmuAzlIHuUUk/c4FTeUwcNdZGDqvjxT7veUPgW6IWnVS4OzQFgjSUED3SM57yINmwjAO
i+rVvfLd7s5vzCvDHDTBmlh5+T4G6ipeSwBGERAs56osZdWkFUUv1jLUNA+3xSSfZmDcXfekY7Hd
j+Rxnqzpmq0j8aKVZfXbZdNQ6mmL3UJ50Maf8w8Ab1O+eRM+wOiO6fyVJAem2y6VM8Vk3r8ixM9P
Lo6utVe87CCiYxmOwO3m7fItTmeC5rcAMIW7D2gEWBI867Gq+HMuzu5Kewh6IW62IofRu4y7uzXf
ni6LUWp1Ika6dqcOjQtjB2sHFB/wqf2+D2vjzRs+U+PYapt9xW97Zycn0iQ7sdLc2pwF0vCwH6sv
G3CkMvaCuzdr38Zg1zQkDH6T7gj8xfCynn+i30uipbuQbEPSNyvWs80OFrme+11G72ojYt0hreKg
qw49ufbaPhycn0mwy5yvWX9Mpodch8Ov8i94dws0d9/FbK60sW6HzlY3wBoYhejevmqbOE9f6aZ5
rKlOBAI2wEWCXB7vDulE0KXqVhM8EGD6Ng89N/fBkO3WxNaYqfKaBP0bpowtMEuhSnJup6nrzcPS
i0tiBYTOji2Z+48x91MZrolVJHuaT8kOWLLjU4WQ1Y/mGrVSvAlYNmpubJXGYG8DRr4AWEBu7/xL
zGKc/KScYcrLntrfahYSQ9dorToupzIkAy7Rlddlm7gc0njzw9K6siqAVjZ7oA14H2jgxUA1sl/g
VBObKC3tBIhQXIZQqN9wPUxWERZT8QHHeSpDjjiYwRGMQkYSYLQI3I/m0RqyHz4bPpL9OZUkGSRK
Db6R1rjuqs9Dc++Nn/h2R4pP+fPlg67coZNFk9w0C5YOHd3YoaR8TgcnrMAf7cQgWNucA6JujVtR
2hxe9HiQIZ5/x4fZu6M3VqYY+HFvguJQWY+eDipB5S+Apvp/Iv4cwJN7x1rtvls6sW7L27b8sobY
7COmGwNTxVanUiSvZOVWaU8LFBnBiG1NQwgEi8sbo1oqdHhiyBnsqwRggufH0y1bpBxdE6GIfeti
3JSh6VSXClfFIX8y4QTeFUkq6XhSjumzAcVHFEWQVzxsGMdkePNYbRry9jDWZVwsu8tqKR3gqUzp
YvHq0vTgBeHP0y106tsx7TFKe0PYflmjIb0HdgZa5i4LFWslXWaBIMklrk1A5yffIcaYFj264vFO
QPPzLODK2O9iRWW1/2Hr0A/+pBTOhbnAzhX5PlRzMScouSE3rabanzGLObmoTWMK0gvmcC13s++B
Ee9XAIC/xf3SmmtI0wxx8r5cWVjSf+xiu2NIEU3DlcNvqf88kqMXPKVTDSbSKvaBt6Pr+ny/LuJT
Kdixsf8uiNDPbYzkdG03hk+thl2+PJnsKx5vM8Ebhf++vAPvzguAdwUjKfwyAeyF/AQdKLBvh8yr
wEgKvvhuc8awrDYd7+m7MyOkUFekXOFh3u0zBt5br85RnsCc+3Y9NMMLpxZI4Wrv5b+rAypKC0j2
NipIck5vtsekpBuiBZKl3xnSZZuVRpdFvHPM0EXgeCHvjyqVKTeI1KNhV8h6IKHbfl3t53ED1DUP
zTQN6/zV9XaXpalWDhlVPOMwxWH5MjKAXbdrubk9ylR5/+qa6W2Q9a801SH6KcwAAbqYziWYvaJy
FdYEs1jO0gbRD7Hf/HV4HBDZXtZEJcJyTczhCaf57plI+DJxiiMVZe3kRcAoHeFpdDBY7w4OBvwc
HG28RwGS/y493ecYNAZGAIvMCiH48tmuxyh1nwzHjjZbU1h+d6FBlgtTADaII+hPpUOaJ2yma+Vg
zQIkEf4xzJhtDxN/vbxsKike0G8AnuEidUmFgZxcm6u7IPnVuCJ9wx8L+wcmle7aOgCD4qZxxu+z
0VAIyOLIR4kjivTEuajOST1W+xDVA7GZT9ezjWrMFW2uDOfGdCO+7TwkS4rla+HfoGnpv+uJhz1K
eC6KMgCNORdOJ+CUtjOrAcTdRJl/8IMj3pMhShoaQSo7BHsSDBCd05hdliKEwAZdLV0hCA1eEXjM
73nqPF7WRS0C4S7qkRZQTiVdrIb0mQP4QhDHpsd2WDAzObc/L8tQ2YXoIsbbC+8ETNCer1eagU0D
ZKs1ilg/AqSz/K89SIvJfyaRg01gSwgsD5aOx54kZirKhXo9Vsu5aTp6xxw/xqy9Zk8UXu5MihTs
otyx2GYOKX2Lof28B1mB84vVTFNvUa4Z3iEC1x+5UHn4ZMzdgjYzxKTelxzskFUSdkOsHd5/PxYn
Fu1fObiMzhet9cbGLRbIqeohNrrDxr/ZzfWWWWHmgRKV3jfITnRRpYMqUlxNZ3Il07Y6WqVzIuQ6
4w6jalE907Cogt3MndCxnwjyBP/ZCgEibLrocQC4D7Jm55rWPMlHPoK3Bb4LuGRNmI9LmNiviW4Q
T7F1Z4LEkTtxgx6a8k17haDBrtizn9vWEeXd5mbt228l4KY1eilWkqIshVYK18fguNxVMBkYGTdt
OImhLV+BaxaP6TSFmMMKC1Lf2UjKJY6lkalSEaRIeB8jtgjeJVRK3wQicjHVkc09gJzN4ZzFtAa9
Q6fJDCtOGzz8H+xnca3IWc58Xvou8OE6kKO/DlidhZ6JWoDt6zBeVBohePVBeg+2OuRuzzeNrqSd
lxIarXj35+DipY82KFF6W7NySoVO5EjGkRHD8eZ8hi9M/ENuppHls7gctv1lY1ddkPRUH+ku5kmG
TBWDPslWx2W5ASRxP/g7b41a7xrc6hzIvp0RDxjenLab3P6vTT7irYRhR1gIAmlXrhvUQBEW0+R1
RDFGYBrlzlqdnWk1T5fVVMRQp2LkgYXEmczKqCAmzfAMSr4tdvfskCYeLfOqaXXGqJQmLmKRQkQR
USqG5LzjxhJsUApmQdrmhjg/8vx3Og9xhtfPZdUUFzNQnlEFQj3IdRzZIE1jIOgWgmp2Xj8YzL71
u++XJShN8USCZIodWfuUUUjwizmq0znczPEJDBUaU1Qq4rrASAD7DgJ3adXGvF7ZDPqdaAjSR+Lz
ZzvXjc+Jw3n2XP7zMgdDk4cXKAVNwPnhbXL8N2tcGDtPnhLRV9V89pHscNoweK7rHbAufefO/00A
yF+z8XB5HVWuAww8gBUWIY4lY9TXztAl7goQ9SL4VCAXVS8/82mXkE3jOlSO3hbMbVAzACy+dKR7
ly2mlaMlqbD9O3RFx7zxwmQtQ0qrwxyYYc50V5mp1A0JCIoNpD5ohs5XtgJTYr04Tg10SfvNSfnR
A4vcN7+yb9rRvaunwYs2J/vs9f5TvvAldMvMPPbOQq4T1h1dp7f37dixMDXtl8ur/r66gE1HNwrC
YlGBAlz5+aeh/oW8Iygyoq4bQjezw8VzQm9GNWXhxdFqkr27AFrK6KbQLcrIRMeMW9+VmPiY0bY+
d0vYuf+4nW6g7V0+DJ+F6xzPXxeH1pJTN7D/ZCkyBNT16MeolUL1f8p2ODTmS71FRnPXsvjySqjO
se+ibxOXPwU3umT9rW+MqJxXdWR2rLjqSOVEpZ3xu8auvI+IgoKInihwE+Wz7AT5kNQUyjX9dkdX
FKU5+ez5y/Nljd43b0KGDyno5EWF412zEQqeHiMiKt1ABeqX2cs85nfD/HtNftnLcgyyMQvdiUSo
5T6bOd+5gEePDYuAW2YyNQG/akOBUI51RR3cdeWO6b51zSVfEzw1FzO0hwiAh2m3B+1Egpa8lX6e
Mo3DVJ05ILCDFRVXJ8DY5XcMcGpzr09hQVYaJtMP39/X7Rbluv44pWIncqSXTND5mRE0BtL288vI
H+b6SFyMW6E8Ru/Mdt8uH4jlAOQI5C7hplFfOT+wObykkSwZDmwAbHFk1w1jCYfe1LhJ1XE4FSOW
9yT8dsaxGEywggJg6GHxm3DEoEWg6wlT+WK4HmyTcIyWXPzGOWCMTjnOHL9PsjvWA/Hav6JkP9a7
TMfBrdToRJi0URnpm4FVBa43h4Rdd2PlhwGQlZfPnCq4OdVI8vTlkA7oZINGa783/CmqMUiYNbdj
/mLNHzHwv/rIrI0zhu+WKoWo1PzaBle8fOytz52Oi1R5jE6kSPeDR5eSDy6k0OBI27e1/YRe83nR
XP7KQ4SUBuwAbzCMXknWllZzkTM89lI7jen0m1g5sq1v/gAQByPfmzaJglUXiKoMQkBpURDT4Fkk
e/y8aCzW+zAIRPE7WnVh0ae7QAcP92dEXg6rTsVIAeJoAi/HoBBjIF3+MpXujJ7nIR+L3ez667OD
ycBkD3Dq2g3RIjKxuDXp/B1X8hKv1EwxxBfMlREhJDCbp8Ayxlc+mbloZhqoj5bpHqa2Zuh0on3j
/2DrRp9mr69aJBzM4LlICvrIPaDyzCwZvnb4LajGonPjS9WBiXfMmrTcp4Yzjyg2AT8jzEbUux77
BQm1GHfTABDXogMIt2WTcr9k3K53y7I4w94fKg+gtZsdD73fPrRJt4GgtKj6Kpza0Y987rb7Dn0L
LB0x5zo4TV2FPJtaGq6oC97TfjS30PN4/csANeiXlZRjHuY+WhhD4JPgVcWdDSH10KVT5BSt5V2X
s2/Hlp+S56WbeXE3Oav3YGaM8h1AF5Z053Or+gTg4ylG33LqhZmDOTSnQg8TZm1J8pq1lPt3GcNz
MSoW2/9k9qw/Zmnv73kxw2mvTluQg1NTsLzRtfBflqJLx3Ca5upg9mOzZ07Q1vuCjgOqjbmz3KAr
kn9PSFZM0cKNFlRDVltpAgbVITw1Icnn99uygb4Px4OhajYk91Py5CO3FJSfL3uv9yVBRAwoQglQ
YqQJQE11fg6HgjiZKfKYK/9UN1cAzSvIfu1eAEobtsVN4h9t4+qyTOUpPBEpXTQ8mAe/NpB46dGG
3FpdhixI+5i229fLcpRriLoj6tFoW8OZP1eNDt021xXkjLy/WtD733TFy/+Qdh7LcSPBun4iRMCb
LRrt6I1IUdogKFGC9x5Pfz/onjPTDSIaMToLcptdhaqsqszfhIr+lDfdyudansZ/Y8073/2QYtw7
VZxH/SCZP8ThsVaDzWC+q/l2HLdVhFX6mhfMwiNjglXTN9Kpp8MfmWVqEB5eCUCYWqB16xUPWXdb
9j89/33INqG2G9iwwRf2uQ2rVc5rO5OdIHqr4x+Xp/lzJj//FfL5NMNCMt3a51e0EUhH97kcIicV
+43rO13+1Q82QbXybv28gIioaBMqeRIWno871eC1Bn6d4kqgbfJC2KmBeezctTALNV7i8CChm6zT
1Zw35tyu1fN4zDgJO/1ZtfD4bf3yUPvWla7QLE7kqNv4Co+8OiiPQYY5Fprc5n9fWtOv0CcFZR5r
UBDP59eVwChLEXf6pHgNrF+RP9hKyawK34TkvR3uoBEP41qrZnGKT4Kq50HFxI29UuWj9tp4CCX9
rfabXVaqK7eAhX3D4KauA+V0OGfzCoRIj9DNEFNFgh1lweSutL4knPzJvYnvRblNqtvEXQMLf84L
U0w6h9OUcg7Otg3OOY3VlCyfKvlVVhGS5XeuO4Al/HV5YyzO4Umc2cZwLSsbYoOxldVVFv+ok63U
PV4OMX2G85vG+VBma6PEQgeYCkOpy8dRzOweAfHLEdYma7YQTLkyND9lEBFoarL2MQrMRwMNX3g1
K6EWE8nJfE3zefIASXIzpKvCYFLzXjA+hEq3xx7xMNd2pZtOcu0KOZ3/Pjp21ITOxwoEX4bzkJZS
NH1nUu2VaxXLnfshuEvbYKes6aosLYWTOHM6WudXyiD6xPGl9Brbmm2tx84Yeyu5Yi3MfGX3cas2
ImEaxEUs6EZ+Ujp5sgY7/0xMwWCETGToeMZOgruzOEC88kA0qYDmQTfSN+lcdScj0TfYfVQryS2k
K+pXZiHcBWLQbpVySL+bXdJey9XkANmV4H8uf8jFkZ/8Ivn8QxpKqXKR5heZbvucudJHZaiOkT1f
jrK0Qk/HPdtuUlqN+eAyv0b31apzXOsgoBaPwA58ceRy9kb//HLExXGZvJQpiU3Xi1lELw+i3Jcp
AgeB6e7CQtSuMqWNaDLGawLhS7kE1tSEqQE7yXXwfArxd6u9bArVNMpN6WYPQapvLo9mMd3TlppW
DyavWJ2fx/DdKKxHkU5AgRa/V0KmP8jioW536LZJ1oOs+3bdrPB8ljIY0wcYnronl6RZTEGwsFXo
Kf9qvWcbUr2Jx+GYqOpWT+uVr/W5uoEAC4XsCepGtDmmy4isohwDOaW1l9ij4IytZ0v6t1K+Tbur
tHy5PJuLAzuJNitvGElXj0lCNJ96l4nfuFhTeajsbE0vZ3G/c05y16REy66fpUlhLOMqncY1aCJC
zfVOsRInAHlZV8ImNCSnG76C4t4MRX/rxsbODYeVlbM0Vn4A9S9gWdPqOV84SZLlWGJxDPm8Q93k
Z2P6TgL6XrSClW/4uZ5DoqZ+SjsTA91PuLzRjKw8mBrsQVXdUiL3925iNk49IAtrjQNNds2Xv1z+
kku7HBCgxDlERG6156PLWyu3AhH4r6djuFUmcbXxis7dNrn063KkpQw2wfNQKpgMMefqdEKKE4El
JBn9RaV9E4exK/E5lgzsrirVfM/0obrXAq8DuEV7kucg99KVCV68Vhs6EyyipDJ5Z5+PVgta3esj
g2J46tqK0tHOfS4su0+/a8N9EN3n6r2u78ei3l0e++Is61R9MIKlfjTHqEum0ahep3NZEt4FFUsh
XvGpt/I2WSjBS9wkgA5T+zYgbc7SjV66iayBJd0Ysm+Xwz7LHvrwUU+o/ex9/SBWN7K8GwN103HP
kL4l4sodYOkLm6ALVNYTELl5uoNbZKagIidg0n1rdrsJcVs/aOaNEh67PrANo1w5e5eyHt011KBU
tg7jPv+eJl9TqmJG3Jvvo8TD5CEBzF4hRGX0jletib4ubFASAc++KSHRHZ2lArnIcrhZxQT9Novr
YlBNXOJKH1llNQy2CkWmfV2blbsyygVkAEc/vRuQa6jagsc6H2YWyk2cJMRNh12v3nea3VoN/OKW
hy+eKreWtmnM3yZ9NBoUjqT9ZyH2iV4FRhS+KsxCtu95fBc1FqGrkTpK5Ksu+KkWj773cXmHLCX6
kxjKHNU0GJqr6SUxKkt9lOXGTnA26MWfoRbdgEg40FP/XnvDN+qbttxIxzxakx9dWExnv2CWHCjj
cDU2+QUZjsAWemlVdYfazrVe944Gym4IwrV8NO3I2SOKZtkf8wgIgZ8ATkWsRM0oqdlGyL1R3wta
V741o+dOFoBd/eRTvn0sREFLdrKGzavtaobn3UieGh2MPGuVXROr4lVomd0aTWjhSoZKr0JTVAO/
zfP4/JPrfZv12VRg0EJtL4zmLg/WUFCLIdhLEBCQy/hk3dPqSTQYA8kYXa1jIVP1BZVxeVUtnN0S
ROvJYHJ6MXx64zdDYY2NxmshSQ5y4eHid1MGsm357sqnXIpEpW/SpCM3fAKY6lkYR7JHhg/Cjmqv
52TWlZY9evLfxOGOh3SFIk0t1/PvYsamWnEG8F0S8VoSf4pFcah6Mm2orem0LG5JlZ44DUfkBKmS
nMeSBSVXfSOa5PXu3O6Feowt+gcpjrBSuReyF725brSrpH3x9RXw89JWPI08u1+2qVwGfsmtRBxu
jeJWSo+yJGw05c7wX6TxcHmRLN0KANpPKCGDp84n06VQ9b1kELNsk1vqjZrJT0P7xWrzredluzys
7VrpbkUxujEF86qS3G+Xwy+NFRQvFgrGVC7+8xVOag9BU2sNxnLTqW29Dppvy5mCW7SJAZv4xmK9
rr01larlEXMT0ae6O2yj2e4W+kHxXY8R95H2pYfoKQyS00t1tIl070aXOpgrOK7mykZzPxJ1jXaw
dFPBdopnJb1yEDjzA0Vxfcloa3ZLVt2YOXf5o9lVNJkH8N8H09qa1t5ydzEqdCFlwF20Jj639BqU
dJxYJ7UOLr5zalBpBW7VYJe+6cKjRCOqBhigCr99coMuHOLhqLq3eB799y8NcBc5hj/AhDmkH+Sx
V/jTAQMHPbyJ6jLBxKfOb60E6fUmuDNC972NrHqlib+UmmDHoFEAdYGq/fxcU8o0DuQ626iFgk9x
ahs6l12QPyKEj8sjXLggoQRBaxUdX3DQc5qrm6ulaGRw41rtJ+YgezTtnJp3oVWXRwOR/MvRlr4i
7wmALYSihPunS3GydZrYRefd4knB1ef5j4W1jNGJGG0ls9h31UNriZu2cXcebcjLoRfm9CzyLDUK
GW433fSYqdyHzg03dQpsKfZ2irGmd7qUhQnF4TW5XbJcZ3dcYRihvSTkh3pUrlR6sZz8N77gOUpe
bqNEtZPc32Xm06j712On7ytxrTq6OFhDJj1RrGTTzrJFOgaF7KcMdhS+AyGrhMrO66eKLvPlSV3I
hFBD6DWgAqjQfp6NtDFpGrMnueZKzVVptltS9UYvpJ9CWh+EpD/G7prZxgIkbbKC4kCll8Xjaf5m
UXPDQPaXmFFw1NB70a4kb1/GB96eqXnwRycxvmrCTWrt5PAFsygb51zNuG/+s4ou92oeFIiocHqr
OJuen7WNYvW+MPA7QqoL0V5VvhjarVm6tOKvrXjNnGPxi/4bTZtRCNp+KAIa7cw0xgS1+JVag9P3
qp2vpbylhEAxg/ml4jZpSJ4Py43loWuakUe/WG9AV9BsaZ5SKb/2leipt8rHyytocbOQfGSoYPDo
aLScx6vEXgx4K2YbyRqA8eXYcuyiRrTV/BYhHJR83eDJTV8DE5G74Mvl4Av3WSpV/8aWz2Nj4C2J
JU1zcIseWPHwRvLXcKvTDpi9F4BNghmk9oGa6bx+gdVX7psuUpKxYG5NUACaOHALDI6XR7J0PoP2
mrB8UFknzMr5ULQGsrta08ytSivbB56v2qOaeI+J6VlOq/Xx3m+y29DQCQ6IphrU0Pa9gYuhp70g
r14f2ywZVi7zfw6q+ejBjf4xd4HnNwcMJAOXhrDh45ZU8ttYsjucrAvtA17mtSpOXHYSsPpuBbqd
a+VebcoN2uqHIHkoTf0QabXt0jsN9eDaNfW9LwtA6tc6fMtTpykG+h1UqNQ5Z6WtmtAbLFZB2mIm
H1410Vvo2kBJ0Cp+CdX8qAZvUqXYst59kZN4F4alXYprbI+lhcLyQCWb5wiX21kq5YNIQURbbhMo
EHUCVeoPgJFBplflylV9ORLvHvMPXfHPVfPkDKZ+V8TN9IQNVflgSv6hauOtHhv7y0tyKWPRqaXz
rlEJhrZ+viJ7URFCiKo4+4BFyatDEH0EUIrVNamCxQwygad5DqCd9KlMmQ7QuOoQcnRWuK689fH5
2WliWXORENqX1hyMr1IjSYfEN/KbyqikG1MvpWs1zRHVkyxvLaNNqXi+6K2p/AKQFSbovECLSbOs
aJNVRVXabXDjZh+N8FuutwayyfK+SPfx2j5bmurTiLO7zeDnZWVNpplh+q0QN7FMXXi475S1Rv/S
2XAaZ/bIcxNXzKqGOIIc74QC1JnVb4S+OmK1jVOKv5I+lm4Xp+FmK6hT/KAPOiYyrt/GEhWA/LkL
nkTBydzMzqzd5fUqaVO6//ThaBrQ55+Uq+Y3izFMQiNVOGMpgQDOTMq+L/dVUZnVli2jX5W1XChb
D1D1bsCt+lXMS/lB0KxBuaqNpKVXmUv9To8UjD0aCiXeTh2H4VEeMtHYKKOixA9kn2Kfd6lqHAI3
6t8jCX7BRhs8ZeuPHmnQM73ouiqsunNkSKMl+vxt5m97TSivYjETtsG0bJVUdpH4aUTpw6rF6iBX
XTQ4YmIJgdP6YWpsqt417zShCIENSmb+oHiq+KWQpfhNExPkuATJHLnlV6InbtRAcqEiZnV4bJJO
4d46WGi0waLjN5jNXWu4imbHouC9S2WQO1Q9y2elULrcGZqi2zZhLX6Hu8BeV8VAhxmUeL6+0/xC
vvI6bIPtOu/qeJNUnebvqwRgACDGSVVCitWJlyUerEJG2LOOG3m0rbwH3xH2aUFqQun+qot8C+1C
LzQ/Mhw5NkNjWL8jL5eOiWIFe6oEg2PFkLGuANWj9VQj1mcXGZNse1U4hA6Ofc0G/CDOg42oJr+K
fGhu9dHKKrQsQ7dBVLZBTgNnFu13Yrn1uxTUg7mJvKr82VRS+pzhHOXaWjGYTm0K1u9YY3qfjMzw
7rDREMONN8QZ5Ah1vFERN962ZYSRgsSxn3aWuW9TV+7hudfHpG7Cq7Hr0iOFLvko1pTBiz7vAltO
fexuy4oVJpTAKK80baA7nmqZuZWFNvAcBBxT5Oha91aUc6E8DKlkeE4ki8Jt0rB27SGTsze5HADB
uOAF1U05jEXhdNiuZY95H/rXejko6qbIxwL6Tl8Uk01ZVmnbPvK9Xeh31Z2gjdKzWvbBCAgaU3Zb
VjJZesi1Ns23TSc13q1Ql8pN38nVVuES/APSe7FHYAOAas7KSFaeGIvpfWJ60GcjoypzxnFZ1qye
BEfjEIk1V977xa3cfYuCOyWy0/CgZL/L0RmUG91cJcAvJAReNdR4oH1OOu6zvJq1tVVUETcDmMI3
8MTuNO8jwv0DzZe9TLiha3d0wa+LJLCrGBS8mq0kpYUUiGoWWH4QZah5z/sIqSCOia83GSANyZY3
e+2m6VR2pYj+w5oV30J25ypMP5N/XMXn6S/OKzUZDO4FWVShyEDJ2kVdIoLaaMkxlVijVKJr2AVh
vpLnlwLDeoLFCIFN+yTSIQmxVkm1QG2rAfB7lyc6/dTD4H5xlWBlNS3NJ1UV1All/DvI8ueXknzo
yNcFqGm3UqmjFWp2JYl9E9vo3CKiRPpqnNGTotQeG71bk7dZuHnRyTQBwlDbQZ19Fr1WhioYO6Kr
OEFXYsNB5h7jYM0Dc+E6gFQgLH2VJwFghnkYSpFm7udcB6R6W2oHrCg4sb8Ya0/Fpes9UAnuq8wk
FYD56hz0PldyL4Dvx1y9FfRpKcYN0Ik2NZh0DFJ1j1/hh9EAkrtTXd0eOOS+u23TFnbsedFN6knG
tV+11sH3dH/rurl37QedsJXUuKVoUemR60R1R1801pELl8vWX6PoLBWlmC1g/vIE/QX/e74orDZI
NbHB0jrXqRb4o+3H6TYev/tKakv+d0g0cuwkqrSy7JdWw2nY2WeKqjSRy5CwjdZt8+SLMgz7eM0S
cPrtszsN+iqqDvBqgtLML6N1rFRDK3I5bqlTe4p/H3nNiorCWohpOZ6+J7KSje0RIkkivrDrP8p1
8N/fLFOPmqYQ+qVTBfo8RlmIRhtXeEmZYv6UVsK758Y73AVW7u7TjfLTbJ2EmRUEmiAu9dokDPbp
eXyfQU/wg9vQsmNrq7RfE31/+c65kPkYFkOC1aqj9ztbAklB9TDRKgTvB9/Jsvo+HI1t3atXcu06
RjKsnCaL4RC6mMitU3dtFi4c9UJvJO7vLtVWaYy3WqFDhUDXS/Fv8zW7pIVcq9KD/ifabF1AweiF
cCBaKdyPXWXL8kcV3dbazqdDk64lo6VPB1EDCiE7GKWn2QpRIyQ4/W6yddF/qcbWMvZ99zsOv1id
6xTNR6+utdiXJhMxCABOFkg4SlTnS1JVeurmXlSAtoMbmbm5PcZqbzdRuBl8Y9g0evPj8mpZSBhU
B7jDQo6f7kOzz5f4fWZlk05DlgEV6/V7z9P2Mrdj+3KcpZFxPVR4t6OD/EliyBwGI2Cvga2ttu14
jcCoDYXGL7kcrvE+l0PRSyP7Igoxx9QqLuoGYwyAyijfMlEEjvYygOvL3cOwVq9dWiA6JLL/CTWH
1epBxD1KAqUOjUsu7zq9cORR3xjsvth8TyqnXpNfWbq68sH+DTlbIkGTomTTE9LAYq/IXyzubWKf
bFUhegCFamcTxZZu12R1Ie5jy9p0rryCMVq4DEywKXT1LS4dtJTOlymtyrYMR2Y4xi41QL7aEsrb
WhCPJpDpy+tmLdSUEE4OglhoZUWYtIGKvjiYheYIXFzrPoK2t3LkLKUWIPmQLXBi44vOdoLSD1Zp
DsBPwzbduvgUOLKQPQt9tw2NZGvGwrbvs5UjaOmYO405S2eGF+p+GxIzxtk+LRUqhM+X529pfxto
DqjUIUFXzDeDC65PrQZwi7nmorgYo2kP4M5cEdBdnLt/o8z3QQoVrR07cMljY1GsEF6DyLqb4LuC
gfGRp+5bb80MbWnrnQxsXuPP6lzSxwjAte5/1eMH0/0t98eg2o7xg5886+2vy/O4uA5PRjg7xcM6
kMVgCue7t2aPYNl2LF9XxfoX18NJFOV8tQca3URlmsfSoHPRhRTUI19Z2b1L+fF05qYfcbKlMvo+
UmcRBMa1LfcHqfko1Uct+Klr27+YtEm7DrCcSd6fDacJm9qQMiatpSkQirWjBAd8kyz39XKcxeV3
Emc2orCyGprRjEiZllsT/TRzcdNJ4S6KrW+aq17lUfQ32eIk5CxbGGmnheNIyKSmMOo6vv9UDehn
0kLUfvrtWpN7cflBVYZqB1CDrtb5Nxu8yoxlY0pOnmDH7V0OEq0NHrVorWWwuDiAQkyUPsTL5ttq
dNtBFhMCVfFXLbkV4h185U1qbQvqSX/x1U5CzbZUSknO6BVCDcKNGMm2nDTbOL7yqI1E0Y221lde
3Fsn4WaLUQkUX7TKaQrFYhf57rXXrfmJf/akQGmCgsM/szdbiElgJYHaTLM3fE/1pwFLcb+3zeGq
Rt5/3EHXQ9wwzg91eMAabqMHL531pNcPA5JtlfDl8vwuXhVOf81sjYIXRSRe5dfgjNWU13TzbAPE
aFt5dq5fW1zBZHFXVNd+ul3VwvjT8Zk/e4CA4BuIHgb8xdk9RdAxiTKrAe0DU/4WIWMuF92d0HA3
kaL9YGX2mJZOX35PrRjytbvmWrgcn6IMuh/cUwC2n++Ylp5oFwgwPRpJPypKi4NZbKfNi6i3tpoo
6E1C+03cd1Uv31RxJTss9f/AyELxp48/idbNRp8pTQuKlNG33dcu1R1XLp3BnKTQi1fXko+Uebd5
H7E0+q2nRW9Ub7euXt+Uyao1yVLqOP0ps20GoBaTmZqJSC1I7v5WtH7xMhML77Cy3KYxzb/4aaDZ
jNdmIk50LK5qBtff6FUxMQ/I7Sr7orcNXo77gupLSNvAX+shLVVbJrOTiaAKOwOlyvOPDawgaguL
6faUzFZyICMfiviYSNsQI4govPeHu+QvMJhnMadD6eQYHVV2VlMQs6CQX2zlYFBiRw+TDuBI0H+D
UtE9XZ7hpWPudJTTlegkoj8GedJKRES4MhSuoxxBhsz2+40i3obxWqV6yg6fP+f/zilkifNorlQM
oZzzOY00uwqy6pADaTesX5fHtHTe/Dumz1iGsQS8PI1p6JtN5hbcRjDIC54Ti2GOa03NxZSIDRtE
NgpYpjUH2MSypGcNdkgbzceAZ9yI4qOmxnZufDH1H2B242ywA/Utc++bdGV/LO/Df0LP0TZVL2iR
ORC6LvpdJ++SpnESDMKCv5BUmEyl/mCZyD6fuhtG2UOYkomUZK++uyuHjezdymJnS8pVHDrGuBlX
7ZEXN/9JzNluMMYxTqWMmDqlg8jYxSL1YWr94U7QrnXkSd2tLjiB9H55+SyRIs7GOtsTQWsKTSwR
N03aTWkdy/pO00nu2D3egOgUhdqhqudnu0a2XX1tjyx+UwDlYJom0ydldsJKdAJBHoKPj7PypenC
x6DrNp3/Ggtr2lKLu/Ek0vRLTvZ+3bcx6tZEytzYyX3fUaAJ50K6vTyfSwOifszqUYCfomJ7HiaT
2h7gDlzFWID+YIQhxD6PPJqq6vdIalaev4vRQG7iBcGfOm/DmUWZSIIIVUiQIfq7CghRf5MIxSP6
kJvLA1uaP7iD/4SarU8ll2OEfgjlC1CSI6Wm+Qzd28l1bX850p8C6zxxnoaazaGhpX7bJoTK0utK
/i5bD3p+1xQ3fv4zwk91/C5Kr5J7kNuvWfSEDJW1Zui6lFNPfsAfr7KTtUITVq9oKXP1yT6S5Eo0
byaLSVN+SIK17tPSkXQaanbPaQtXrSwQ8ptqNH5H/muUBnamt04usHBApLZqvDK9ix+SQiXwSLBf
n9TXhVAXoqp1+ZCpdgRd/NLkvlO0f8HkAGn7b5jZrUkxfXpoKmG4RV7XmbobCRH02gFs34oh2MIc
wqtGC1EHCA0vcjaHWLT+z+cyrK7axq5qOZ2Y4IThGQ8hVTVHK3uobG1VrtwnFl5EiLlBEzTp0FJU
nKb6dJ2gke8niZ9ttCwQnpQmMTYJyk8rH2xa7rPtQNOQTuzki4eo1Gw7jIXiZonCwxj5EL1xxAC1
EBSFvptUOGIMgaRyhW8tL40LZX4q99hWYns6G1eRtVQMiwn2BqtAgQIdNy1iuXjTNRqqBNoBX4ht
IKt2pAlHBd1Bw/C2Wh3s6zG0S6+jctU5rt5tR934ImaSbZoxldQIDabIyVNrE8mRczlpLGRCDcM0
kuAkKEPF5PxTDD0WVH0OqDGtKvw8uY2Edhx+JPXj5ThLa02D+sofXJdPNoVGmwpUsejH9/Vew3XS
9Y8eCESEc9T6YLCP/2/hZlk3k8pRNMYpnPeSWb4tWXdhe++7L2nX2qvy/kvPAKStgQVidwt2fE6w
TfIi6CtRh8bcOTE+c1Zth5HkVDJQX7vSjmN2m63RMpe+3CTfDaiDlPSpi+jJjdb7cQfZoXRqJd6k
8a90+NKJazy5haT+Ryb8f+PMEhKCv3QXJLaRZh5aBIB0WxNUWxo3cb6KfpxeavMtS2adTDQUmRfA
fDV6fVmqAbEM6aFXH4QeKbbWRiCvqVuk5XcQ7rN8h+wSirZ7c63UuvgZDVBrE9F1amNOU3GSlxLd
CPVk6P8s0lr8GRXfDW0nt8hbYh2FrkGzj/uVfbGUMk5DzhaqX7t9Wul8Rb0qN+NoPSeKsJJtFz/g
yahmedDXlaHTWkIIhX9TaIg1okbalsGtFsVf21XtyaUCCFv8n1n8IxJ4MouyHle5WTOLRtF9lP69
gVtJ7Hv31MCucqV5FjxzZ1GorNW36q9gTmfRZ4ealVn1kFuM1q+OUbEtwh4k45PQfLjeq+nfZPmz
ZG5L5Uuurtwpl14EZ5FnGyUQZDkdTCLjVeEIJRo+tX+j6eF9qWcvVR7vhu4J4tte8FonCp8H5VVq
19TzVid/VguJFH3IupzJj4qP2H0E0ejU1iYJ79s/lgzpyFvsa7Xm9buYi9AwxuIEYLw0P2qHwRP7
VCWqLzlp/WxUD263C9OVhbx0hiBw+79R5iqgE7gxEzSiaCpnesPpuhulg6x9lyu77L5cPkEWbg8U
BUTowVAyMcCZ7ZrAGFJI/6Qiy4R4E+31/HWwhOdSTG3oV3h4yHas+SsdkpWg86e6CuPo/zPd28zJ
2hfNvQ55UPoa9dIbwwtsPV05/qeEOku4ExwPWgOSH9wEZ7sFhTnLA4DHHUl6zBGZksvj0K614BdW
x1mQ2cbQEj1xa4UgY/9Q80qPLSQauINpK4f+2mBmaz8QTAlEwRTH/OGXHbVw1zb/uwkTAEYAftMb
9Q+b8vyMSAscNHGzYBHGGzV+pR9njttBQ2g0X/s4i/MGcYnjnWLKJ0ELSwZVnYmEyt37sf1VdM+G
96zV//0VwID+jTKdUCfpeozoKMUCUQSDQmlsF+ZWd7dF881TClr4Kwtu6YxFzFmC1q9zRojzfUWn
26vkKZyR3Jfej04p8Kl+1bVHYzxI3bZrkCFYWRcLByAFWsOAHA+ehorJ+QgBHZtqPF0GY63GxhU1
G2ObAXY2bwo1WBnf0g42yIIAbLmSASU8j4V/aya75oQ7xYA4i46W9OJnb2bf21r9c1S2JRn4cqJa
WiUsD2SruDAB35klqqHQYy/siKgBWBRqdyOoaDSMriNDUfo/hZq/7+k5RFoRTaGEbhP10UGQvyrQ
8sfMXOtjLI+KJ5SFRz09wdlVrPJkN+89LdsMdRl/pLDFf5i5JLyB1M6fK0N28VnOYu8aEH58E4+j
caMPMkYNkmT5x6gxssw2exzoESlPpAYTaL9oHVFJ2pX728KZBLxBlqwJ6ku7aTb7udb3FfQIMM20
Yymu6tWDlrV2DDVMyXwE375d/gRLa3ny3oIJy51ftWa51NObvM0r4vl1YUcZqi/feq7juvhgBn9B
WQExBX8EjxtUR+fNDUEts0aZxjYWpfS1l/1hKxv5bYlgrQM47Q5DheDA4FcwHUvPaAPdjEmZg6fi
p/3qxwr00BBksVbq7quZisMTUA7peQx6WdoobVx/63QlOshqov0utMZ6h73abqu2UUK7p+dzVNNK
e2PHe4Ot14n5ZIaRFu2FTO06Ry9a39+WrR591XwB+XpdqRx0dKTf3qhQ75AkT1p72CycTPi/UC+m
H0lNYu5n1no+dvUDVtKoxd5lXnYTpwpgGOO/JzrURgBf0vdDI2gOeoe0aKIzHeXUwu0YjocoP1P7
tqIfSrey7BfSHNmU/G1MghXyJ5phmvqZGkx8uMKG0JoPuLNVV2VPEbXfJ5l/5HtcXvhLN1tCQomD
bg+PfQ4oMoWyzAu8HCGd/hajPZnWlprAjpNN20e7yPqWZa+e8hqmK6ICSxzt08BzjFGfN5FYKwRW
0ZYsgNRXghNaD5r7LsetXXQQbq6sYo9cbGBhY/xQGm+B923M7qo1bsFSd/fsp8xOl77GGKfR+SmC
UG40ZLY6if524mjie2hUG6U8yMmNNzoQxT0ES8DGpn+hN4lcNmaaQP5Bdc0p1Ybiwr5SAEi7CGWE
2r3v67aYrWS5pVsCpyhbBhrrJLU5S6uyUcuJq09Ib4pk3S6W391kb04LudyFw1WJ/5BurMpKT53F
2W14koDEixIaGbjUaRufXIXcnJ/SRRNiOvsmq7eyFTua/pjLj7LcO35/ValbgAOX1/XCAXIWczoI
T2KqBnLnqgluU4BzM8Yw/of3qVOgxTEUMiD8gG4uR1xcRafDnJ2t/dB5vaFOIcutmO0ydZ+M+wkp
IRmHXKrtID9a3i3V4LrAR+Qxt14v/4DlIU8iC6wgnsyzj8sDI4/bGCqkKN7mmVPVT2ZN93zcghhJ
SdmXoy29y5nhf8LNH1VRUES5K/FVQ9HfKPIhs+6G9tgUGyHBGRhCn6u/5uKBhnOif/SluhZ/eVX9
G3+2aTN0FyCuM1xvPGIrpAZfczh24mYIXnzl0OPK7IUrMZfOm9Mhz24JXcDZIE8zLMuPfvtLHO/U
5vflaV06AU5DzC7VedvGYy8yqz7s/AwUlSjtNEAQVnLAR6ucvuzKCbBw9cGSGHI0JCCUHOcIMaGT
rG5UAMWP1hXcRbE1bav8Ebh7Y/WbLYWitopCESBj5ZMDmVUmqjt4Xb7phe9Z6mgjWKpoq8CW68c1
4NvCTRf6+qRmDW8HBY7Z8lBrzURruoc2kdCXT294j2/D8GdbHC5/sKWcitI49RNyG4+T+SVEakXd
RbaAc6zRMEBODRWqmBqrqNVXNRZoQyVyovSWmN7ogglnNwmbLnYKr09WGiWL03vyS6YEcZLz0NtV
xVYRMSr3+8dq/JkFbzXIgCGiNzquHZqL82uhIIYOm4qo/Wx+TU3xSmQbQAaNWKy4hqA66FC/ZZbx
JsQAhi7P8kI0rkUof0DJQxZoLm0lBgjZmFlYIAmZfDXzuj3IgVnCh86jx9YdyuPlcAsbHSS8AQWQ
ZKp9cn7yvTYwCwvehhiOpt0UEWguScassVbX1CeXRkazDo95DRkErEPPP1qA+6qFsVCxkZR875fp
Nm3bYx8Yh7qpVq5cU8lhdg4DaYBswKsdn7x5O6XpOpqOFaHMsD4kRr/3jTVpvqWJgxJC45ONJ31S
anF9QSx0BZ/asOaZjLHJB95WWKmMxq/LX2hp26EYge8pCQXqwvwqU1B0y/OyK8C+gHwWm2sAFVur
dY+5aOzFuryL5AJ/zXwnuebHSuxpbc8n0kBqlos/JsfUXc6/GV2bJvSNsdjI7rCt3XGb1TGCY+1O
L8rbTvc55ys7ERA6S7R9OvjhSjVkYaNPH5HiFXBQVPxmJ33ZpDXUerHY5J0OL6QfkA7o2jvaPP5W
DYXEFo1G2l4e9NKXPYk5P+6RyWBRtlLBwYS9kvFd5DGUxghFXw6ztB0mlVt5UuuAXTTLYQkUPsFw
5YkxZe3Frv9ZSNpBG8uDrki7y6GWnj441XAYmeQvbjLzrVf+P9K+pMlOnmn2FxHBPGyBM/U8t+0N
4ZFZIBBI8Otvyje+1xw1cQj78cKbjjhFaSxVZWUGlT07SMc13IwI4JT2aMcp0J1o7Y9LHdDWgcb1
+FYiqhjH9PAfzSuu+gJosZTCfD8IbwdGajR05HzPWxvYklybIhzm9yLVppAW6TfPKW4Sv/u28REr
URT6Ci3ISgIdgcy8coyjmXEGTMGhEXo+HlwoUCO3IvZBQr8ak3lVJNZhAHh7yII0xPGxEaSvTTYa
CSQBCjB86K4930fE7ya/Czwa4V10y3vxBL7UJy3VP9E5+HzZ0bXluzD1+zhZ3I3T1PrAsvgwxVr0
VE+kvi9GN4vczt7Kxa4dsz7KnAAAYFzBfXbulTkx3wK+H5cHEqJ40n3mtvP9sje/EwHqCRQAD+EB
siplfZVpq8FsOE+l2UpNNWrHOr2epx9DeawqKyT9p4y51276OrWnRDxT40cRtBGtbrV2X89Hjxzs
CWDMXZseoK/FrY3L8+OsQtgbTzqkTHywj6s0kL1wUrsZ0fFtoHsO+lxDnUaT+b0Ini4PwqodaFJC
BV6STqqyKyIYrRE1QXD6QJPdQVGi4ChegU1vU2Zg1RJcQi/ZbwVg5bzPtLZLeA6lP/StQ8bwCSw9
U3Iv6q+XHfq4cNAq9DvDLYEHIAA6XziBgIqmnyDPxHjlQhQaAmJJkmy1sq85g52AZPpvUls1Xu0H
zem7DC+MsRXVNcJS7bbpTPT4AueYTrzfqIN83Hgyi4sSG5pEZXZVWalGAv6SOUHKofMSxE/DwRm8
yG22mKTWxg4s2pL300Jfqtq2DN4Uq6wIHt/CO9bJD7P6dHlu5GF8vuHgBhrL4Qu6dRDdns8NpE/H
ya3RqFw7oGgMkxpEENk1aM3Cwj7Zw8/L1ta9+WNN/n1xWhlGkltVCWs5d3azDvLWyosvm5Bn6weH
QG8RGLaDuoq6S2lgTenc4H2kD9adVvk7o/kciCfPfDPnAfQlA56AdItH7bLRDxh0q/Kp6zA8ALl2
7Id95hwm0AyJ+pC7AKMg7dhudQmtLD8pkYu7DYzRyLfLL1qMpC+yIhiFhdxTTyG3sNdmPS43VadW
rADshfYQ15ZdC4GyyBPBmykdEPZWTh27jUAzr4a8RBGZU/E+Fe7L2Lw5WhWXySM6XL5D4/4azSJd
YMUUPFyXJ9YwP87s2cfIvy9c7jmy4omMwYPgUYNWXMvAeZzHJa7AkPnvZGiuR0A4glnbVfxWiGnj
GFsZDDwIkU/G5YdOQbVTxxSgXi4aQUEb6L/g3ZaCWH/so7KvtiK4j3GwaaPWiTIuiLNBz60Me9Ma
eY6yXBc1E8TxRqimhu2sP1Av/e64w31JS28DSbCyMQGxBHMAIM6o36ilAIdBVNPsWIcFPN8AuXbN
CN1dnr+V4QM/AcDa6LPCvlQfNjx3cr8wTbAcNi/t9FSRw/T3uBJJt4hdAcoiMLOqe392/JImpdNF
ICOIBQhMQLALauT07/VlYQdVcIlxA+ekOlr5UI0pr2CHgk0cbOaJdaT5ydf2l0ds5UaTz0AX14uk
ElSrJh3BgxRtjl2UajcueTLpcYZU4la/x9q8YGdDF1FH0AXG3PNtFYBBT1DP7rC3BzT4+ceBBfuc
23+d6cCYYSlLsBzaQz3loilTu0ZFEGNWz5DXePQSGqKP10eO7B8GbWFHuWKmGrzcTQY7SW3tM6lC
4LmvoAgjYTNt5B1WTv0zl+TILg6kvHSswh9gagKtgAupWu4EcUPBmG2Mb537veogcr1FcLSSnz4f
SLlqFlY1Rqx57GB1BuoHbHuB+XMyQFiGg6gJPfsExjw8khkzgaQ/gajs8vCuHBQADkAEDiBPWV5T
jqYu6DtSkKRDPaWIgNMBQvrvJxCNmB7qkbhzjA+CxzXyGq6QBSsCYZQJsDjvc1E95/NGnLDmCEIe
9MNYPh7LKjfEaJZD25C8j3LK0AgUcYRxl4dqZWMhcPtjQXkHQx9iBhkgLLTByemrUOsBdvsXL3Ck
4iiSCqe6shio1VocTKl9VI0QG0aZy9iS1Vy5i3Be/7GgHA+aGHRBW1jgwUNe7TQCVjyglZOQWBuF
pjVL6HxBghL070DQyRlbLGxLCCxrkGxGU33dMeSfEET8aPKYJcfLE7NlSJkYNtRZ3jUwFGCFcQNy
mnjOoq4ElMJW+XOlyQZd1qaHFIQt7z5HsYUCPkiJOe2ht8ch5PaJNneuBrbC784Ug+OZ8e+2/X3u
7/Bat5wuBAR88DfW4dpKX3yCK1Mli3GldTfo04RPmIEzH91Hu9nIz6/cU+BMQG3fRegg0dDnBjS9
ISXEovuIGWbIEbZ0SWgaXYhu/MsTt3LgLg2ppXVfm/qh9OGJPgHyDTb7azu/kq9jvIwde29lG+mI
LXvmuWNNoxlj6sLeUBxJG3c2QrB97USGFrb1L29rsawdGItxVK9I3wFeymEYxxkSDzqazr+l7OHy
CG6ZkH9frIWeWb0N2XVMFdi4xVtt3FVbyIv11SAB3chuGXiDnZvgtChzksMLiTWgN0O6y6yD2BIj
Wl3UNupgaNQBlEoVU0AFytPmAY6IQgdyug6DrULsigVwhYHDAlExkCsqeq0su6Si5kQjFwF4CJBO
DCrxfiMqkttfea2itIZmW/D54NJT3xS2V86sCGwKGbsu1txDV35CWWGGKmI73GdbCNE1l5BVwqPC
R3XhA66IVrY7dxkyeG6lz88uo69TFnR/nxhBGuaPEeXEQ+sFgSQVkp8870KoJ1wx18aF4R4vr+SV
kZOQC0NWZGSpRDl0aJEYBYHMdIRGt2xPRw9gGygShoQ097QL/KfEpvQlr6izYXjlUEBSDvo3eJzh
heYoW4iNWTL4gFxEuX5K/d0QPHTuwShuafmlZ2AEebzs58pldWZOueHtFO57tmyzm9zdoO9Krd0V
tEO0F0M3ZGM5riwQqHagGc0F/BWJBcW31A7aoQ5GxJb0NNZlVAFVctmdldPhzILijldVDlTKBNxp
ASAhZdQXT3Z92/QivmxobdyWrsi/L066jIMAFfLnCFT1x543IUkhME+vjQaMzOjmu2xsyytlzbcu
hHobnXfRMGv0vs5KsRs0mj62c/CoE2Zu+LZyimODySoSBM/kCXju2wSxuXZyYG4MHkl96vIfwbix
EtaGTxLu2SgXg4RABXOOtBT1ZM5d1EPf1gn5cOQlsEbP4993aaBDY2FI8SUxE4A6SxjyiyPkYQr9
wRtje4in7CkbNwKVteX9xxYi5vNx84exABARtph4zvmV/w8pDhScQCOFW0929ynxwpRmQriDhaMh
7VCrfC/QA69rG6malfIeekygsIMtilzNB6o0zjI6I2THFkrjRMRVX8epG/b6m8k+sWrnixugsObg
1+UlvrbmFlbV2KsGh5nZS9/85kdbOe9mZ+78nnz6b1aU5yVvqqCtOXxDGHko0SJRV82V5W/xIa5d
HmgnloUmlJlQbT9fCElAQC5kwxlP/9VUR14/zU0Zjl04cwzkt8s+/Y5FlEsesNc/1pQzz8xsaJXl
sIbysPvFL0R5coPZNpBzT2bg8C0LJORz98CM1Ikc0jc3HqCbJwAA+p2uVXkEufL+lBW1G/OO+TtW
tj8uf+Lq5AI2+TudLJVozsfDyiub8cDFF9YPvLyr0E6sP/2DCdAbQd/DQZJJNTH6VeqXNQbBmSFM
PJbov+/bsE6SjfDjd1ymjrakcYP4J+IDZOfOfckbi0y1O+EOK83dyN4HvA+GzIyLIthz+t30gpCO
QyRaQFP08ZZZkx1yOu/74fPsP1RZd9IM+wrJh3tHT+I22FKBXTuElt9nnX8fzzyTJgX6bpvyndm3
9RZwa21tL39f2l9cfI1d2KVt45AzcQhZ9WlmY+xlV0XxkIyA223kwNZWztKaspMgyKAVJnAMaNH6
MnUyOfDmbAFA127XpQ1l/7iDP3PaYsTA8laULxZeemVsThsLdAV5Y6IQCni6pJ9EAVqZmBRM+6Ku
4MpsvvHUQ1/mqQO8tfFO4N5w+ysbOVG69SBb821pVJmtPrConzhYrXx8rcoXp8Jr6fYf+vbgGkJW
ySONsF8FteXeMNYg7YeVttzltEaf2/g2k78Xwjw3o9x/fu0nekkxUZCSmps4mCACM8/g2ZpCKFKG
trVxn69P2cIvZcrQNdtz/ffKmBjUIYF0AZoEr4Kb2ipiLqVHKtB+N4BKB3SLL2Jt5S/HVJk5MwOy
3dIxpon+mA+fy+HQiavLZ+ZaELY0oWwuzfSaWS8NxBOiehp9M5ygXt973UuHfglUBjYScGsnE6DP
stoHgo8PODo6a07eJzDnVtrPqeDfCCRKLnu0OmgW3msg2ED3r4pt4GkyQmUF93tO/fccbHpG4976
mbNhZi1Jjta9P3aUlWigiY92Fexkdf7a09d8CE7uVIFiYYqs6V3M2sEch+c+57uUS4HAPPKn6vWy
s2svxeVHKKvT9moj57q88ibrfkgyKFv1u6KybzQ3vUKRZOdAz6KB+ctmt8ZYWZhjaTpg/IbZsrNC
ZHzC1gAMyz1dtrLlnLI2rbxhQHjCSldFPtwQrxZ02i0ASL5W5XWCMvBle6sH5WJGlUtAb9ySZp60
Z++yJAbEiQTvaPX6BytoucLSlFQzqgQzqTIdmul4NRLrRhcHJ435cGsZG1HuagiP/lLgLFHWQ9ZU
ibfy1ENPonQmb9462wzzq+6X58aeeQ+iA6+Kxfh12lKRXT1MFjZl3LCIC1LWW97UwiZ0msril3CG
kE/vQXHHNnkO10IQqD0DZYyeQ2AxFPdA7e0hHYzd5/i3HbkdstvOvmftmzU/Aon49zO2tKW4NZja
PA0NbNlVFmburk1iG4pcGt9Y71s+yf2wGD6QLOWNC1GqKBuqXSN8iCz9yF0TtAUMffZWhChl9588
U5GpEEsZaJfKUWzvm/SnN77m4P0J9I0BXFsXsu4PHBho9XGZnjsGuV2dax7qiY4Hns/qzuVXMxhY
E3ZttofLHq2dTEtTylwJuxLN4MIUFKKS5qvunZz0538zoUwTaYAyxesZkY4BNpj8QWu/U/H3YF4J
yvjfkKlv4aC3yzox5JrLB3tX6GCINXroA+QoXd4bQaJHl51aXXsAGiBzhmZeZDDOp8hlrQ8km3ye
CfNtRq9rNLsi7vh0rVcEjRjWO3o8N2yunbdg50C4iFKczLCf2wzszEg7jkJv3YCHTp7oDNoOcWU/
X/Zt3Q7g+xZqf8CiKb6l4F6y0SDRRQHhJ4i1F9DxDLQ0aqeNxSd/SH0XAryJCBiNOhIddu4QEA1F
388YRDp+7VsABC20XB9EuQMhkkV2xpZY7+q+WthTLqy6JSk3BeyZ87HhoWXGKfvsGbek/Wu0MaoT
BggfpHStB72Zc8fMWjMqlhd91BgIDnec3SYQBTNPfztPsALeABOhIbLDKiaptkvHnOYKuucFmtBu
gMLtRKxtPfU+DhpwT0jpS3F7pPVVmQ/TDgr039uoZ3cx5Iwh/FW3YMV8aLf6KD8eReeGlNnhfpoB
EWOhfmR9B1V5jTdy/+3yiK2ZAEzaRoYW+c0PfYuGD6i9Nvo9lvRNb/xyx+/NFn/Phgm1u1YEQ8nM
GSbM6VQ4J0s/QGn3shcyWjzfNnIiJIoeyRQgsuWMLe69VqOTzgwfqbIcMh0Mpfm02UjZrHmxNKFc
C6lV6GIGYh7gM5BntekR1Cw7OpC/fk3BE0vXkRgCAYbxAepqVYw1DCdaw52vZVYjOEaz0C3AQk+c
M39PHHNjBXw8cmDRtgB6RiHRRivd+djZEzjFwTyJmAFAgyq9mwP3MI7o7jplmRWyLqy3qkUfT9Mz
i5aS4U4o6MSHUd6w6G5v6E7Q/AsUGG9md9xq8Pp4KcEUWABBt4HEIZL0586Zg1/mibyUQN5yXabs
ya2R1NOo+yJ48jToY9y40+vlxbjSXH9uVFkqvU7BxarjtvDS+WFsQc9Q+9/9Yo4C78vkeZCtzPdT
51cAe2mPbtPfQUDloHuvepXEgT1eEcfbt2W68WpYXcCLoVDmmQJGlCQ1vspg8z4ZujsBKHCT0Q3v
V0ccZyNSyRZuZbWlzvbzYfAF9kktvrjMDm0IOUB/E2Qeszj2nhZeHuy1sxiPFJkeR4f7B8prpoMU
sfDhVVV/ZhbZ+wZ9rOdfZLSu0fm+EW6s+rYwZp6vJhq4qYciLrIpPURsSHks+5MeQDTlumcnw9/i
KlmdsYU569xcl3a503UYyjlJQj5CO8fRI5Fv1Wq2vFKe4oPm6tqYYI8IFoSa9TXLY03/ahTvo3/t
aT8uz9fq3l/4JH1enNQjBOqDHNkh9I2YocjNmLIfqSCnCvm+/2ZJuTx7jXS5LkMpl/xqSpQ6zbDs
X4j/94AY7HacLACnohMGqlznHqE50vYKI0DIZtkhcrd3TFRh1pfHy+6sXnELM8osobETUVWLi6Fl
pR4nTW4cwXlg7S5bWV8Lf5xRpofktt77A5xx+xs07u0t79PITy07uFpE/c+Xja2vBRDWAzQExWZd
id4dQeYg0bC+wa8caQOiG7cPLeqFGfl7WmBMErirfFlwkbHh+SRRVxhW4mL0zBystO6TRd89oYHk
6akkRmS0G2tv7VTCex+djei5AaxOHUZrRlUvQ7RLOicsu7sOUh1N+ziNn7otisa1QQQi2kILH9qK
Pqi4E3uY/IIg5G1SNGuOXWrem2aRH0jrPIBEi71cnrO1ZSgLkiCxAu8/8OvnAylhM3bNUsnLUuxq
M72bUrG/bGJl8IBngjOAEENqS52rxkk7fy4ASQ20x3y8LSxweLSxi+yFn28s95Ucl+wxx6MBvSOo
Vavvra7BTda0mKisAP/q/D1otRj6i2GbT/scWQzPAmOxzifkwOYn4mwBxPB4xHgpkStaL9Geha4N
MAmrRY+i8evJKUtAL00U+52iyD576VTuDMb1GapzZflCEo3vdCttTlpu1d9Z47vRCB7o57H1s5eE
IYhIJ1RhS6KxvV/kDp4+vnbDrW68G5jB0WLgNFgRrVXS72jh7z+VlbAipzfaT8D0+1kkjFYD900j
vuma5jz11PfuuipIwEhZZ0fAC8XPfHBr604kNjiOPRmnVbPu/nIFa/rYqjLz1M5C2/F0rk6znnk1
GDpLUD3aZVbcOC1yUiHqVo4eOiMzp3gSk+sBdWATHpZuE5gH8KLb6OyaazvbFUYLYdde93rAbHnG
dxV0ZnZekoy/xkEEfZh5RZZHQTEEVpRAJOU0GZa4Lgytvumrmr/45dy+9Rp9Rf/2A0yNR9EQD0Bt
fZ7HkHkBuCEzs5ZaU6a1z0defRk85kez0VZPA5Ldx7QPDLQxmOCNJALpfwAK8q7d2W7JR0B/dfdg
O5W1cwu9OBkVMXeVgVetC8nJK2waDTwCXX/SupFeOePonybAMEbkrUS2Y6M2sO9lMhjpFRj8KuA0
69aHdL2bNztqd551xTNhogMBQx5iJ4D8biA6GnqqDiIlqAS3z3aXFwheS1zUEFV/q9sOnDpaEOzF
mAAiQD13CH2717+IqQCj0AAhDje2gxTIQKNIij16wNG5SdsxfR7mnvnPVSWGKRrRXvNOOKuPrQ3+
7Mid63IPNqbph+6lANZ0aPrf1Vo5vkJyKDBjgyRuc5ipDZtm52TvkE2k/pWd0uAFkXd9nECjYCZh
TRPrdgaLWBCCTQzNG8QY2I0wW49coZRj21DzMfUdoXrWhE2AUmNoEWjEhw0JPLSw5m2LjcibcT8Q
Yr/ldVomkNQi5Eqrdf3YJmV3FGhVj/xubnG8V62NZ1NpeiQs0+TFGS0jHsHrcjtYTOxR2jav+ozQ
Y6Kx4MbiVW7CdlpCzENn6ZFVvHgCHfN8Amodae9Z5MauScBobos5Dbs2GMFE5Tg8jdvKG0+Qkoc6
gMiFEdPZMn5Z+Qjum37MEUmNpkhCNxXJjaVp1bPuNfxnMA/5bgrm8nHiDTsCjW38BGdby0NR+PN1
SYokrlPHeqS9oUV5DVaJ0ILPe4eOJWCkWtp9AYF1boZe3aafzaJAPrTNW58/JITUV0CEasiR6qx6
tHkfPDOTpg818Aaf+dRP3l4vreAwczMhx9nT+pvMqDzc9U6e7mpWuo9jW0H4mvtaZdwwvWqfHHRz
XJuaW/xqHMSJIZ8DpJJtu+c7PyVDELqlP/JnxkkVFQVlV+7sTbFT18WuRMfQtHVmr9x4EIMCA4Mk
TINoshJw8cCrHb+vcTZgX8TaDGprUUeTF8QAdEA6qHh16E8bmqVhhtNzCMurb1PaxKS5dXTx7fJd
tdLvh1f64mOUsKzX9bZPS3n9VikoDF5qUseF90UIK56H9FdDv9PUuckSRJ4MLFT91gN39QZbfoAS
alQQZ/eJkCkvXlwVZIgHSmLSm4Cc2pA0Mo62zXZulcU1SgKg63nfGAB54asXGPxHtkJyGINR8Twg
0DRaAK2CC8ztvpWZHWd9trdI/2Wo3huIrITd2OyY26Rx1WZh0IqNeGR1MSBp4SH6xRNQzcUBegZB
Lg8QawCF751k+IatcjWSK4Kqx4anMi3xwdOFKfkpi6dLo0H1gA3AjGstjfNgpxd016AhB5qx0/jm
5geRXQ3mRti/EpCjc1Y+pMHAA+UHZXhLvbITpIQRSeIedGb+BsG84zzr4IkiXtR25ZO21UK6Fn+h
vQUEK2jlBiWeEuJlqabN1QCTeZ9HHLLMqZmBnO+UVBHbUldZCScNaEchA2ngAWOp7PQjyXq7tSbE
X9Z3lvLQ2+o9WlsfSwNyfBeThmPQpI0PAwOjOXoU7fqO8ORTBcl7PAwrGl9eJHK3qWvEQr8dCCR/
Z7mV6QKyA1c4wGMRGZ87/pYV76m7kSFcHbI/JtROmWzSplbjMCEsEbuij/vu8J+cUGN8ksw2d01Y
GLpv/ngcvNd/qHNAU0KKdKAmgFKHyv5iAcUxlaWBZ0SeAegDSZGG9qFmGJ+I2d6MGXucM6hMU75V
FVvbT5ZkH4OWIDq41Abf0qrQ/62bfTT2BogEvun1DjGbls27vnoR+gYMdm31od8tgGwYCMqwws9X
HyTtht6SV1VpvNBmV83fNO9abJ1Ma1YgemOAnQv7FemGcytDhrembmG+CnLfo9EzESG1cKX/PbrB
Amz4jx1lLzltwHhe6vAGPNB64x37ubppEDhWRN8oF60tcijF+4h+5E5Si4lC6yAJm2GacP3fVP58
A76V49+vcjA14t6QL3W8Zc9HbRp1G1c3qjja4KVoOSNeTEWeRMRE8egfTMmljlQ02HbUQ5wHXVlV
XiCDhD7MxRUhPyFeddnG6oihYV3q8KGF3ZF/Xxx0k1ENNCg0uCMeSt0JE3MDx7Z2tLkLA8p4pVma
j2xK+ihFJRk9VaFNeVhtSRSsEHlis6BVFDBj/Ify9bkfbp7TrCld2c6m02NPSiRtHDZNsZYV2ilr
OLspZoqEaGs5tRGlvl08z1TvXxsOJZWkNsSxsWZy23Zgzd8IPdfGePltygZgs9+BYRBLpiMjkKvi
1Gh8f3kaV9CC0n8oLUnyIlTwlRuE6kVucR/Et+Vs44FoPRv0MzezYwlJvpag9FT/bFv9cXSyjVB2
3bn/GVYlTgCH9vt8wsAnhbHnXrYnxpbcmPx29XZc+KYSfbO5yYzWddA7SPQ31prHNOkPs5dFrWen
YUlTUC+7D31rf748qGtLd2lXeTFUVgdlNR2u1doDrb5R7cprXy+bWDuDgVyV6rSQbYU61/myhYSC
8L0E04YmKA+PTOfeBXBE/3TZyuocLawoC3AA4UbZTLDC8x9+exq2sC+rv49bGUevxFf+fmwsDpHZ
JTgpG+zx0XzT+E2pb6zu1YlwwQqKqjlam9RceQcIjydMlIKHDip3mggn+jjO+kb2dd2K54GEFtcu
Xh/nc8F5hvOBw4upf2r4jk4PXblxsa+aQLoQVweCPXB3n5tIDZ+NjOO0pdPv8OUOYHlQYPX/sqoW
ZpT59ucav+vBE1qcHLtEJ8LRdt/0eqO2vbp4F2aUAQsqHdmMOgV2ZjrW7U3pnQYNcj7R5cUrP/bD
7v9jxVbKvjzIyVylsGJ60Vzc6N0X8CoFxskXO2OLIHnVI8D68A+KNoDSnM8PKCldYfU5iwrjJp/R
sFKUp6L7gb7EDTjyagIASnz/Z0n1ykGiyMehDa+maGj3vnvttO/G9J6RU0kahEknVjzWUG5Ot8qD
q+O5sCxTy4vNOiLVkDJSop0zA1rgqWY31vAmhru6uBH07wF4uJZAvyVpPwHAU3duhQZPlwAzCUDr
fQe5ZP2h46EGLe6tO3Z1Z8k4VvIRIJ0g/77wCkFFURcJZi4HU3lvGyEPvo3Z6fJSXD3nFkbk8lkY
Kd2ODUGBSdOcJDTEE3JGlw3I/a+udVluApOMLsFwyhu6bMca/NiYmxlvZzZl0ZxWt40IorTtD8Tr
Nt6Ea8t9aU5ZCimzAL5rYW4okrCy0/3Q/eYb3EIeb7mlTI7udwzKlrAT+F/r7AotWFOFpOxxKPaX
x29tFSwdUiYoGLjDGYMhBxViMKE12cHkW4ziK7wXFkiFZCO4zDt/RDj39QBOaHm8kl2qQV2luk6r
984+gdNwKK717EmzQ7C05fZNYb6UJEqyjaB6bUCXX6Ac8HqCTivO8AWsvq+mZ2Q2Q+TYkQwKgyL/
h2sRdQZsLLRkIueiREGeXtazL3D+5tO9qf2g9d7aSuesTdvShNx3i32ldf1oatLE1BiPpIBAr5vs
Gaj0Lq+O1aTn0o6yDksI4LQDgR0WHILq66Dt0OiZNr8sB61yJM6mqA7uxZYu98qBi2VimRAXA8nm
B5mIGbqiCAhg1ehoaBjfxgFEw6AiNJ5FggrhsLEHVjb1mTllU49NXlWoaSFHknYPlJDYZsV+BBAU
EdTGgK6ch2emlKUxIyTzuSvDmbHeday8Snt3d3nOtrxRlkY3ap41MZgY6/vZeJ+MZ39+Jv8Ql8ER
8Hn7kPHAVCn3PuV24DYzrinBn1EccPITYRvTsvZCW9pQ4WsG9KgIa3FDTX4VAwUcB2kdgqH+M/Oa
0EzpjoEHCro+oFubHi8P4trr+My2cq9MEO0IHA7buv2paHe8vKraY5O/zXTXZ6+pc2TW80RPvI1t
/dFyN06QldPqzLqyIksrs20qMLp1akeZ/qODCm2ZpWHS6G9Nu8XRsmVNXZRBlVWljOHAXmFYP+0R
sttkDPX6GpXmjXGVX67c13huI4iRbZU2oMPnB5dVtOboJ/DMmeidQ7UbHSkuztIHWmRIdyWfG4JC
ODOeeJnc+3YO6YRPlz9h5eg8+wLlJmhqXwuMEt4WAhUT3+cGCm+dAQohutV4tjqwC2eVTQJ2n3rQ
CZwdcuc609J9aztXVjCGpVmhF+3HvziGpDhuWBDfq5Gjns5ZRUDqHTn0BMbDuUEx9XDZxLpDf0wo
Z0uVQzpdEzBhoF4tvLAtZ6QYbsrxUJRvl02t3gESroGebcnIrixKHeXwvHNgaqqOkGPUrWuo09nm
LidPrUs39tv6dgfxG6AwUuZPpTbFIqDc1CscZ5Ao7oEAbFxZt5/DYhpvK6cPHaBHTTfduXkaVYYZ
NhDTHpzvANZsRMyrQ7z4EmXrZ5kh+nmUESZgnRxCOgQNdWgq6mKebRywW6aU2dRNHjA3g9OaB1lD
F/AsVsZdN4TF+BOMKVtjvFLWMyEl8L8xVmKJtgAzudPC3KS9C8iSDuioljTGKXiBXgL3AU0LYb5F
wrF6G/ogbYKqOvIsKu5Im013aDoYTYYynJCn8N32ES0ERrPF+rt6riwsyS9ZhGSOQ9HjZsNSivxX
jj6FUQt1b+P9sW4EPC+Q7vaBYlJOlNzvWenoNYs4Q3jit/ui9/eZviVwsT5q/zOj3rxlL7S59GBG
oMdei0nyAIIhHmzkdrasKHesj8bUTFQEI1YenekXCx4KEqfB32tcIpKU3Dj/f8x+I8MWE+MD/TIZ
aIqJcPWwk97n37WR0HdSFj+N0cp2l8+tLaeUc6uumB+UCYYuKX+50y7IX0AWUKX7y1bk1vxwjQYo
eMkWfmAClL3keL0fZBPe1VWaWTu7ddPYnvJ/CiUXVqSvi5HLRZABpIKzKIdkEp5wBxMyVwm04QBX
uuzP6mkf2HjFy0o4GkvOLTVVnVuGPPVcDxJDJkpFYGz9yrA0gnsNOOn/Zk0JAWZ7yJBpwooQHbu2
krEPaduDVXk0gOuzdOg+cjcP6yBoNs7A1cWxcFPZvkNpA90hsxXd9NzWaBEEqIfMh8q0osseyh9S
1wcYjaDPgJsT/RjKeNreODCSY2sRH7goBsnaJg8nU9uVyADqcx/XfhBxqzpeNrs2jSDhQzc/UJYg
Q1YWP83tFAQFWPxM3AV1lHXPqXFK629ZO4VdsaVYufpAWJpTLrAGXFqjPsKcl4EKzbnzSBE2+jGx
Hhz+muf7eohI+Q9rZ2lT2XljC97LqoLNlEGG2D6RrgqFc4fQQPce/S2EwNoD3JRU/J4kHnRxiJ1v
DCHQlu47DRJB+SuaEix26DXkO9OwsG4koTWIDoUfe+lW+f639uzHFfTHsLr3OU1crYXhMSEyhVz4
X5v2leJdqUFn0KfYH5Z2mlgZDm4LVGkXN85wGGvrABXjMAiGfdIWsU6svattsUdLpy99m7K6Ge1T
YmlY3TNyo2byRNxPhdjYQWvBESATEJACfAJ1XsVG10E+tptgQ8vQmjUFRAv7jI+oX1fDDoC4OwjQ
8g36HGN1/yyMKgfTWHuzLtIWIZLXvBaCH7xsiFtgd/O82aNDMRptoKfp51bPrwvnl1XOt7bxWula
aIEnjYBF1rbmmy4hh8v7en0ZLj5MObh0Nx3ECO66yBKgpdXezeE4jodq+m47eUhAm9HeeoCDDafL
dlcnGjpekj8UKmwq4IIUeAQDpIzxEOToeOxo+ilK1VvVuPWDBPVEnFmAXXzI2AEpWgN5h009dlME
nbsIPe87hg4yB506YK18sbMmHj0gSedsY2jXbnJZyvw/08oZZnPkvwJ5hg3ueJVTeoL0x8ZSXh/F
PyaUM4RwyW5dYvICoHKhUYkjpAxbZPz/ZbL+mFF2TEuAK6uQsYnyUsR9UOwqt99x0DdfNrN6tS0G
TNkjKNINXi+vNj8/OfPeb54CHP7lTTFAOPI4bPVQbg2euvIZWE2aCfNTGXHPb133xhU/Lnu0sQRU
oFlRJDxoZYCqNS/Cut8M41Z/H9SQDjqoAcZSOUpB8otwcZYukHvWPdPgePn7V08taN+AJQjtMSAi
PL+jIBjTeFWPXcr08oaXbmgZxbPTvrh2e+zc6noUW83U8hc/XAALi8oaoLWr08CERXc6uZB5B9pA
OzrND9BUXHZtdfYXhpTZ54GeAgcAQ5l/P/QO1C8BK9qi6Fn1BohatBb9P9Kua7ttZNl+EdZCDq+N
xCiJCpSsF6xRQs4ZX393c+4Zk00c4o6vLcn2WOPqUF1VXV21N32rZ11N3E9cBFZkmIAeDiZNhjU/
AqQq4N94AA43E7+wX3NRqKCj5gd0ZKgRYJum5Db3vDyt6KRWtfyqC5Zq4PFgwXbPagVgDhF8giUF
VXmXWsHlHphRVCydryZW1fQkSkp4T3RG+KssqAiXL9whZpfxt0C2riZo8iJMewgsc1cX76rKbvJv
Xn8WlsCOlgQx91af00FrWtKZcaCtaCwAm8XxhyiYxrTwajV3ciUN0Nng76PgEfTvzy5gfp0YpaZ3
KBUS0eDb2aKx9H4/JwEP96h5pnjTOL+XEgoAShpGhn4VPIGYU4HGgj8omkQJCsaPFiew4apMICnX
gjQJHiQYcWf6PararACRLNcvuJ9ZJ46yFiDOAyJEv2pni5ou8soeIA6GcNQSJI6/VW3Xxc+xeIwU
K4g33VJKi6owY4YUBAvAbcKlFQ6cUQSvqtNgKEFkP6gvOYBK0vtCdnHJ0vUA2a17fclQzFgjXPXx
fgp4cFDPsVlKUQTimyoA7pkv084dDCAXo2i9g19Klt6FZ/QCMAUSUr24eaB+mJ6BM81LwiLs0KKK
Pk6Dd/Ri/GuS+QXlnp3NmQjGiGdhB8unQIRQlwQcwlbT33dLOC8ztk4HkhEYRGDs0CLMbJFatpEU
FhAySbgb+mhPxnRiBw8Ntx3FnPZBEG4KwMlGHoN1sr6QSjUazijU0GYALwZebDrZlTwCPJEMtTfJ
vgiebsuc2yMkHKHuaMtH0TMzNyBlFFHctUBl1lMn84p1olULNnUu8Me0fssQL/VgUgIU78eQERdA
GgD3rISO8oy2xzlVY01o0JqsoHEC/98nOlFRBAQbA1VF8B+sXTKyIjT0vgI+353nfYfDU75EQj6r
GqgsQ6k1DtVVsoIfwI854pnXbIrn0hCIL31qSQQze7y9TXN6Du65f+QwRjzIQrRoNZCTF2YsgUz9
TmgWIvy54iiUcIsq8gSo5kVV8uU2cVqYDOAghPal+WGKvGLlAfOjmiQQO/CyvwIL3uRWfJHtciFY
g5Ltl9EDADGb/PTx9mxPGXXGKGIoAE5FDw0ebtgckCBnkifEA+DIk8FPSG1o9bHPA/9BS4bic5Qz
9FxGfaGBpEFVYqurM/0uiAPVlFp0NYKhK8pW+MdzN4s1NPiXcE67Qa97DUxyqp+TcJoefEo9HHLF
4AJ4sNwVgd+8KMCwrFAnXfQ84X0lfMgGWfkCzLDx2owiEr8gED6GRi8UVgCkrkPoxQIUuCIDuNyA
USpG93lLbxBeMergquhCJ4/H/KcPuNEnaHTgbR/YWA9CViKQKYVW3IhA4PiD4hEsH0DJKA+nAaad
y50EglDu8zq0Ba/vu0SoXJ7Ldp7v/4HxxdM94JtAkolhM/ZdGfxULaKJAthp9wXgWUa8AhMFbI+3
1WHOLoIXCokrvIPqgL9h5jOVQt9pKT1lBigLjDZBkmhUS6vUuvKp8uuRTH4ummIi9EQFhLgtot7k
+fYgZgI2A2lyyp8N74nnxMs1DbyhSIAqBLTIHPG19BQVMQH+c9e/DP64YDFnrMqFLMZgyl7QyeMI
WZyxMSpXCZo9mC0TjVsIr2flICWCUAfx9RXjaNThDE4+1jUMRP0wingjVDgASxkqIBAmVclebq/h
jLMBTBryYdB0HCWWDCIb4hBdypiXAaLbXkIZZL90s58xlBci6JTPYo6uAVjfCJhgswdrWgQmbEMY
raZbIoifF4OkEuIo+E42JPBDXchHqvpy9VGl6Cj2niLu+/ZqzUDOUlS530IYNUj9QKkjqgaldkpU
oEdoiN8yfi0IL1LiKkBHKTq84t21KKxa0o2ZqxeEIyoFXgqq0NjGwingkiw+YVerNUjgVn2dAkL/
LlY3amDVaLW/PdmZMNgAjjuPjkgQjGNVL/ct7UDiO1ZU5Yt+7UWyKwzDO54Btrnf7WQ5M/lJXitS
f7wt9gTZwHgayKWFuQj50cfByO25huKEQV8ygKbo+QucEbA4U2cyplWtC0Qa0eIfhR++8sOXzZM+
iiQQo1eYXitVAB2DypOseo/B7i7X/aoAYF4idgsp3TllQwIfoScFzEOr4uXaJKjz5UsFayM24bbH
o3qeD5tBe729FHM7cC6FOTnhpGcteq5xOOuiv5MBTAr0Uz2WasKr4bTmszp+jHnD9TUvNYuhf7gt
fs42gCVURt8sgEpg5C8nWXg+h0YinKhoqN1GzO8k5Q8uC+jr+i2CCaKSLkollR5ahQ8PHZ8+RkFv
0vqv2zOZ2y6cG9pXithFYZFy5LGOJ63NcCepDFTQTI5YTGsjHRfEaHMnlJI44x6HtkWJXbFS87pK
lHNQxARCmZPEwNEBSIbSW3waV4rTBYrq6F05POlt0d0VSRJbCdDj8E0cBklCPmxGovFBLZJoaADl
A5ji3OKVihvNKojiBxDxSntASNRohgR0a1H3PmA/eH7YeZ02beTISwF8LUY+KQ2vfG08A0hbgZA2
pFGbcNfX1XQw5L54riNj2nR4KLe6pph0EqYqED5yMFX5RCqKKDIRWqOcFhA43aekJH5n52Ker7hM
MCx/CLwHvRdLeHhR6x1QsWZAsJU7VyoHIyJirVfIBgUPVQfAaF4ovTWXees458S1xim2UEySkxXa
6Ex9YeCN2xjvgTQ8ubLCyTulxM2EBEmbg7Mvi1GIN6B2HoBosrQap3o6jpUqpKTXouJBmpBcJwAG
aTwyAsfHRi9n9zwkg+C2ZRr/4vxQANBBqOLBkgO18IKNnI2DdPBQC3A54LtlL2uiwdVZouEShdI4
bQfW6eKuBX/HWkb654h3cQ94Glk7WAU36HeC3kYZYCrGf895I+FJ+PcoGLeUIP9Y9ApG0RvTbog1
oDK17u0jNGeLdBXAoOgtBGU9y1HeI5yu5a6CVdYFcNcFuHYXPqxR4XBJ/pHzOfre9HWhLmU154I8
HTit4PwVUTnMvhUZBvAipRrJkUzYiaGZcz5qRDNkHVcFv5Rrmgu+zmUxqYu0jYZU67CMhVYC9qVN
Ugfgbs9NUlaPtcH9AbMBtu1sboynC3HOuTaHvGBKBhImDWomR26nh+F3HCT7UQsKCwgemc1nQEsp
tb76ub2pc3YR/wCQY1BXqCAtdGnh8xEgMkmDAQhlh8uQZOS2N/YfHlcvFaPOWUbgeSGrhqQx7eS9
lCQPZR4hEIQrk73XLOk60yhRgNtIeOhWwBrBoyS8UoB7cnuCc9pzLpbZ0Sgvck+iqbWy0mimNdQs
OUaMkCGBs0QYTX0VG7ecy2J2M6uqWok4LCbw+UiSYUOL1e3ZzG/XP4vIshWiJZerI8gxQ/1OBaB7
32+r+OO2jLkzcDYLFlBLb3lj8hqsmJ/9hBVHcA9B8YV/35TdQuvXkiTGaAHVAKDadL0a9P7lY2fK
/ZOk22O9EMYs6ADLsA2rL41DihnplW9rk5MbsTVNVtk/AVpqwR8szYnqyNldJ0NdVdfE2CE+DUlr
DCQogKxpl/XC/XtWDoDPUG2NXlOZvQq0vtFIIrWKUhNYeWZVyr6QdaIJCxo3Lwc5cKRYcQ1gtaHs
RgASFTQBhUR41/5UgKqSFXvwfv5A6+hj+f/KYXShytGQImlYN0FMHEMtd7ziHaNE38ChLUH+LM2J
CWv9tBzrREPuWDG8DxXJH+KjFKSuEp30ufb4/5sYoxAjGqjKusfEOGhd6pNKje1CfPaCJd8155/B
F/jPCrKmXBzjpJUhKB4yorWDDZxVwhvHSRrNOowf0qoAiHy5kM9dkkrX+kzfcQ0JFPSGw75Gmz7h
rULdgRqWjALQVVLEkU7QpM7tFZ09zmcTZTwJH/QaD6o03PM70cLtjoRC+xRnJaJkzmzypZ77JW1h
PEjYVh0a4CAuUUYieWu1A7AY+GWWKBJn5QDeHZxUqAC+otPoxzwTxhEZedXIt4GHGhW0EnHIaKnZ
EgHo7AqeiWKmlKqx0QFHkL7QIJr7Sx1WKO0A7UBmVuofFKMbyETilROA74CrYZxiK+p9kWYwVIoE
zusx/0sLkk0pisDTgnus5GHBYM29bJwLZGucFQ1ofx0Pr4KL9Zov5I0a1tva59dZ+wZSxXtVUYkQ
QE1THsckWd9WzlkPjWuwAL5fwcATx+V5KIckB6EwdjHhCisqJSAyfniKtxDVzOrKmRRmA/NUzNsm
ghSeYg233ZoPIqeNceFU8oUDPnvBQfkH8KxwqUXOibErOjIPlZ9CFtfYYpdYsRgi+LZEoPdVMtF9
a/AlIv9BF7OBZDmu0MCtpJnsy3UUW7VMkx7vROXoOYPaF0QA2ZfKNQt5nFn79VsOS78yBlzvpRx9
xIkN0Ii9I1HdZy3pdDfyOlOpPhVDtm+rCN2cqzDxTCSTtR50MVM4CSITbJgRWIh+u9Ssy/dIyJDX
Wdi/JWmMY530gsLeYiFlWlL55HOPqrEP5KcAHbvyAgzC0mIyjrVXM1XOeMhSu9KeOGvMnGZCaH8E
2ksJeMd4sQN5SSLjXeOCoxVlkCiMkdMonRUZvt1PguXjZHtD+pKEw73aLjFp0n/21hYyZ0JAO1an
5xDrgxcrLRO8PCkLgeRczaiB2A6ggGh/x/sKs5hipsG6hMiChtwu6I5V+dbUW8m3BHEV5cgpgEfX
maaEeNFB5wOiAtlc2WrtWipAGRuat3V21qydDYZZ5ypM625MMOFOfUzb0S7iLXLUC0JmV/VMCLOq
idRHSl9ixnG8kaoBuCN/AGaHx0sR/UIyqvWvuO80bFXSdMg2clhCofuqZY/wGQFozsLuza7XmSBq
wM/ColiWUCVdQhDqlkiOxktfOgrqgu26FiIDvZNHAlpEshzsMJdCKvSrARSLGhK5N7kudPNWxuVG
+NfbcimGsSB4g/alWMLe66LY2ZnOe/YYNol1W8OuXdqlFEbdORQAAREGk9En0UqjY5WEpPQ+euX9
T+QAf5vWHuMdh5GjD4USJSpiH7kBobsurypDK4jUNy4g+5b4ta/NEyYFrA9UjgCfEfwKlzskUhzl
QUb+voUaBOOThA5czQoAigAkbNzkcWoXFO/6DF1KZDYrDSQ19hMe/kyd7nDHIY3hH26v4KzancD4
VNDeKAaj25025BqY0HGIpOQjy3r5Fe0vnuvFxhLgzXWcCmoqGfWMtHYbT0FMMJUU3DQIo4z3hzjf
AMKra1Bmgcx4+QtvO7cnde0mIQqkUboC7ClVFBkDN/Fl3baDAmsrbKrqVVCfhWgNnuRRgjVaWMCZ
kOpSGGPoQl70c26CMDGxBHkvKQDPCAmvO12F7oqnyrOnJfqo2aU8mx+zaWMPUvQwVBGGJx2R2pBM
QNtG/NF5q0XI0Lm1lFR0txh4CFFVlq8IZQ5el3Mati0nAyeRwUBqvisB4dJZbbVNX29v3UzET+so
f8tjdD4LNbmINMjL4pdGJgl/lxbvuGGYRr7nRjIMjt6atbFgsObONrK3KNxDdIqXSkY5h2LggjgB
uB4iDC8CtLwB8h9bCAwSFyuRf9Hl9e15zp07QJcBLhkYJKh7owM68ylg/ZjisYTABk3a1buWHwfv
67aImedtmT+TwSYYS0UsxKbi6Bt69TRlk9W2f4HF+12mmYtReBAKeVso4LvXe7dEb1Q8vaLOcMHh
zFQ9XY6CMZtREgYYBmba94VZKB+llx3SIXcELzNDcOP1PsLlHceFbtW1wBdPFopo5g7L+SowChXn
gpKiMYjGsYZdFgWZ5NdJ2CnRgzYs5CbntOhcFOOOciQMS63GVHnkp6uiIr5mSe2XVDsI6OJ6pXV/
YnzOJTKWLlekSKsnSIzH56h0gfzt5ynhwBDRdC+15tsBb1b8v8+NX24pY/KGCk5volIH7SVHxk1e
8utLC8kYOD0VlLqm9C51NgUEsKQgB+1InYW7TsptSfKOGao3p0x5vH1k5ozd+XIyZoCrvaJASS/M
gNQRZXiS44ZoDZClg+8oWof//uZP1xH3cE1AsTDKhC6NwNSUUY2+MNw80p++6XDhJ5lhpcLL7VnN
25rfYhglwYt0J2j0BDRTtPLqcS83ss2L5UIEOxf0nc+G0QrAQPh8LUEMXz9mPXVK9FXY1CJ1dXs+
/8Wk/J4Qox5S6Y0RcLlRKoaE/JA0thK+qpMlaq7UoyvModdExZwCC4+8C6HFrH8CFjhaM1CiRnlm
LvdMH2ohn2QfoJOJ0n+nsTy4ajxFa7x/63hlTL3ukSvk+nXq5NLqqjbfyHjNtaso5ZzbyzBr2PDo
DNAuQGCBufdyJFxQxLEeYyQc/w3OqL5yCm6bIxHGL8VTS5IYBaIFWlGQQpJu+Gau2VnxnPNvfhnY
eREv+IvZo382K0aLfCQB5LYIkMtMHPRBoce8lEcUDxUkVUK0nL8K4fH2Os5GcKg7/GchGXWCd+a0
SYU6KZoLSkautXmQBUSq6VVW1x6MEXf0dkmP6O5cZh1w9s+EMqbGKL2wbTSsqVQcNFQD8so2qV+T
SbBrwXeyqkFzAtIuB5S5VsYmXqqAXNpSagnP4g8pUdtQq7DMKeidg+iZgsTgGiPLthYuvAye2p9v
TZWJdbxB6cK4xlS1qrXCfoJMCJuilzJWzcr4lUogyCj6baPEbimqvzRwI/AA1u6Gfsd3PxwK52E7
1wn/aQiBiTcYVxo4Nwq9x7KKtk2dm4mxxJ16yoReD5riFSI4A+8Po4elNAK/tgHvkiLs4PDMHiwy
crCaojscc3Cb6ihu7oZHUBar/XNvbFT+VWuXoAhm/RF4/P4zCEZJhHLqKmwU0O05Fawy/TsupyHo
YEar5UtgoNbW0CragmrOuoszocx2hWIa50kAoXFFpBIzx5tkscQTB9jy2QPwz9zY63QLmnu9UyDG
HwQUGVWAQna8OBBA3VUNL2BhFR6FoM96U+uDZlO3YVCTKA3bb1mIZJnE3mh88CCf3QK73tjzTao3
xM8MeTxMg9f8yru43Ald7aGfTVPqR2AKtc4IFrLAEfvYsHIDl6YmHLiWNEVhtCQATi5IX/Sk3PiR
0qxQOyJtc61EUqnkhMMAENWnvGpD5JpAnbXygkJ/Teve28SVj9rzvPdaa2wLJOykfrrLNCNxI24w
3DqrQWXEgXCv19tsl0a1ZiE3VlkjuvteQEbUbzzVAO0UqBmQADT0bJ+gOugeBOnaX4D90/dpOxUt
qTVdRK9+3mmq4ylytpGCIXYUT+OtDOWeoA9EC39f1NKvsInbh7wWwtQy0KiOZ7Qps6YmDZ65qFNJ
EqT6Q5N0o0YkuQJqnzpNwgqE1UqGAshR/eSxgNug9Gn7rtbyqCQ2ClAvl0YwrHQDr2YoW9OAd0rZ
bVrDqI761I3PoBkoH/RhCO5r9GNu9C4W1iUaceyk7/ifsBS7Q55X/C9QXhlrUF3gX/T0KnWKUStH
cxqFZl0hl77xY4C1AQrSlywk1/UXgEc0+6Ac1QLYl3z25YGnxwHRU+uZPoorVoKeFil8XlLJmzYa
BZWIQWNkTqyPaAStPE8BHp0XtwNBNlsciR6JwuM41P5B9sSANnwk3l0Nxq0H3AHB8aqWevquVb5X
kzzyixALX3E68Lg1Y8XLmfzAe3GzARcttzfUhiLW8HpkA4hg/FFrVTbzCfzy7m0XNesUQegpq0CJ
RrcG4+rHBHoN1A6QBje5TJqx3KvypNte2/+VRvpnXLU7LcOolXxc35Y8H+8YyKScKtIAY3HpKMJS
ArHSkKL3UKgdT6pjM9cNcPGWslNJnY/GUQ42Ge/hhE+AN8EJuKTnebZwiaMu+Moan42CddFNles8
8tYmcsp3QDdzZW49pW4Z9dbt+c5apTNBjMXtAPjLITkOTO6ybUnWxh0pIm+n8NyvNtRJNy2RI85G
HyjLlmjRlq4jtXi5wFwSG8BYigB62m8l4YTiU2lPAoxT4yNstLphH2n2v58l5ZOgRH/4ZHstZPTa
tMkImXz1QangeuVVBTej3r4qSy/h8/NDlgNc8TqAg9hLjh+ARwzlGOAk4p/9AdgUWyXZw+xaOkq3
NNkJQR8kCAsTnPNhgGdGLTJoE4QrCuzOCP2iazJwTEwZUYBeGzShXeDqc3sdZ8WgchboEjwEscVI
fjumZechssmnVRWD+4vbi83PbRk0uGZVXzmTwQTfuFdIhiRChq8VpSNU6AEvQeS2sGBzB+xcCp3p
WTzojaPUlgKkdH0FxMASDLux2YtWNfgLAf68Qki48OLJC6l7tg0uVLMi4jiIUvrKnnqF9DCiejmZ
ZZ2vlbJRSYYcRlDpFsiQlo7baUt+Lyde33Q8FAAxB2k3tNWLPAXAO5soMORzsDKnqelET+m+IHfm
anvYWj+GtVoq4jmZ5d+ydFEA9BeEoOIeQSn4tplIatC4vC9DuMrC6s3aBpO4NVgc4QjKXOzcDCww
XJsqPnFTNBt7MHtLMD0SEZ4UJmf1xLM1S7HahR24otk8jUtU8MSDjn/h6iWDS3y+53SjJ6VNx9VZ
nYXSb7PGuCbye1yaGZqIMM3R6a2/RxVbmelbnqlZulksWN4rMCPcp3n0SqGjGTBK1zUzQg9HjMzP
QPRxHSZE8K3KILBR6lPtCHfeiku3KmmxQi8BefpaWhSRPQGseOZG1PFRl4PsYyBcQMAZJB50zczW
7/e5ibhSAtgqCdeeU6w+OzMhGYHmjOQHgAnm0kMJoOGYIw8AblqcLSJ8QcIVt+tLHS3Tqe6kMlKJ
ZVlby9pb2z1+59APxyHOek0Iftk7joPfkTVxG7J2XfLo4st/fuDCnH2QR+Lir9f49RHfh++16d/j
i0k/TPyw6BfTJJZ5OFgrfGxXkGXRL/g08UG/hX4r/YP1tT0ejtuvbWEV+NN2i4+vLf1fMM7tgkZc
XREo4S3Po9gI2iCJgsFuiRJk/JCkOlFITt7/Vk7pvrE0MtohCd3OQc26lZrfvVOaumR7T9Mmcftt
T1pyLCye/Hzppu9o1rjhFsYmXKkLTg6lOAHNHw9AOJUxmIk4VGnOJYG5fUtJTHy61J+vpm0eFopD
r2BPcUaBkyBDHVR0eUPWpTYEAGzwlAw3BNGtLGy66+5qKyHYj9uO5gTDf2GuGEGMp+klcYjH0APE
L0lPJgtwptBu1ZbwJwmTpJ8pfm7f3qy9Ye/vHbIe6MTdh0+Z7GRSWopd2Ir9SR4QphI835BX134y
V4evr+0SAdeVI6H3ckCMS6hmAuUzluhyYdoBDeFijQxU8RnJJlrYcDfrNuNb/zH8ShY8/dUuQP2g
iwaqOLDp2AhmvwE/I3QTlwfmm/PhrL8fPu27J3/RNF8XitACHrB84QkKXMza1XMbV0htMKWheVQI
9pqQHVaXmPZqQatOD7vnm03ng/gInF+gWaYQvpeLJ3pikou43pgwL3vnbf/3DwdWZQ/jQj/+NhTU
WFCL4VL7scZ/p5+nH7ZN7IzsdibMxmH1c1hZ2wOMw9dxdVsvrxwDhgo6dJVyFtFGWp5xo2nZKLKX
t6BfNGsTRi88WSxztdQieXoQY9YE0GLoCQVIEhITrL/m+zyN0xGLT60ZbC0mbZOFUza3w8CrE5D9
A7MQYgLmhlFJRpqWIegXY7LdHrfW/t1xX3F8Xu2FLRbozeFqOmeSGPPJZ77gGQEkbfd7bBts0x9s
DJqNBUT2IEkGEfqlDoW5kUd1OFEBlvW2d76JC3UwVwu29hqtAApwLoeZiNCleRDnkLN/f/94fn72
EaY8w/DQYGXC7/EniLZ3trl6+inMp5+nntCfPyMZSUB/WXh3OxW6skuL2gIUTOgwyCKL+FihNxFk
nQI0hR6X9T1cMnwkHOVqBUd5e5mv86en6f8WRl3RWcjaa/CCSkmFwf3D8T/Cy2OqK+qgb4u6cgH0
qAHHWwfm+8nZMJdRHmmRsTHAdEqjDhptrOmxp+efhgCncGBJ5vxanskUL6fnG/HQ1mUDmagxJ/gC
3Dt8PWK2MSLQb/fVfdg97Hb2wiZep3iZyTKOtS07MeBjCIYFzInjPLu/zLslozJ73s+XlDG0mi+I
RRXS6Vl7jRiwng8uNPVlSU2uX8WY6TAeSg2TSkDHKQS9Wc7axc1mQTuu7jMn7VARoqNAA0U8bPee
FOUZF49/79RWI2+gILctB86/sD9PptJc0TOwUPQ6f/zPxDLHP5a8NJ0EiKX6EZO31nw7ArQQ7mA0
G4veXxAROo8EnpJGHQ2iDuK+AvH1dKdKCC6U+In1X3BMJ7CyKytwNjDGMelgIZ6A6fD3aYESWfvT
FxwcenioR4WrpIeVfsFX/Njh19NhOgXfWC0c44UzTM/LjVGxVdBc6ZUtfzEqOjIM6G/vTUdBx0Iv
AfbJky6NQKIqzY4AIAMowQLkBeIYZl3y3EgUuUJ/JxV8uqfQqwq9hbxi9nfmhppJ6+AsBTWnvNWF
YPSUKsDZMHC3RS2lxFjKJsq4KNAlOKSc3PvEJ6mZmh35xu8mMuCrT6MpG2MgGIq7ezAf14/u2rYx
pJ+fwxcirrUD24NLzhZ3ocPxuD2sWvLj4y7+tRi/XuUaRcQBgN8BCC3Ce5QfXRq+klOVqOX4GCxi
ZHrzfmoiraaP5MNf5+vosSCVGz+PVv+xxHhx7VDQLWGAIBxlB+ijRwLwUjCXoFl+QJcq9V738KfP
z9SlYA2eRoKoarW0L9eBFWIqhJoQB3ASQJMwAr1AbtAxKnJEdafPcJWsnWn1LbncpjiG5geoNkyV
4BnDBEbVUtxOjfiFStBwDk4a0RaAFBGkXM61VwOVUzsNol9E962z4mOy7ntXcON15tarcsEmXN0L
RUYeo4JlprS8WEBe5whPwlv3JpqPsenVlviw63fiTrN4V1s48v9FKIrj0WZBMyhMUquSWy7qfQhN
ElPzrffwMO261WcNApOfbAsL6OCd5aVcCjDZO/Dfc/0tlokWQs8IQQMFsYZojo+H9Ic3gThthvy2
//U6Wun6BdUsi7X01Hpc7Sg2FYkrAHag+/hyR1seZ2aik50MUm6UT9EdXX1f/jTW80OUkPE+wBoj
eUSiF36r2ret69Wl8zTnM+lMtFIa9VTKQN0mo0ImFEAc4XAAT+XZnCu+LuEOnzqMrueK5wHcdUXk
sRntzdMQ1SbAJSLRrvwpjyLMWbJV14I7POZvwwZQWmYJ+kGyZCJmBSOwxcHBBQLZZ0ZwHXtdW3AQ
nKY26iFstNGUbrZVHhPS70ZHd4xDvxrcyF7MflFdZad8LpmxipzmeaIn0+3F3Ii4KRz5oSHE39W+
pRKdvNSrzD1Ia+VhaW9PfbYXogHzAYptBZyOSDoBcOtSszqQCwEXPUVOZ0CC018Z9xJB75DlOcA+
dMJtbDfb9CCbPlK1wDU/PvQuQOVhvTKSPtT30IGtZ8t3d5ObmflaJL71kizcuUQ6fXaMp1OOeyrK
3q/KqKe6TqS8BY+ipR4HotlgKLWlu/cCMRCq/9xmF246M10HJLpTDsmjsU4tmAGXe85tZb1wGK5C
DTAIwLCjopuW3+MWeLlgBvoH+LyQ8XjtaCIJayLanlXYte+OIuGwhtPXgsQrc85IZLTDN1B/lYCS
xKw4JzxyqD00SzPb+rsSx0H+VP4PeWnqnJgVv5gkE800oKdBLTZEtpuM2xcpBH4b5mDyb2EKhiwi
pBa6o9zbE72+FckgBoZzNiQsrYIdv1xaiVOnLhvUwOys8s4nGtE32n36CBwCs3eiH9VCyQEy0/Eu
u/uR7J7cJSZP9LuU/NUT/+P2YK4zMMxgGKeGZ/paaXJQU4/IByq0z00eCZAldyA++2hszwEOSmnm
eBkQiZoT719XEDHymV1Hx4BY1hMWY0QuMiX1XeWIdvIMFJnHZiWsJvcFeANOQsCyYjV3AOvatKvM
NBYKHK+NIoahA3IIr+HIeVz1FVQ+gs6wQSKq+awV0qFGfB1ufVtfBx/THX+vuL6ZBrZtrIWlg0Z3
m9HBC8lX2oD6ibKD5NpGkUj3Jv+07nRfE5TLKHvuvdzVIU75kkG8jtsQrgkCoGiQ5AalLauE/Nip
EQfGMjPaSVa0Tu3eNmxsPYdAWnKjH/9Z23e6CZAja/hszbYhtxVv5hRcDoBRvNBQU8lDkzG9+jnc
agqJsNN/mt3bl+6Mm8Hyt8NW/hFtmaD2KtvGzzKglkx+c9fgOdEjQOteGtGVe8KS0CAWnXw4lxrP
jChJpiJuO8RZgWT2NtriuQSmuP9rIrrVgC6SjE5EjvEzIhHf/OJBmLowgqvwhw6AYuUCuA4qeLot
n2WDZH3gYk3BALoQR5DaAPnef+jJYuxxbfcuBTEzLeUoSUSwbprKU7LTQLdAyoQU23Cdmq/ip+jo
BvEWvNt1SoaZHONQ4jQD2LAKmXiAeOY3vCn/arGe3/p9aFbI6KUf2ZLIufUEkA1aWxDl0CDr0tBq
TckVHY9QWX0f7tHkUuJZCf6+W/muZuD9c7Lt3hqhVam1pEwzdlWQFNxO0BRFN1NlXIuuVoMQ6k1i
xquoJcNT5hgmCu7sGlCnJodnYeN7Us1p7zvDROrt0pvn7HKfyWfvDXwUFpI8QD6YnA7aWq3gTnVr
MnO3t9cTrfwTzKfbR3rGiF7Mma09CYcuagOZXk1ygpp6Em+0N7ANf8Rm+Tlg8lZgD7b3WuyXIsvr
fhicWSAWIVhB+5kCc3a5000ooudk8vFetJO+Kmd6SzfyWtpXcGk26lAy0q5uz3XGfl5IZNc3amoc
IlTDmfxoyu/5arCi+3HvP3arhKT7wYT1NrMD74QvYHzSNouUKVcZhssZs2udRYLHhyrkB2vu3njy
cfctj5EV7/Tn0benlRaTzCyfxbuJW7BS11dSRjS1LmdmahCCOPYkOnW32/HRCnc1M/weDdKidf2+
t4aNuMUtwpKeb6/5CRLi0lUCxhYXQw3P56C7YM9z4rUqJyZVbMpu+CrDN2GOu3wv4aq05Wwwx6yN
3WDJMNoo/7Am4j2/AdB4PWzCZ++t/JIXdGDmjGE8FCaYkk0jZmdMGrBwJkVJUDfnHeRHwck3vt0Z
qKoQHcQLTmwVPTGXbgnXr5WyiKgcj6LIh+GR4pSUPlv9CsiEQmdksSk9ATR7dBWUdsi/cte4Axp4
dKx3gOlbCNKuE91UpggQIyQEUMpxOn5nMiMv0IR6KGMYk87iX4aQdERGYYtOoOA7/Z6HFeW2jYMX
+iVlu74VQDSQ7Cg1B6U3YeLDPItlABJjjZFbIf/D2Xf0ts40zf4iAsxhyyhSWbIt2xvCkUnMmb/+
1hj4cKwRYd732ZzNAdwaTk9PT3d1VbQKLP7F37S25mCU/oQp+8PfPnaHFUHXH4peYG5Flxa7qvK3
zi2I16HqE4bkwogldvXcuHvoK6mG7MQH2VSMEM/k58aTdc0pvjOjMLRHSPkAYRQtId3uCxL4LRi7
Qd2TEP7ecbHVcS3UXPzzW3gD86BSoGcrYNShfLGP3v9e+H2PgTJGhdC8Apd9nsJYCBj6qvpMvcRQ
DPGDNWNrcJbojGddCjk3Ek+UPtBhpM6OyJZl4DMIIvyxQgZ6dd8jI9hiJivFM4g/+HbtgkpS3QX7
peGa+6yAfNV/limP0qopDHw5TIzqaoOz/zvYsB/VU+woC2+Kn7l+KlzdGKK+aKYlkV+FMATSCe2c
P9mTgxoa8mtRlz/TrXTC28KodiBJlHfV45LU+cxtjHUCCkbGzyC9STNe1gpT8WKBDd3mp2avHsQC
FY/SEHxDMwIjfs0P47p3ZdTxLguuRL7g3cJ/WabOkKSFuRYSV2qeVUnfM5POObIpKHr+AWWO0a70
yKzX0XvsdJmx+KAif/0v6ySi/ApWEQNpuhDdAqN8AuAxWO05sPw99WbhMU5kLyZacwEKeAK8F5Bi
ovBOuVMnXMFz1SA2ysf0De/53bRigPxrbYw1tkbxtsSzOXsB/DZIuVVyldSAT2GwNzjIVx6m1aFb
Y2riIDgoyrKbxRB8/y7CukDcLuJVhM4LSxmMr6kkdymuXf8Y74H6RxjqPMiM8Zbw6Z8WfIc8Pejd
k0HNS1AHkDCg4/0o5+LAx4j3rQE1gjA12l1mgw7QKk1537oQw/2OHtqzunTF3T+JeFxv/+xSi+wm
JWSKCHYzwM92zQEdjcGL9U92w6MGxCHOLzaJ5o7JL5P0mIzf+00SaviuV3faCGvBLA1tpxmFFbn1
B/vB68pmXEk4tadp4Zaby1x+r5bmhojrXqwh15AYyZO2EY+Dqdk+8uX+pVn79tXrTqO+ZJN8wPuN
hQqBRgBVPB3wuVaOBunaJsb03O9KI9kkh8kTjGgp+JCL484OSRSAwyGKXtTbtouVRApj2KlR3Z7O
KOXbkVdcssIKMJK2Ht3yHD9C/QgZm/u371IAZLgrrtAfdJciAGRxR8GV+ho/Zc2AXMXoneh0NSUb
bAor+cmGOJHRbeXnyA7hVKpdbx5HvV4Zf/+Aucz85gdQax+kSM3lAD9gMLcAIH9E68r9SjayG+8E
FG3lTPeWCMAWbVLxT+CjoZHLHvFvG3Y6WlTaPrZlJzpmF2mLuiLjYIycsyJgNRdWS7pB9E4rhG8Y
oghEaJc6sqIcSDVDVlsqpF5pyWa6Yb4kr39o14slk7lbBWVwBF7wheNdT7WmkgFPzLGckK94VWeA
ldvkPyvV6JDxBo3OxWZlLyxvLhIqCvSdkI1Cu4tO9Puq4EZeERLjdNV0aY/6+0utN9mKXQvH1Kws
/gTjq6VjOps2AN8O6Bf4cCBBRX3VTEzCKcrJ9XLUbNHJT9OKcIm6jbUZTQVZsb4BTw5Gk5fSpZn1
KgKgeaSjKyMnpKo1xdClCRtLCQpErXH9LDbRafQeGHTFhpVkV6hOKR6et3tez3aBzayP5NWxlLv8
WLl1KpSK0FCGOB9yJsy8wel+ZQ8yCBbYoZNJJQFu7L7yKNCbpeW/1s5oYRhNf9rynmBLFuLlpF9S
uEHnBWaD9hUT6yBOe/OtwAi3o7NEcDnzHAD1M/F2aJ3J4DKh0iooizBgFGAQXp4K3goehXf2ZTR5
eSsGeAcueN99uAZAXUWjAoKsKEXSzXUlZcbKz2VSrquf2jcQvL8LZviZYw4RaPkKsOhPsNBfmq26
XtLEm2mEQVKLMIeCVhC/QiYh/tceoASqlRiRSow1NgE1O7QDnNGr3Br1eM1gHiMDddENuMV3zGul
51bhxBvUyDFIaQULQeZuoAJrB0ARtIoYqICGHo3k4GpSafHxW4T9a2QIz7V1RmnLaa2HDwLtiE4f
aW2heE9qtiCPEs1oU+hXLz8H9mQJlnLIHNVa2Jv7k/L7NwGleft92JEL+p7Ufnoo6ui9BQYdq3m/
svphNAsgtSN8iTWzWgq4/H2OhHIm4TwF+RJgxbSk5FBixi3XoqtRPSdvolFlgGN1TxgitYONsNPL
3hD18M1r8a1qD3pv39/s62L9g4SB2wOKH6FATQjuCdJJOkyMYKBShza+GhwURjC47age+4bydfKU
O9d1FhqTN3wPtc3rC1/9PtHHeCbpHiMoo5ZNQ2LjTIgUtUHrOt9x69SBipbJMoCkSZhZxzjPFOvD
wmjkTJHx1iR9t3JKCx4RmOSdzI1OD5mL0XTuQqaKim/stRPuuCP3KmCiqMLw0effK543r5EJJ8KL
dqd3WGVqKV6nHv2BPRsawYnQQ+JD7zRr2kVG5AYPmgMyrN4klV1/l7v/oYqOD/DrF1DRWGHYlBli
CEIPNmdL5/AhhAyGKXqlU6zLGCgNQ/GM4IV9rnRt+Qa+v/PB6IhHHW5ZAUgjhZzDX3EoCkE/yFdY
P7Pyt/kbU+vDSawsiOyaEuah9XSxjn2fvMIisFQslHzgaD9Ns18WU26c+prDhrNH+ci5SKj4Y/2V
AqOwks+NYjKPPvBuBshkzcWoMnewcLSQNBNBH0DXblcbpuQLiNIViXP2DIfbh50NXhAzaExstMnG
EI4w8vfFB/TsmjUI8eCVSVjkqIRDLEZhCgWy5nSt2N0zdN50FqoVsT4eMr0+SI58bs03jHcvpctz
+4vJSJnccVgvDafMpChQ8xD9L2gzWYMuBLqPev3ktHbyicpEsri9SwapwC1DWi5gMxiMN+135vpe
t24CHZLu0zcLtQx9qdTFzxlUMGWGojkS1zsYv5hrbaWVPPqY4N+ylbOmR1Bf0eVQP2z0y2UydEDr
LVlfLU9jzl0Wv01T2xqnPTheB5gW9m1q1ifGYHboeznBlrzlS7cwLH2wgnNvZo/iJgCi5O/oNZPI
Io38t3Za1jtTQZI9MdzVUF+5c7DLnzgTF3R8/mJe6wN39KBXrlfbpcb6TGETLkzETgXgWUgz9/YY
5UHvB5mP1jHqqCVGqr6ZfYRWdmFnax7P3Y1i9bA+WfIu9BZRO+SP05cjWJihswe6EDyBqY/O9Xmt
lnWQGphm6jQda94kWwgoJG5ixk4b6H9/47kbArkopo1k0JRD6ozK1FL5WnWo5ELezJhsVBKMwAu+
qlV4CY7FO1xbOKmFzn/yiB2IW4BOZW5y+fs3zNQy8GQQMU2JWSfIfNIMCkIkgdNExW8YPfZLfClJ
gxfTakbyIBntGkwVFhQpl4aq57wLSSHKC5B4I7OM1GsljJkmY3hAhgZ7tPg3/5W3JmSEaW4HX9kO
qMy9hlqrGx+Xgsh91UjU0PrCrYQoDWEJaosrP5iEkjR20ZNgR71SdNkNNqBsVxc2d2aJEnrnsoxE
Cx0nFG1uPbm5Zlx5bUokPKMuPaDZZ7JPqedvlC0oMVGp36afmZGur95ionnvxrCMpIMg9vDmpiuO
nA9BLrFCIzl2+Vf/DUOKG+Akzxqaeb6ZP3c4uKu+B/LfS/fiLvxajJv3HxmitCgigR9eQ4HhrjTH
pHiBibj5y119ZDE4/KgBoNQ7n9etZG4h/xOainPhVnrggvEcw5AFupGZoaLBj/n2xUrh/dWMvFNB
kQOpJxJPmkG4gCirJua4muMWFhBKVvkGHLXF2l8FPBpRKBJmDoLc0tG6T3mR6aOtrpEuJ9pilAdE
aQGkDOhuDP7YPsG5LQESfibrTl5uQ8qTfahXC4f5PhkgytoQuASAHSBIGk7e9X0J2S3/aowOmtpX
nTfyk7K+7v0DoFnfWaAnkc4DNsKYS5DnmbuSmCZcHRhsACsUtVhRSBo/SRC4ubN0Fj3RYqz4XTy+
S7sOBW8jcTEn3q7GVEfmKxhgDnP6pXj6A3C+jd+3v4HKd2M2Am+Sht8gfQjAAPm4rkmnNeJ1NrTa
d3mp6j3j5zdrJpf4r3wzjK5hF4e4L0K33eaYpjH9DcTdkCx4mc4dGWe8tMDHPAkPzcvCTt/nB7dL
pQIoA328q8hjqdUzKPbcSDW7C8aMwcFENtpoTom95FwzxwjAcpZId6Clit797WobiGlXYwR3rkDW
4LvF+4SJtFKHoIAe7CWj2LKngcGE2sJKZ07RjVmyCb8+cswIMWZgVcCQHOS3q8EOdL1aD0b7XJ7L
9WLb8T7nAyzg3yrpsM0x5TCVPJLMWg8c4OiwPrRtdjg3sZ46Pu7jZ2hCmOHpLHiVcY1NQhcfL10e
c571+1eQX/lr0fnQFo0f4ltPqJvoyRaSoEZ41qwv3gXZEAZgilJv1+thya3mPzYgdDJ5RGl0Ow6a
AmpSQUwZAyedKa3aXWowbylebL5OyqWLKdDskSX6v/9nkLqPWwyM8jVHYqTDXW3fGR6CIwD8k8Fh
8OW/wOiwu6A5Ia8lFiMSlA+3YIUNRh8BsjWGjwb7mOqKDSfW+XMEXFdxHIwlDauZjuOtTcqB1QyU
73KAozrY4ney7i0AyZx8c92VLqAItuQuXXjkm9Fh8PciqW96lZpKVjoYZJ3glD5Gm8QdrMJgT3+f
zFkf/fctf7LbXz4qFVEo9xXMdLZit7Fe2xKW0y245JIV6l6Js3DkhJJ8vY/JDI7+hs9xfQnu32tZ
+GQ/t9uvtaAl7DfXHlbije+A6OVSm1DRs5eiy0wR+sYXfnpgv+y0nNgE8QA74pFDMGvWlQXW8Gcg
f45/L2jG634SXICxUYUHhJK6IHxOa4qwU9Ew5PCKUgsj/dYAUq0FMpWjvDJb+ZyY+epvqzNZAKwS
QjSkASqKAtRukbpzGJU+mkpW9oDSs5HaMYpv2ubq1jJw+dlKyJ4UpzCOva6hOq1tFh9x91uJmXss
WZOgNq9gHPc2dLI1r0FUJ0USoKen5Inr9MCKOQOJgB55keODIUQAgGPbWYGdnkGw+PcnmHlQ3don
v+/XFpcQrK01AUjd1ptszrza4gu3G21evz6q20/FeftcMHgfs28M0uewZacKXHcw6L9KnN6DUPup
W3O6ZknbFoW/b/RVltZ4n2cS2XY8lVk0Ggg65naNMTsylTRgmyuTOceHctedY8WUN+DW6fTJ0V45
IzFL3xCkxagzU0YHxwi2FwroKG2inn5ru0vLMgyaFmXFc4fEffOcG8oE0KgI+oNdt45AiyShIFWa
7SF9Dy0VLojakLD0Ce67CPgZ5HkDzmNofapUdVPo/SFXGzwkNd+WWp3fjsZ7auA9yR+0zBSOpRtt
UFZ1l6LuTIUEFUZcX0jBNNAe0u2dTpOqsC9Q1G3RoVdW2vkLgzcf+AQV0jGAzxx21a+1VfHca+bS
zTLn3KDaAdMiyMIgCE7Hr7hMVY7R8PGjN+0BCgSyPm1kE0/NAJUZZEkdJm1Uewlddz+XS2oyGApG
rZG82WmzcjsE4JVEkVPtzNESt6HJu4KZrUf7ahJYtmqGAI7qeQYBRzNzzDfPUK2FafsZTPrtj6Cy
/UgppEpkR/K4wkMSJ+tdW/tmvY0wlaxtVb38TL42vJ7sC1NduGp/Fnh7pd/apr2trFTwvsI2HA7s
gOLrK9qrLx+Sp+6RGuryEdNtr+kxf2h207scgRne4Cz/bSHS3D86bn8FFVqhuJJBVQS/ApCwlxKa
fYNevKePm+6J+VZX4qlJ0LH72yY/E2owuot5eRw35Ik/AIpf4VSIIqinTizKKFAR2ZcQ8HYaUMUp
+4dY0T9YPfyWHy6VzmhGZYH30kSDFSi5Fj4o79p1vATfnoElohIMzwdejQPyUqHCu9xIShL6YopH
fQ9CT33YqK6VOImDmSOwqmD8k4E/9PrU6o+MszgHcr8FMI8SKQ4ElJ0Qfm6jnxh1o5xyMo68tE56
Ewg2u9OHY7Sdjs1VLxn7jV8c3Z5B9ZLqN1obKIrOYCGnQsobqZTAGaDXeuuhi9vEOpSL8NBtAcnc
gyUPAOpiJYCMrhrRZk4NoF8hqo58cHGO/D4hvP0x/O0XSCZIfF5r/BhEXSD44g6vhACRrjnENvaf
fVZOwMKCli8ydgtX7Ux6c2ubuvdaNYu4JIPt7jn5Hj2TC6xSFw/ty4f6OTkDHmnNqt/Iih4fFScn
j/HF5/D9K/z2J1BRqMX0UVGRvcgt7Sw8d5geELaSg+FyY7CY7ZE/FktMAfcIRtSwgJiAThvK1Kjs
3X7xFgCiPqhylHYaZySjhvUWoXdf11ZyGJaMzawPMA0ov8DDcc/T17vvgz4oyxVIBe5qJ7yI4Hrc
8K3Ong/Jc2gF8Qq5c710mc/41I1RKrzyTJhmagqjINJyghWnqxAJXdUvxUXZ8it+L4GGGwwM6Zoj
Jdu/I9zMvYJ+A+KJSuadeICxbj+vok1D4adqisEL3ym3sat6AeTC3/lDYAzH7CkyJTd6SS7ROXaW
6khzHo0BL6iroV3KASxPPYgHTG32dVHi4jSyB3BrYxJH4sz2itJZHWOIlsywJpvAUUFgd7UQ5i+Z
s5hL3WewuNTRcgG2EVBgzFPefoGuqa5Zw+BHlNY1tOJD+qhuWJeHzpBHJhU4SNP8hxT21iZ9l6E3
kTMSbFYb5QwKQTLhJZ1ETNKnYPXE889Q94qXGez/XjS8NUxtNxjCI20IK5S7j9dDZ5IO24u05lGh
VV3FwviTrT1xT93WNyRzwdNmDrLCIoarqJcBREoPomBUmVCQQADXf2S94iwTc7xdqpgAGpe8etYW
7inQ2aLBBST97Z5GaTeCXmREKRKac+hJM29aZwJ0hDr/4rpmYgYK7P9sUf7DTEkMwnLYAvo43aVb
9TO0CYact/m9gW7Dln1nFwT2Zt7XpKj/zyZ1cLi8HPmeg83cCtHdyXEzhiah5RK24a7RPXWxur20
SspjGZYjE4JoAyq4dz/YpyRAG2l0gYQ1NTB8csbVa92lZtLMbODNOmmh4TztJLkZsE7oCtUWWmZQ
qzDEc7aOzYNyrEH1+LeT3o+pSWAwIZMXGPFHTKLfN/VVnGJei3Jk2JLN7N4HM32r9Qod7rLWnfGj
upzI2czWm2QPmo+nM/MQesUruEydv3/J/RbjlwBACjY7IKZIQ+XWhZOu0MqiugJ9vGIaRz2yoCbm
XxpJl00RHC6dk3wsJBj3Y0QwiaoJVk94O4HnvDXZaH0yqANE6Kd9uBnszoXYhMG95hvxA+THS6GI
pEo3rwrKGnVuQDDrw4NhrbGRU68AO3a4dbWedhhnHpDdLXzPOwcm5jSZZJKgSQM06HZxCh5QLZuW
uSFwIAhoQAA06T8YMBmiuZvOm4w3PCyXOr73D2aYRTkK1xte6rhdqG30pYr3q6FH8cmN9+r2Qf7k
XYz7eSwKYJjBq00DZ4qJFvz4Htn9YxaAJHTjyItZvF3tmAVKWBUdvGePDnBnBoSXQn1ALpM4yjbf
VE/yqlxr7hITyD01AGWY8iGpYPqsSFv4qvM6wPC0zzY93NcWzrmefBWbEpEKTbkGiU2slxfGs1pA
ht9GAIIldzFfJ/cZ7WREm+H/vgPlZDL0ggJWxs9paktaKWdgPdcyuFD4c5GbtT1YmLhclZton1wM
qIot+NyMddBmowGPFjy4Y0UqY49DJZBTqM4b8qP6qmwIRXJt+Act0nFDoIlkTh7P6cxWtTFItmB7
xt9vbFMeUMbVWLYlbINB/Dt9qjbXg7AGGk3FsrXCmAyh1ItH9rJglvxZ6oODm0gGpgSOhxoodcwg
foXSbwGzzFoG6w23UdbTWrOYr9ocoSigs+vFvvP9SgHVIYhSEDIBciBTV1PI9dGgdHlBujh260W7
fJc/Ym9XKEshlU0wXtWulIeFhZK37u1CiVXwTHMsj5oQnWL4YXPlrhAuNAq8tNCge8nWKG1vMadm
Qgnp829r9w9/FKB+W6PCSNIMNUiQSvRRxlVqgdDrifAdKbvOq1aJqz2C7MvqrAZjcoJTnSKzWKws
k5Nyt14yzkCk4jHiRb395TjPIzFtChR6QcVO6j2yW26rVQCcowuzXjzo3EvsLm7v/SHCswRVXmww
ur9Q5MYP+1WD6a5oMnQIZsZ4lMABfwSnSe7JMfB+qZtd0Cb1Mmc0E9cHdHspftyDpAh2HGkkhk5R
bgZW6NZ4VrApe01S6OXt8whzBYObOOOhfBZt+Szrb8U3Cl1WbgHd7mAuaakx9NMRpD46WpBYPFgo
oANMd0Sv7LXORAGu3XqEKWA8ImXXExFaR0COsK6/Gs3Mih/Vy/+OwMPCf1lWqdA1JdoUBMSytE93
131jA35oHTJ7aPQJYxXkUNXv3bYqdWnpRTaz4XiQ8kAPY2wdIBZqw68p09U8VJ2h5QcBcbTAszfB
alHcXKxnkWBEfV6kOyoGV4D2AxMA+SW/XCuJZPmah1xhiNvRC07jLkKKx7iBm8Jau/QouQ+NUHb4
Z41OZpUcek0hwxbGdRNi6qHYhHa0xVvTDpzJkZxq8X09k9DBIpiDMfeEliwG0W/XpzKT0kNlkhyd
yRx3V0wrf1bWaPuX8JWxF8n3yZ+jP6cKKgUsEmIRwJ7dmgua+Mr317aAWo7FYfATb/jokT1IPnm8
b4oljpj7urQEfDuQg7hcAQrhaXvQrq4zSNbAR21hBdpZSzQgJ7VmHsH61L9grsHgHyCWti0c30oq
PXlPv5NFH5rZ1d8/4g5nVclD2sqIi0OA2mNksQCVrTJMPIFRQ+SNcs88DKATacyFG2HGd0leAa1M
ViUFauqixQhOeU0m2FXQbVv1KcbMXvkDcswDtyvN+MK6kCMgQy2YV8SUW1bq5XoRa7f0I6hsL/Tz
jItb7EBjcxsOQnFAKvNW/50akICSXYI08NFlzp5Y+xi8197Twkcg1x7lcb8/wg8V8K8DPApKAcU4
2I83UPtxuFOEkZrhoCZ6hX49KpMZiqAX3vZP8UW+sHq/4netoZmPgpOa6aIvzBwAZHooUwNuD1A8
PWiYylmdDumIdvepfqqhRwLhqE15YNAMPoi7evFRPnMn39ijgjRuzUztc9hjVupxtNht5Am5eb0U
GK3i3NiJveQgGUv4WWEm4UIvDMIXoMED4wYNY53GuJOEFsgzkH+JYG7hwHeFRMv64ExUzez2GFiC
p4BWBAUeVY+92EWmb6UrSOm6w3q0MgeSrNaZ35TnDJNff/vEzMMZv+nfr1Oog1GkkyKnJX6dfKxC
i1vzgLx0BuTYc3u0s51vseb33ybnsoQbkyRG/HJDUcrlou5hUjk/R9bkgs/2lTfC/YYzyIi/r6eh
Lm4iW0DX/2/Ti6ulTqA0aVVd8jDdfisP03O3f0ca5kCbxTukzmAkSzxnMw9afF6olBFmLsz43Q3V
cQRzKCZYa2CGD4CIx6F+/R6t0tpj7v7Sm8GZQ53GhZogZHgWCvQ/E+DUgcf4JNr+uNTQfqejraL5
QVjJLQr01hUAEpAJWT84h03HAzou2c+9ztnKPtK1HaPXTtsBaJwbL6ElgKNV1Yc1Z4FheKeafa6v
mucRm9I9TY6vHwvT34bWQoC6L68D7E1UclSOTOWitHLrGUkcRIDc4PcmTygjTWb1jvkJPL6+WicB
F6cbbqQDYAJWu5J3/3sVFMaBcQddLJkGRf54a1xIYqZKJeDcMQP1CkXN4X2QTamycfVnunD42xPv
i/mwhulfEHwTWhi06G+tKbKchXHQoRdU4bQrBJ2p6N3Lc+4Q3hT5M3cUBTNoYFViNpPhSZ/jammK
fyZzlBVIz5DMEUg7mhpB7IaMDzrIrVfPKcodIV5lseefRgwHWQurJd+OckQVaACQDoLQChwtVOoY
XZOgjSofkwuGaHTnXgQlrz5CoO0pWjeuYKcoKGUnDXT3aIweNFdz2gxzbrIONd8aAKC/f85cGPj9
c+iBGTn3k6xitNTINqojo5sSWMnWX6G2EK4FLzovAkFm0p4bg1RqGfRjWeQx1h+B/Rd8cZg1OzYr
BaaGJx+sGIXzubDEuz6NhNz53xeXqbg+9akvdAks9kYDRUsdTAlebB8wqYtGCe8k5t/25oL6jT3q
cg3bvlfTEvYas9kIm6kzND1Bzz3biwb7loP9FeqM5g5bHKKsA1/7D6H95gdQByoLq1yu858fUG9r
3oaPyfZH4F1wqfqKzkKLGsxd/+uqkUxqCFYkXOBZRFNwRHELKdsEGdVocGZ1Qevk9I6TjOF9PIhC
RNODh5mNQwuxuaVe5H0EISKAOEsKZoI0xCwqXnEaplZ7pangxPwrYe6MrI+XGPP5kQWuPBu0CXqG
SPnYQ3ns+L8rgsA6KFUxuoKyP/6hSiyiyoQS37eVUeP6AvnQDvQ8MIvWY7DtDOFJwFnG0G76sEoW
h/3uX2rofaGOhCkoDGKRkZ3b4Bn08sAIeV0Z/BbUZWAVVt3EuOTPuZvYS7Fr3hhBkYCGDqPYNKBp
EPxWjBp8Zwb10GmlGSRTSN3JQj9ptRia7t4IZGm/rFFuHF6VYJI1LK20ZC/wGD3cX80o0uX9i7jO
4oVjew9ypcxRToSJl5Lj0NTFm7cyCyAUoDChXDHyg4qR8fdhuW9PUbbk212TuRhAxRa2eq+13od1
4mAu4Jlgxxl72C9Wg+7uHMoc5aGc2ILDiiyteW6t8U1ZdyBzAuxMBLFHcG6c6vG4eCbvOqmUTaq4
iuqT2nM5bKrHdBWapBc2GuEGgjlCCrqCBhSdg4P8irUzZyl5uov4xLYIimPS/4IYBxWBe0yS1WMF
29yH9pm82f6WR9OxtQeUr73cXdzOu9ckZY/yVClq2aQg2yluGQCLeqQqhAetBH87al6EHrMxrlvV
yJy//egubaHsUi7b9KOWMiXsgnPMVmP9/SQ57P/H/MH8+kjyjikpKDRQ/nOF5FHIaR0inMc77Ve6
BSsI0GwpCI4qq3uL3LfQa9eYkvp7effJyc/6/tmlfEjLBCEWY4yqEO4Jmagy+pvqvbI4gIayq/54
XJpLF2ZjDnoBnAzKKrgPtZPdBAxrFiGWk+xM29TWnnNHY3969qEaQOZqlB3vbqPHL1kfX8CAoAe2
E64jsG9qD4+LtVQSBm5yRawfUssETwRkkUSLUjJ5zOVJJlagIcega7SakJeKunTEKHfeowVYblgQ
1UyHll0KUHOnF9MtmBMDMwAKgZRnhSJaQPXIVmhnd+qqOCArNCx5jyYFu5CtzK7xlyXy/7+ewBEL
TYx0gKXS6qC2jrdWpi2s5j4jI98RKRGA9YTw7Qcp+MtGoqZi7Ssy4t/HAA1MPDEcBeAO2VU3YPac
0P4I9V2v52B8UFx+IcWet44EQUJMwnQ2Xb6F1lVatgN2cfT41OwEo8ADzuAcePCpd8CrIekhY8G8
FRK2cw2jxebibNZ9I4h8A0CvAcDkMShGcxy1WRRySY4hXnlbv6mnIAXwPUKFY/xQbAxvvwmTLrxW
VvDAAqtWfES21i1sw9ytBwVMaKMTpyI6n7dbXfAB6pJtVBsp6vN2scdgry1t2c8GHagC9Em89h/u
9BuLlHMp/NhqdQaLP69+UIz2Bw1Y0AY0bNVS9+F+KIwo/P5aHvWyS4tBBvFCCBV2Rz6GZmvFJnMF
2fh5dJTPhcg4cz7BlsUBy4tKNr4odcNNaX1lK6g14obDeiCukurw5QEjdvJ2elkwNhMU8VQFfBim
0Maj4R1DJJdFAM5jPJa0PWtNoAsEYyEEed5iPXZwdBfskbBOhb0be9R1k/hiNgl8CsgOgNFH0SHM
4jZmFFCeMltNbyzhSC6eQs830bf0sGCdhPi/rFOXzhD0pTxlsN4aOXlA7N47m0XzXTXZc/5ZGeHX
gsGZWxwVUTDegG8KgANalYFn+HJi+BzK2FsAv3tPdiRrf9ijH1CsIHLmXHUPo8AtShH/YZCRyBD/
sk0dkKmqFL7RYDs/djr6AYa/T5zO+m4VfaklOrerv01RuwqRe/7ah0UN5vRsE+6bFbNljktN37kw
hwVBWJZFhREjv5SVRml4gJ1LYmUCk00DWhn08sH04larl9DOn7Ut/xCexnWMZCZ5T8YF573nMfv5
ov9+ABUFqnRqB40lPwCY2PEoA5ukOgNEnthPgK/0ygptQN+BT+U8UOLaCrSFQmfYa/oTCPutBdci
q6V9GQVmBS0FkAigzHYbcZMqKqeIrQBeQfKCuIuKWrsLEXgDwmUgriKzBZkg6yzt9dxLETSC/wxT
hyhjIH5VDzCM6ZfJZXG5s4BNEQ4rHOCo+A/qFuSz/zNIM7B0QR1D8B0GXwOvLvWvTOex7xNwlKPJ
ot4B5qaFbzsXgn9bJHHkV1IhDWXaShwsxhvWaL/8h+uaeQXNzk5Y6lfeg7KoxVGn9Cpj/lJqyNe0
QxeoXy8zU0cDFgqLSzBaDSmNFX8RT3+v8Oc5f+89mJgCHx56pXQrX0KfsJEVuLJ2lj1lLVzABoEB
8wNmEPFtWbswLnBl44p8nF2xJvey1CaczRjguihvoF4KlA51zYXacGVbFQuXHRQBjPgzBK56Fx0Y
82ph+tRdgnHO3uG/DVKb2sYqeO/RGSFjmCjL9vrlhdfr87jKQfb+Xz7vr8VR6VBdImWtfNjKLda3
ZMzFJTqLRjRoNy+Er4k0fw7+4aM4BVaDl3qCvjT7v7cCAVhFVgjAFUQ0gDWkTurghxw0cCZkp47v
pN+T3azfJ+SnigVc+Tk4FI4YIK34e+33E3mwKklkS8H8CQQFXbbKlMnnEqECYjQHpY2VbntngENL
egYBNkzus6h548wuEX7cA2OIYbCqoAkEvt47zJdQJkPdZXgKKLwxrEuPOzFGZMkuSDynY+t2XgpB
g+GF+1wSvZo7xECRqhp4NVkWLTCSZf2KF0OVE/qTkSTggx1Day5YXXGMxcbwV+IZkCQvFJFOtYuv
aOJH1DEGGFoDvwoApfjelJ+JeF9F48ThFW0qoK8097UTKZbOC1ax9S0VYZkQIy+mwzN5FJDQqIiC
xha1SfrRpcpDo/pXmBXOIO+72sqzoJn+ubYnY3SRudn1aC541cx1BwUHsBZCGJRovlNxMp84NtEY
JKSsU58ILw8minHzZrq48jdo5Zqsya7xwlsIlLPejIwVeDKwygF+REWNcUJXP20GUv+ZnoFzF95j
VPJ2kddcZLc5Fic50LmvRdjMTOKI8SZgJhVeIpMo1O0ORd5eGQsFVcSttuvBqn9JVsUq2lbe9ZEz
aqh6ucHBt/wvrV0l74vB+Q60gKP02zwVOYQ6rFmNmO/sfIfZG3AzZu+4BAFkrFdhvpRYkVh/68YC
9ECQ1uEFTdjHqMRq7LlpSDuhxjOaQV7O498ayZWw4z3NRp6XO7WASykGTthTXJRkagOFmaUA8tN4
vfsZgClpgKmyqIFTH13uWLVhEvxxFtOrpYEagi04HX4KuIpWLSBZIcjcEydDwGagoiG5LLhgxe1/
8Dng7IGTJXRk+C20eLc4Tn7PDmptBE/Vh2xxmK7Yyw7aLl+Kla1i8HBz3rhA1zxzH98apbY8kjRQ
YhOjzceIIUFFn1bVJsKNVdtg5d2Nq4UDfR+6buzRZI1twROhQNh7KlwVcuvpkdE5FDg3Fw0Nw2bL
bY9/W7w/UrcGqSA9pjn0Sq8wqJyFS4ORCRAfP2TLMiH3yeOtHSqxGdipidsRdmK3Agx402Fewgbp
wgO8yMrd0Ua3SrWyn9efH9lLlcWZV8qtfSpiBXLgizXZyN7yUZUXd40dv6QWItZ6gJwVSTcUeDHr
Ru7uezjwex7CadG7jy1eqrnO1Mdufwt1P+VsFgt+g98SPLUWKsvg4MZEFLTTQLoav9fPxRPjxLtz
uO2N2Fni/phJCG6tU3eGJo2SlJCdGD3Z8v8fadexHDkOJb8IEfTmSldOJe8vDJluGtB78us3qd0Z
sSBGIVYTOrSidUgCeHgAnsncGIllotJIRDfl3BZvfNAXcmNsuZGp2ZAYN4J2UVwG8O5HQNJkvBlJ
h5FIDdyI9po5DWg2rqon8bJw013+WeJez0vP/nTWYLPFPUvEOYUkJXvNG02pJGpqzpfN4VmHjlLq
HhpcqhV7Ak3lTD/he+BCeIA7tcbcqvYZJwy6NtGLL0AO8fT+Y/alPNAJX0C2KDIv3WPqNu/oatgk
oFzPP/z7+rp/ql65jTQr5wZwkZSWUZmMICzjsFVdaauMYIGRm32FRhq0hl6hsxns7krwr25TanNP
xp/3kHmyvyEZNykH09RTH0MV7G4nboPW0a67BpX2ok1eNFAOxHvpklwLWy6f72ytrFmBygY/c0sq
OnRPJ1lSizGUGx/Rh81wIT2gjjB2wB6zxXG0QXAZRAR31aY/PP6/vSbG+43K7ODJ6IYxDkiNrtQs
tLpD/Bf9v2gWscTP80ArcYV5Zr+RmN2aZVpNIwXjS1GWe9k8Z4hhEzdH0x1EYpsNl2d09oPn5pNZ
ycrwC13sgAd5uUsVz7PSfe6gCLDz7wTvrd5ylUxWDoaTATJ+QdGGqOt0AMofYApIj5NgS73VPtf3
wcQV11vJeYP3EM8v9CngGvkjoY/6Q2SiSyzcmDjNc72RXnB9OBpXKqqsOCu3Zpk6eiRxUZ1rFdhc
FnTNSnNKgwasg8GtfNc5KCpvLuJnqO3eKorbQj2weQO1Eu8KwcNlLCbKNJkGFLjiB3XDx8yJoLks
gdRbR0mbLV0qrwi6Cpu5Tf43I0Y1OxhAZlY6k3njhprUGmOi44zdFxfiZw1pTLgg4QHlZcGfC3Kc
3hIwQMs8ro+1SxrqHLGs6B5EnoWtss3ishdAcg0Tuhq80C5RTncpXENK6aP0zF275UrYruRpYUao
n0ODNvStQd566nVIonZKX0LjtH0zWrfs3GEP3kx5k+wjUJYjlwUCHHBryy+cGV5z7UtcZm3FrIpF
rZpx9/1GvyK3ON6OeWs3x8Zt7OaFJwC68obHQGc+EZRqoy6TrdOWK7HXhTZqbPNjVCzzKbwTb9Mj
nSX6BrsHXyhBGks45I6gW5yxrlyFZzZ+NGOAUwbdqMwcC3FY91UJ6FoHe4+w9zOUsU3ueA1esq1x
lxzlwkqvuM+MtXsDSMlQlI6wOtomGH8k51lJ1QlT3ICqE3Fky78Ldi/h0eSL0My+lPW1CyiFuSDE
vWEG/oQRFqhSQcDvUn2nf/LjeAWu9NFTPPWaesJr8BLyq6hWDel7lD/WdezlvJ1HObdJIcoJUQn9
Mtu+PPh2fuCv5apPWsAxrwyxm5oEioSYVHRHiZBys6MjZJRs+XZWmdYvkmP6C8r9WX8eUVykwNHu
iCjF6SaVqgE1xVLcIKUPimoII29Va3CGQy+CmBSvePW1hX4ICJZvhmuO7a7dh5bQzGujGMwkg6hF
g1uJ+iG5WY4oFJ2lx6/QnWfeQOp9E6CKzHczrjNcOcDhfWcJDwS/EEBgto0ohb00iIAe97gy+EfR
q0G0gJPuGul3da9sk5t4c364XwXLjCEDE51TkKtF3QZbk2eKAxW7CJjN/ZwEztGzXODmF0DkEvdP
d24hGdzUQxZkr13iDxeh1R/ka36bx7w5z30IY2clRQlWn+BD1KvEfqSHJLRSzZYax4BeDSo1t2/Q
qy0tcp89yLuQxzy24rFOpoFZ9XyoqNnn8zR4EOYF0cFzPdjdNnbMW/G2cUNLR8jZPj/3P+vmDZQn
orgA1Q4gSged96mVR0ZBIaGVwNT22cUR5213HV9DSOMeNg7qLwts/F77SZybGM+9X2CL2GMQMQIx
vaEyx1GvZYIUj2ljlxWk3OkWbQR/IwhDphfVNttmhn0t3RlztBUseNvx9jz6V8qfXew5S/J1kUOf
LeOpU30MgjFs8L7KrNAW9tpew1bXRgjozoTSdKcee+8y3r9cQyUOPMR3ECB3koO6Kb0MXItgFueS
BK0U5qI+4fubWJdeCH1VyVqNxNXVM3GDvQzu0PwmeUJrHfga4iew17o3VLDU6/IQOCi3R8fb+WlZ
u5t88S3O8m1opGc3I62KTE5NaJeBA0rZyyBHDme2tQ5xFjAFXcuWhLvfecy1iMYJJrPvxsTvKs0A
5nsASuCL4Um4Hq+F59J5AQ0KyiDhcZ1wrxww61suk+jK4XICzuyA3pRj08y6OaAx97nkrj/adEMg
2NRDVkW0InD4GtyI0urGm3kt/5lnZrcHYLHwCwpYsp2gnaZa+Z5SZHzrj4vyXrmCUpqjHXVE4CVu
tnnV4S6xGSffjLjxjjLmW74SvQmZdFx83281VHxqjrgXroUr05Y3Cpgi6NMdRFqtX9B1wO8sP4HZ
+13WVL3m4xOkoyzCxBr3drIGj9hfWy/z0udio+9l0Eact7X1eYc4FYQvNch0sy/+oVPGOugw76Bv
g2nV8Kut1T3L4EbREdcpDjFECvDyB6Gob//uiIEwFlIQgJ4rBk/9rZglfRwJw1d0RXTK7QjX945Z
P3xkj4X1BxmI+9EC0bydPBrc3OXa+QZNMDQdQLDJRIHSKbjWVRUtJ4DLM7eQaSFte5W+QS/AVm9w
ulfgNers/KWCevcsmr7jTP3aAbeEZ0y+L6Mo1YZ57KAg+Rie6TFG13BhB1BJgHARfZtF6tOrz/Ow
q05VhyDEzAsyFzMyMQk9knsQ+CMRUoFj/aZDpFK/ykArWuzotgfNj4wUuUrh4dBFjaaa2AVHSPig
cElKfjoaMBuASRaqCTIINNkcblvnEiorkUqV4NGePeFugHBVDovTHJOixLt/Duz2HTRo58f/dZCd
HnSnuIx3FeuIGqOG1dWte2OfXEzXtTtddd4NuKTwfy1kMVr8tw4SfOtedXHneKo3BKWOqlu5zTZ+
FG1U2uMMzC9y7NP+iUu6MX/BuS9k7NLI86ot5PkLr8JNeA8+Psj1GeC7whccCpQEggthb1jSLcRM
QhDTdbxT7ysLxX4BQjq46EPIZCbpO90ZCh3bopdQ+KhfXWkvKLzfVA4oNqwK1VB2cyhUCyn2XW5/
4BJq/YWOnOBRh3gJ/BOvfHDFXhUk7r6/hbHXJAhQFCniW5B/RlgfJRx/Xk1IE/ifcJPwTbj94l/N
qmbiTXVH+AGKlbLuk09g271zrSvjRMUnIDGcohNIgii7tnuvnPRdteTPEZQoxZNP5s4h5OHBh4Ky
lv5Fvv1AH7aX7xK7d6jDazj+2iBnFslkDFmZsLGogK+SjtEtOptfQU5G977zkVnRRrrKkcR86pGv
Hj08eXnbaOWScjonjJGmYZ2b3bwsxua9hQ1uwzvkkKcbVE69TOgsjW8QstEv9Cv/Up8XicfK/NN5
ozJABtEe8vU6QhuMiU6iSduyD0EVRi6UZnTkkT6jH+ghJsmr6GPiE7SnNNx0wM8AK2DxMpspNWbX
xVyTVdoKZaGhcraotr5sUXHTQfIWpF6SrU0oOIE3ReXPeZf186AA5pyiF5CshatkUhBKO5JMmiuD
TflWlZwqHeGlOafRKsbMnoEwLn4EZjmHtJzMvMC4Ei04lNJG6optUfw5P5CV+iiMZIHCHHlxY1RJ
0wMlmolVR/Qh5PS29IerWjFs0a86BOYrR5nlISv1Hn15vKKHn6GE0w+Yp2FRReMXCDHnKay2oeOz
hoaeYYo+iFxshba0qibnrNzaGbccL2Okaip2fedjvFm4abrHaHhqoseOG1f8GfqaRzVLT5noX0Re
kBlVGqZi3lK8k1r6OQnGZyqNLiibLbkOLjrlo8OLMmpRo9TK0V6RUOydgjQ9K2voEWhhDN67z8IQ
jxG645Qm4yiScj7OYOJyma41UeBjyvvJKqPDZGxAi2aqyF0LUMDmFTuu2zGqVeERdIhPMnYsmU3t
B/NUZMZoFRl6SUm+U7KMU8qw6n1wa/0HhjHkQRF7lEoBJu6emuKqnXB5VjwjMewRrYyTrce1e37v
8AbGWO7YiH4ZdkAU0sluDOhcGaNo581QcmyWB8TYbBBqhSLW8wzqD1S9REG7VcS88q7V+UPWCM86
cY4mMhar6LSIxBpV8j4YtWv61MeXwRg7tf82RRsVGexa45FIr+5FdPEYkC0ArxVLSpQUbav5c518
pHpGaWz6Girzx7EVvV8slIG0DdrAwGusMwtFm1GacgoctR7tSdmFk+i2hLrnUVYd2QKFWaXUUCo9
Rh8HKNGLi6weEy9oyIveoB5PktqbPIh58SkeInMK5bIvdUORoeSg9b28fSlV1MALuPC0wV6K6e78
+Fa9xmJ8zK0PPdOx1pZA68odER/iaq/24c1U9U4OlVfZiDbn8XijYwwyS6cujirgJfXgpbp8XWi1
pRiJGzXx5ZBLCWeXrVvjv1bCekWjkRJdj2AlnYgKzuG+qv+W+udAbs8Pa/3E/Z5HlrgENZRRXGTA
aUzptaYgTanijBygBn4hpSmaNoZBczOwr9pCkaKkQur+kqbgkRrwRiudHlB1BF8lzqOtiCcZToHq
2TaBjIDOi2esLiOa5bDvUBkMjqZTIFPSUskcsYxhcUxLb6A3YoG4bfUU+tvzM7tqoAsk5gToiW5m
0wAkU3psBMyjlyGKkFVWSw0LNBW/sZe5p3TmOEE7J+NVFNInTdTN61gCKRKdFMKGzSQdtaTnZJ5X
F2sBxbiWuKKFUIAUwEbtwp0h9S+xOtpZr+0q1eSMavWsWUAxPqWOSQahMEyiEiCPY2pomm/fFYOr
RvYzDYkL0gKH8SaxAnndr+ahDBRRk5PhpSKFhZPBNsrkvoFcTnM9GbbaOOeNhDeVjFeheji0eYWp
LGXFaiQzt5IKVLjQa+kzledSVuqI51Gi+Xhus55/PTX+Ms0LCHMCTY2HPwlyRoIUXBlDsGvS6NnP
UvSS1+3fGHpJ1EQPlQEdkbh24tJ3IMr7pCAUc370Mx77QF18D0sO0xE9K/oWLVsZQkgi6qoNBVRc
oeaquUc0JzFdsFf9YsZBOKiCDhBlvorMWBTJE1UesgqYAnqcIZztKvnoTAWotCWFE6hfqX9RhCUY
Y1ZJR3LULqHDJS0PcncQNFuJLvrUyfUH0NMkSPBHvFvMSsD2FJNZZLzTGkjczw1i4j6LrtIGE1k4
TXxHZUtrHSU/BsKWxi5yV35zHI2t2O/D5laP3Eo7RAEvDrC2gxdTwKZoCBnlUE7wObUavPa0/tQk
uikGn5MNnL0pa0oIAYHPAxqNYGhh3J9YBLkc5YCJ9XYzaNmLaEw356117ehYQjBuzwxkBOBRL2wr
cW3VyqHG4T+Ra5E++sLbf4NijFQzG0NvRGyMqhatML2pSekV+kElmV3nnJlbX6DvmWNstKlDP00g
8G3DEdkCOAgIKjQVznNoHWSW6IH4MloKmAHRwTSimmDX0RrdknFop4F/KOSMs0RrZ64GiqB/YJix
VFGS++U05wOz41Dda6R+rrPLPGk8DYLLIch9OOfT6vVpicjstklWMiFugNhmgx3mW/MPBidfjoW1
j4g9jXbbZd4vjAMdGajA/N/m7FMv3uAe2rRz76MQoMANPbtE792kuTTF+0bmkeGv7qsF2Pz3RTyk
SIIsQGATj6JCdoc+gjUSG/z/tl94XSBaYucq4mNu3pQVQiSPLTjsee+l9TlefAOzt4NsSgazwoA1
zTL910G5DSkOZFchOMEK1+8ry1Cuav3l/DxzcZkNX+h6qPc1cKuJWlASFLqbHBRykldA5YskqVVo
SPQqjoibwXno1e2yGDGzXbK0I3E2Arlo3USABoA2bDrei2Z9aWfdJFycoEs+34kWS0v6SchJMKcU
J8GpG6j5yE37fH4gK8WCOI0gF/EPCHOx782q0c0BVQOieQWZ4EZ6Ms1NRS5S5bKLIG3zZEqburk0
8o+GR8ux6gwW0MxVn5RUIR3CPbaMco1WFawpuichytgqwdYgBUh0leMN1u4zCB2gDhzlkfqPEgm1
yGIhmOYSieJ+7I6NaemR5xcoyJAhTNxsjdzlTO9atHmByJ6unSEl9ZgBsdM3jeRq+fVIJ8vvoPcX
NpaM10ZdWELCqwNftU8w/KK4fW7dZR8bsmgiH68C1hQes6hyIwGVL0G35Yxu1UIXMMwGHBqT9lqO
3LNBPprWKvULuHDL8EubgH8b/N6VfgeqOyF2pfA1KAdLzXXO6ThD/LhXLD6B2YmDHCZJHM7p7zJ1
hFD1qHI7KsN11XKOrvUpNaHRqoDY/UfAK64MSKgNyOnl5KIebqh/zILd+flcn85/IVha6qDNyrxt
AVFmyJnrhdMnv4kNQs3kn1GwbfKp6EMueB6Fig7FiuZOMB5CLqPFqtVD4QAsMyBHNxRmZwuBmETE
AEpCwxf8vhErY1vphRv70zFT5U2v3WQQ0cFbIucciKtOZQHNnIcQlU2nqMNLKBEfiyG0zKSz+qjd
tf6L3L/W5cTZA6suZYE3m83CSZehqMZ9N0+oOW3kadhIveAWuWSlZncVlNpmzktEieicNxXeMJmd
lw7dIAszrGSSR+K/d0kZWo08ern8Knap20sFJ6iw+jiFHApoaZFjQlaZWdQ2VFKzmTCzkQRdYGl4
EKfiGInFxjBQyiU+ROK4HQJ8hj6C4MGHprJlkic05FpGDXVqrffOT8HqboHCgoDqAyjksB1UyhCN
bawaaCEvh00itbdDyMupzc7jh3P5FwIMtaeL2xV4408hIFBf0quXeA/GdGMonjz8xostgNijvlX1
1BxQhOtrvh35UDFqQqug0zYLeXHnVT+2gGIOfMlI8kiYl7Frtp12Y/RPjcg7Z9ff1QsQxlYyrZmE
scF49DRAgFS2elQeUbQD+I0dZ26ju9IcUah56TouMLP9Mx+s/qE49yQL0AD0A2tCl7uy7VD/VA3W
qG3l8rLUf3M0LEbL+ACjy6kRE4BmkqMTxfKDjV53nLvL6rp9yT0iKIoyeQZEzpJ0MOZ1y6ixHSLQ
Moyaq4uyfX5XrZr8AoZxLKWkjUasAQbSEFZbvFc5aPdmiobY8/2BA7Z6eC/AmMMbYu96Xo0AK8fM
GpPLAgxwY/BW5xPHXfKAZne68NJaIFZ4dgIoyq7jfgNWPUtHpi/iZEp5azQfFgsYtcABQGMYgoCu
nzRI70Jh9NKyvju/RuswoOwEPTgSpGxJK/iTwxRd0aC3lCFbII9IDdwNkvgrg/tGYRxFRosqQF4C
FICNuhXN8H4so02cmZzIw+pJBmrDfwbDuIo20pOgNUz4WIRSpnCj+JmrRtsGL/QycCZeQIA3d4yD
MCq/V9occEF+GUqg4usgucsrbeGNidmriH+FpjZg6lIEe50KpR8oxZvStygxQDYoUMSnyrSXXTmZ
2vvztrH+KMZRha4+CBKCUuTUBpWWhE3f+2D7aFwVqnit24Soccovi3xvNg7kp1sUEwQDb8zzxP04
K79xv8qNFrafBVM5dhRjnkR0M6NUwR94N5DVa+UCgjklx440SSICAoLGDsEoCn2rwdFKsU0Hao8o
94W0esBTsOKNjNkIegYxp6SDyahE3w1F+zhVyeb8qq1a5WJkzCZQtaithRqLZubHKs1QXXOvwzrP
g6xeVRcgjOmDzsIg44hxIKpvKWRXwwtWkmzVWDBtgAz6fiLb85C8qWM2QtILadZKgMx8H0H1ZA/d
l9fzEKuufTEq5sDSZB9pWAM+t0SZb1YdMz/ftNoxgm7Hb4Bk0IxLsiqju/J0Y8Va2PuKTEDyovfX
YhoHtpShuXGAToShPJ3HWj2FwSPzDxazVFVZJ41mwh5S9YCwwSBWjtw4Mto6wKdzHmrdKr6hmCWq
E5TBZAWgRLm9kIPRjpXbIQUBg9AG712V7NDN7vaFL3Gmc93kv3GZdVMECl1YiumU4ONbEPRpwUMw
9JwMz6onXkwkc8OQ0YHky/PoDMVpkttCiVC1BlFH1Ssq0w1C7/xkrhvj96Dmz1k4wantWlNMMagk
cDtkyLpiI9evisYrHeXhME5eTPrOKAUMS0KlzTC//coIWTl61+Yxz+vOXvWnY/9nTGAAPR1TZpDU
jwxgmeFD1O9AxilTcBa29tRDOY/eTebfQbjPlYbjO1YIIxCa/Hft0G57CjwQLdGmFMBRDe7N+G/t
m4FnDILV4EJSUrJJi7uuGy2zgyoLnpxF53tSB0VFGZoKnX47KOX1mAq8lPd5kwKb7ulnZY2u1F2C
NW7ih6Y7qMZNk4f7OHnUtFdaaZxtsr49wRsmQmgO6rOM15HFsYCYL868KhFAnGh3OdrX5RoKUbsh
extRfGWGHI+walw6Oth0EREcPDVOBzhQX5KiCk4bkUtLD926eanlP6XGefOuh54XOPN3LDYLacc4
rn0MTS93RbZLI1BWfSTVNu1uRnEjSjhrP6v2oUxuRsV3zm/U1UVcYDN+QTFKqdHmM10ut4mGWnTI
7CCp3xpeGzhC2//HKWX8AkSexFhsABekf8roUinsElrQKmdQq6ftYlCMV6jNWEsKGSgdnXaq2n6K
rcS5rZ+3DWRyT9csEWKzyCJARCVa2ODXCIK85DopvfPrs3o6gLsAnNUCND0kxgYNs5OaOA2Q+xjy
I1Hko5YKj1ql356HWb8tL3AYG2zCgra+DB8j90/IDoqyG0NtSwQRYeAKlUMgr+RbYStwdvW67S9w
GfuTRlLX7QTcClVqVVfu/Um28Hh0/AxKhBQsseZbnYUfRQwqphJtE219oeuotz4//tXlXHwGY5ey
P2Vy38y+LGn3hVIcatTJpQMaecjEgVq90iygGONMTbXo8fqCVkH6qcJwqhiPu8Kr+yfQNW7/07BY
xnVaUz+T5zdlUHlBGNnAMkdbUDhXz1UnAo0sDZLFaP8zmEVUlEGL9R5GWo4bpf6D4qciT51IcNTm
oRJqzu5ePQkWaMxama1OG33AWgn9q1Q9aN1BMh97P0SZ7yErvLFpOXuQB8isGK19ouT5PLwstgJo
Q5GjWElWlV+msqtqrswLB636r+8Rsl06ahii2FhCmwRSCtaISMMUN/fnLWO9+maBwVwq/BoVVNmA
QQmJcGNGPZoGk7yz8lQC9UMyXJZ9fCU09Ucl9ygCV6aH2p92ZE5pVdFVVImhXVVJ7OaJ7NtZh2wX
VLpTKzZ9wjky1j3gv8bFNgf5YGxVwxIfGgvTniCLkRTKZVBCUun8jPBwmAsGWF3iItZhVogpbmU/
d0u9tiAIwYFZ3yv6HCVF+hX0iczBoSk56tYwHF176LTJqlOnbcB5Aaq14UbQuCrmq7dWMACA8wFM
AOCMPMULen3wqQJbSqid6KOVtxcpkrxDeD+ASC7bmihCJmgXyXitd6tGvACe/7641QSRSZJ8bjUb
9XJDhn7T81pgVp32AoE5G5MwVXGwYyoHkNVlk1dovkP1ba7wOGdWXfZXkykm0MCj93QoehybQ97D
NLLwVi3dCBUVAu5Iiht1vINo1QoXUMys+YPUCVk2Q5U3aM2wtFqw0iDmeDQeCjNzaRCCI2B+c5Lo
wkTmP0I5Z8Zr9lp1m6heBlMpWOB/FPqGPYrB0LaDigoRofPoYoztHLTNcn1lJm5MwZMqc86hFVoi
BVSk6GebJU7AtstsriLpaEp1QDaZRY/q7Xit3deX0rXvgfD2Gew5uGLsgr+4Ypz3HWubeoHLnrNS
RbNY/AqJTDsDhNGojI2vpeDQis4Y35zHWu2WXIIxnhtEXrTDtWzu4TQtSNgHkAMCe6GlXaf7dFMc
zMmCUG/yUHqBQ6Ff7INY5fwnrO2H5RdIp/sBKU050hSYzzR4bXwYR8RI7o3K0cS380CraawlErPz
QNSYSX0AJCk+wCW3Y+vIwkFVUToibyvNK0HjUvKCFz8VWnEuLlGZTWgYXSB1BDNcW/lxwqXzToit
IbAQig+fmgf/9tDMHe2R8+a7AS/XKvOMidmc0kQjoQPLFdQSQ8+/167jp9rR3QgUleMmwILexI7h
KHa1U29Lh7yiZXi3ATsorLuw6y0OcTCGg091K79UnnBDDhHv1r7m2nV0cILaB+roCku5m2jjROMU
zYD6cOlHgz1yj601B6VDZWvuf1BFKC+dWliVpU0ijDg8Mt9SRxSxpRuf24mw+vhYojDrXKETGr3H
QEGjqwCSdT05QutVCT/lFpn9hHim6JbCwyRsetNTR8HlWPe8T9iI0hKfWenEJ42Q6sBPZNSA1sFG
QAGYmuTFVooFlGLTfdg1G6WgdoFXJon7HSqNfpPeWn7EfMouzmkFmU7UR+IjxPymJyByRpVimvES
j6sPzCUM+0ZoUiKnFFaNJ3lleHV9MfWPGtHQ3vxcxw9CvlXLXTndnp/itSvCEpV5K5BiQFn53CWr
lGRPJ/3QJ3+JmDzVI/k8j8SzWOboqTohzzID49PHa1V8GLu7xv/7nyDYZ0HcJm2mBxiMRCdbiiTb
lydvSjLnPAxvqVi+xskwQ7Xt50lTPIIXOa47rbGrpKtOdXvxMxYPuegIWro7j8uZQfaiH4RDJwoh
YAP1uULerBNvVOnpPMa6b/3Xr7C3YdWI6yItsEpRj5rVrkS4gzwbRn+oVOk9Nu5qI9qeR1z3ld+I
jI8ZTVolig/Eqjz6Ai7aIArh3bRWMVDcCD5GUKD/qEjKaqNGF+9sGG14mZs9wiOmkrcf50eyOnfi
l5oQ6rxUdu4EVAD1yUylIZWaMxJrFI5+MjoSkZ1SuwqQrftveMzMpcE00nhusaflbaVc+dSj40Vs
vKT+zaBVnBvcqvEtBse4Yl2IYirMbAhjN6H+flfR2goppyZv1RstQBhXS4OuR8obIH5fuuj6toXI
xPvbuEKhB8fseIvFuFstyGKJCoDKUeVvomTFbab3cbiTpQNpOLml1bmTZp43HRQrP0LzelOPReLj
ugRBe3Xs9yLYQ0oeP/n6tXeBwphDpkgFQRklamyP4VW1nbbIXu3SYwGajthC4hYaZY68y2xyTD0h
tSAz6kqc9VsRAsLFcPENjJU0rUKUimILdB9XMu7dj6jp+3y+l1SQ2pROZ6sbHdL04xPk6G15P6lg
/FM437Bafrj8BsaIEBsd0jrAPLTgs3LS3lZvh0O9AZ/ge/kR3sguLUB9VYru+d24filejJ2xqCST
Rq0ugQvKTINAxns4NFvp0/8EZwpyS4InWeU7sqRXIDWXdfcXLMKncz9b/OKe4isKpWYEfPXuaKa4
iPsXPeqpYyCPlnHbHvxb6dKfrOD9/MBXN+1i3MzBHmt1oWqzdGIMujREaSBtQtyalwTioHw9hBaj
0ynaHlDDjYOpeo/9g5rYNO6sqeS8kOeP/XHj/B7M19G/gJHU2gcr3jyJQWonof5HxkvGFENLkP9O
oYDHlYC4La9kdtUZLVDne/ACFSqGVdiNQG2LT+IrTkK3PvRGR+NeQ9wwqr3zK7ZKtLTYIl/3/gVe
UKQmaef46WiXtq7jdaw/4x/0yeqXag3dxBfhvbGFW3KRbZoHJbaTG3Ixbs5/BccrfvExLj6iAU0e
PBbsphSxV3rRyxUbUky/ObcWU8t4pBzE1104201ZZZavlbYKuQ7KuxLyFpDxOUmVzWUKQBHij1p0
69Ypww+VuiMtrZgrQL4WslwuH+NpVDJUqT57WdLV1qijmfla0J2oa522dkIE3tTC05tHtIByfBxv
yRgXI7WlAG0IDLNpNwg4DMkflFJzFow3lYw7QWl6DhlcYJiS1U/PfbpLp42BWj8IUHqTxonUcPY7
W4ymjlXUdvPCpYZLWjeC8lOGLRjvJqmzR/MwEI7V847pr78vzL4wYPNRhcVLdijflvaQuC0umoPp
JlZ0rL3YqmX7dvQekk237y0Vss3nt93qXfh7Q3z5hgU+ug985DIxYkIbN9B1hAI57mU2v58+VJVM
kPeDeJAl5ulaosqKhKuVkT+24U43D035GCauLnOGwgNibjzqQMo8nTmXitErQ9Ah7dG6mfRO+6sy
GhAy/DskxotoXZ+GA7qFbSH/QLM5bqYJcq05r4N3fW0MHRlC8BKj8ez0HBhjWRATbeYaQolralAU
I+3Or/767vpGYHbwKITSZGiwvkmMrTEqcbrktq8rF11OrCRQnbrXOUfqV/T/pz18YzI72pjTdeXM
Xhdl5ROVdDzxkgw6n2aSbvW6UHDABqmkgmuVji9Rq6ToLUabvZboBCTjEZHfpXaqP9oBDVWVYgwX
Qj8Ur0oTJrforlRAZgX6IQuVANE2nWpUrhZoJSvbxviLskL/sR2F8R3alZDbKgdQu1KZmPbYoB6B
akGwDRrd99JGlXFrK0x61LugO+rjGOzQCwdSzKY51k2kzmI3yuCUphx9dMYIlSlqqttJr5U/oVDG
0N6gKWJDRHVjebgTCj3d0FK9kwdibpVcAp8jia5zMyKcBV0PRsBg/s9mWHqZ0Z90lAZgdkF4QVDs
P0xWGrc45p5LSCOSiyl/QO7M7HgE2utnwTcuE2XPxlCUUEQ2RyAncKIQy080m/7u+P5GYW5GRE8y
UCxhR5SgOVNb2++80P9zfk+sT6EM9jYBcgkzg87ptgtKU6HZCJA2vgumjdA/TOqG4tKH/ow08kj9
Xs0Vbb856BaozJ1BmZWcqwGofv0WlY+RGIMO70C6nUzvqMoLgawu1wKNcS2JHqngvAYaIS+R/KGg
22rS3f84kax3GfI48E2AxMWN315J5uUg5Fab78fQqRGZz3K7R86l4KXAVw8C2Zw5DUEHApqx0wUs
QjNJpgYUWXrlb6ZhsNMovGz74LLSxze9Tn9zwC3gmJUDRaNetRK4bALxRSmtkUSWLlsKvRi4M7pW
yY72439HxiybVvWmQQhGZsbSTiOxFRrbwnwhuJOL+oGG6AlWXGy88wu5ditCAGsWQAVdtPAlCre4
I5QgECTZzHk3DqlV1Yk3ZtTu8xa8QNkmDOLtmNZoNBeezsOuLaMxa3KjoBCkTmwJYwY9I0jdQT7e
r3HA6jedGlM45RoPPvMoIEl6Hm5tSyzhmOuDH+oqEQbAUeGmT2q3Nh7ihucm1w7cJQhjmnplmFPe
ASTI/0DOIqJOl4BiAewK+UHyNc6NSJz9IXvWotUHyV1NnJUFGLgomfpiMME3otHQSvy33rBQv+zI
PqiI7luceTXUxdA0bI6N5Yvvv5hQkGvP6OAJYAOgCVGK2MjRTK5Ln/CzdjQ9NbwH+up8LjCYRStT
Va7ozJlBQwmtMps+QCtdjFv7i9R+Kjw6qVUTMUAviZoGRUOJ66ljMWSaB2qPnZ7JCOKEoBh6H9Sc
8wZZu/UhMP0PyP+QdmW7devK8osESJQoUa8a1uDZseMhL0LsxJrnWV9/S8E921o0zyJ2DvIWA6tE
stlsNrur+BM8HUG/q6w0gnXZPkUF3RWoOP+blfmE4A5rs1qUolcwjraK/QjZqXruXHP4dR5FuH9t
lWhQlAMpIm98tt7ZcZxgbQbtqUtdYiYwAbzFgkTaGjKJqQsNYQPGOWHkZRZSpgCzh4fAvNMYuuDp
G5pWPWodo+4vGvbghW1UmUMyBAI5p4YQ9EVlBdoqHECqfWg1TjJRv0glG2j9Zn73blHW3b3xu6BJ
pSVtsYFK+yZAaYJp7VNyl2QSGJF738Jwj8f9OC2zsbJbhEtxyDpj3w4os9TZrkqJ04PDuZhuVU3G
kCbaS1tUbufaaRDaY7+ikle7/yDdBbEfzxugbP547weVl5ZogOi7CekzG+88FSOvUwGOJ+3beSzh
cNb2WoOt/AUqdzIXVpZ3gwE+iRGWoGrsYjToawNe3fMwwiHhqeOP+wHPIQdTdWUyaz1gKK5uKOSy
7/rK+NDDco/q2/15LMH+BY8pWW0csSB0ok/Nr0lio0ZJMfrX2OGWQHFpHG70WEZet64zZ+QnKNzG
LWajBBdCi9aX5lAtndPIjgiBeQMA8mcqCMMJFHZOhzGbczynAQBo2no5+hgXzQCN6ePSQJcxUN6j
NndaFkgeeQT+CBy3xEZhGAidVJ4Yyw4iUw+bDu1lFjy4GjiTadxbVeQkxVV3VVFZmZPAME7w1u/Z
+Io5RFkI6iNQojbswDqQtOUhy49Lm0rG9ScP+2W9NgPjzsAiMs2sjQCkofvCOFLiduY+bf3UfrLG
HakL9PYcpmRPl97peoaAVFYRLthq26HydCcI0uhYEXzBPF9nKKYi7JAWh/O2L6qkOgHhPHy+9hYv
6/qlyuwHE8pcEtuJp/aqtZGQsBLUVkVOpI0PJcIvySb/L+Do8QWlGqEofj9dTBReLPNIenQX4DJN
0W6psF0WPxfGQ6uUTmAdoSXlQH7y/JiFGwUFm/9B5XyLUmVkVK0BfTX9Tgu9grgIVHdqvQ9Lp8rx
nCzj1Bcv5CcgZ7PosCtyZcEwm/YafS325NaTJJgSTiVqrkCMaULX9kvt1WxYQRVWI8xVjbubyY4m
T61niNtrOtTUbHS0gne/RzMUXsaosZjg/Spl3AiicWqrBD0FKaaJcOh0OXOzm5V0XNBWgFA7CAla
F2+i8uf51RN56y0IZzNKhvKwZZjXStjQndKXjOxVCHZZ7thIzgVRg522heIMpVNB2hZkGI85+ajv
n6r7mD5H1cPU7W30h4+Vn6XXUfamq/ulP4yZiwLSOPaIjMhN5PO238HZTxczlUEPET4PbCGV/lSo
s4ecA6rqJ8nWEK4gVDVWLWjUy/JXmRTPRiiqJxixTkH0vpuJ4lbl7vwKispxUZXyicKFRJFdRZmR
ASWhuae13jS/MfViUC+jeh/Qy8GCFBO5itNrzXKn/pWmH8Hy1srKOddZ4x389is4a50rVR27Hv3C
euxbqCUcS7evqdNFFuiUkbfsJNkF4dxC3xesA1B7QXvN6e4wmRVkigW8ZbErL2sp3ncs8pN2VJY9
1EWxBrRm6ao1u6rcclBZUkdpFWGCKYQka3/yqIMXMzeFJHTq4JEH6uIjtOz7xMk+msO8i6+S59/Q
Vr8lN7Gn7XGYPWdQvVcPMnJX8Rz882F8QTTyOnU/jfiwmj2kQeToyzHVJXcWkYNALygUlFVrvY1x
67ro45xlhY7e8OapVuEjEpBlXNDF14isN0Q0z1sozhfFM6QsFx3D6VpfxbtFCraA83tFhsC5oLzu
sjFdgFBCE6XVaieVvSYJT47tIDjvkkxTHhsDIOLkCEKMyPDH/GekHhKITisXQXulydicRFYAfYI/
os8mQ9bmdCdAbj6fE221AmOnMr9Gs4EM4s8LJr+7CYgIVoEChMR8g2RgRLg5JLACCLletLt2b9te
+x7vn2ev30EJ2AvcABQcTm45qI32ZaXwIpe9hecsQylzms3rEGNQjarw04iMLeMiXiTnvhAHsT5k
HzSmw95Pp5KZI4q5Ygxznm5j0zOSN7O8peThvBUKF2yDwjlslSjjyuUKhw1WPFM5mCEqymXtdKKy
a4RkoI6woD5EIZp3OpaRZL01lMgZ2iy/UdR9gz5L9hSET/3i6LS8TO27HPgG26FRxJbtNBE8gbQM
Qx4PVygw057CZ7MZRlo5o45xVesZvcm6t6JnOr2T4lGpnWjxUN3DsCn0WyLj5RJs8zV9xFDVjly+
Rrkd0Vq4f0KdE9WgqvKLVbUXtlRGkCXCWEnToYyHuy4ubKfj69Oh7WbbRL6tGipHm+kOAjr35w1F
cKYSsmb0EDogE2pz41BHzUybAcLNNGKgK/UXcFc07KOP/RYi1THbnYcTWP8JHOe6zAj0BfGqE62M
oN9S2LWuTGjlQUxPp8N5qD9HE+dQIGCJ4NLUoZWM1Mfp9EWgdm8CG4X440WJBozRBWGLQyH75fUX
5X5I0GlT+m+o93Pot8EFyx/kBUPvPffSK91VHQtNF+e/SDTXmw/iz1LFzoxxMfBBS4+q79+zFXlw
2RFYXobwumrmv7gQYwIMlAOgvRS6YNz2HEKKDroCeNoqAQ7VXsPDqN/bl+hgp87rmDul5aSze36U
fzQqv877Jyzne0gzID0Juhf3KffBbRGCiHYPeSUnOBp38dVysHfDZeZMju3bP/B0mTs/7ePP9gBq
O90Jd+3bDcjSut3sBv75DxNFsZgPC9QTuLrq0A0/NYiwi0GcHeDDgu/KrroKve4dVJbMC65CXwP3
0tpV5ubHv2BbOoElp7BBmCnasjIChy2ELPXBYc/nByaqZj1B4BZaV0c61BYQpvfB0w9oZ7wpb5KX
9nvsBg8UOWAnfDBeKoSTKEfwLiI/dT7+x0/gFj2vUhpmIZSiIdjqgKHrTbsyvPL7XX79/lpd0/34
HLhYacVjDvXmSxl9taha6WQKuBjSJmGIdx5MgXK4nm7zD+aiD8U8sOP7S7lH01dQOMoP44E92Hvr
fnZ+nR++6OJ5Ar/6vU2Sa2pQR2TEGD69vWWuuR/eNG9CaW14D8HFCsrMugu2RhmRjeCUh9wXeqtQ
FYLTiPdwNhSrqnxJwTUd+G21oyRGdjxzJ9PDI43aXSvhBUoq1MRlKJL8EUf+JHsIEJ7BumXgHY1A
dwIPsacDnyurMi0IwbhLh8u13jmpajhwyujT2ev6sbRvWeuEIGnPi5uF3VSy+6/oQEFFrYHxUx2t
bNyeViYoWxk98Ed6yRIvTI6FHSIf/HR+gWUw3B4eTTRltyrWN0Cj7VKXV+gIf1ea6JvWyXQlREqn
RGcGM8GQY6EKnxtSBB5tja62BP5yt/OifXDP/Ow4PbJHba8fhsvpm3JdfDzQX4g6djhKdi10oCe3
fZbtKrHH3HwKN+wmacEGoWB2U+gBewPuwLiaJrvcrdFG6U7o5nSGvbpbLqzj+fkW3XHWmEdDIRlI
gpC8OLWraUYHkWYkmIQOkmXWtFeI7XYQVB2nHH0d8XyLBOtP9K/6pJVx24jiLqTGDdgVbuJfnjLA
hKTX9YxtRUJ0+vwegm/nByfatibEEcE8Zaq4TPEx10xtcGxgVkk0z5MTVqUV7iYtzKBeloe1fx5t
/TX+ON6icSFXEtbtXE9Ay7ruWKDVtmt1f2aDm8bgpIhez6MJ5w5DQ1WgCgYR/rWptSDj1Y9lB5cT
o4StvZrUTHKDEiX6oRENylhUQP3JoJ7aRpiUM9RCq84ty9mBApWzQPbUbpifBuXlUBQXwQiJCiM+
WI3hLG3vlhr0bhvdJZRenB8uETkG1ECCeh8uCISD3NFLhjzUh77pwCXC/GrqXMMOLvM520/BdNAy
siuKbGeND1ppurmq77N+PoIo3KkZVAFocgXJPjeCHmQPhqY++JEUP1M8atG+Aitudj3HbASpQ4YH
VksSpgl3GNgrEB/r1MAJwu2w1CCREqr4cq1+scYrzXZI91pBCjO6o5UzFZemKhXYXv0Fb4tbzHU2
N8ekGdBGVVtghm3qxHidLnTFDUc/15WdWt5O9rWWZY7do6Jm1/9F+pBswbltF2UBmZIZ4P2ofO/a
5MJkj63W+QnaIqegdoz57bxxCKOCLSK/9QpG26lbhwtVL4ZcUFS8pkhcmoZnhqYz1p4ODRPQe+rg
z2o7J1P3kHApst/jfGnZvyVfs5riucnn7kN4P8lCdcLXQAnUs6erP5Wl1COTvwSpbwV3dfGiKjnI
mp7r7LfCHiT4ghIxYiHJZ8KhG3i05bYKTbWmjkiP+SePDaIhI3rCLZ2QI4VStrWzU9THyN5wRVeu
LSYXlhqxplWTMXRumz1Ew47FF7MCSRd9B91Ipwwlnkngam1m4SqNBzoNr2vclqKWGhWWinK0vM2c
TrEf6oZB2xO6qPGPoZI9eK7rxa3nCRq3mZpAa8wwXkvuihBGc52DbD2wvNL8lo6tk7bXhi45lcWI
yHFDyGytQuXGh1Ito0hbxJZWnEHNCyk54zlBy32f6w9j/4HWQRC1yeoXRO7expUN13jUtaDMj7Ob
xEiGzqSoCYIsZUtvCIjXCSkco/HV8UgyX1ky11BQt/mT9iUkII61fjhvuoJD7eQLOCuK5lFXQhsz
rVvlS9FW1dHuSCM5SoTGsxkmN7lGPCphuZZwxUN4DMPYNel9Y8YuXpJ2nfEXRb0YEp790GaMg8vg
nUHSWfm0YCntWPUtsrgsftbi+LEr2W5OYLVaJTGe9fu/mOsnIuWI9hC2acnQr9VjqC2sSHYI2tBN
pXog4rVC/Q76m3E1+uOTN0eMYhpsLBMUFiq4kjmVsvxQZVppAqeCufuE4Nx6QPRqJGsdnJoUByRG
wTW8W8sOitCbwM1GlJfz5ie0DJtA4ccGzRRc5+mpqU8xCshWpTmlcAZF37XBbRPvWebqxeydhxJv
tg0WZ+pDYUMEagSWtZTq3dxV13Zs3veLva8GVGrqRHkgRgw+LWSUnanN5jtIpOt+TaOLPsuT247l
+XfJN63j+2I5m2/idoY9VONgx/imIE+eoAL6I1ermyxL34PxKccDYAoq5lEJ9jRNnMUAtVsQvhMT
ctTnv0MQ6tls8xmcvy1L2idsLVmFwNtg0wsNwnLB9GTJtNPFOBSlOVDmsRjflrS0RYl3KuDEocvU
vRWmxxJ9V9LqcFF4ggF9AnFrbdBhivUe8zqwdzXq9+bcISUaWN/DqDjo2atpQ6oRbCr63Hl5+9yS
4a6n9jM0pxytSG+SGS2mtow8Qri5Nh/FLXaJB/xJjfBRKnWIdWUgTmzZPrfQd4BOlWmWLKrQK23g
uEVVFKVXGoLJ7mfkvjtvGrwS9TR/YzlYzVUbDBKgXOQ5qpD/nBKU+9WVCxWkHTjDHYriq1STnCHi
yfsE4jxTmZjBMCfQzkuLXwZd7qz4HgSwtPD6+V0PRolHFxvqJxp3hjRj1MYoNcWG0HXcXB3VbveK
1tzYqsQrrT/01QH8A8QfHWUOCj6ao4Q2il9bZM0z1cu7HJzXz3XkWSy9BCnd+RUTNefjaES8yhB6
QHCMW7I0QOXin0LkJZ8OE4S+NJQzFOBkzozyJgVRpGJWO0Z/9f0HLX4TtM/iJghxV9sz+1zyMSIb
3X4Lt6oLJXVa5Dhv2jEpnAb1A95Y65FnxFF6OD9u0ZJuobglrWiZscQAVDqGx2zQQPfWHyHqDoIw
GXm/ZFR8R+vcVxOZ0FrkUk25Lmtk/HVyMC3J+5bwQNuMiG9jhdVkpRUAJlCyfR8bz0qJim/a+UoI
6q+OuKmGSrbR3K9iRfOQ+FaMd0PDcOJRpmEn2p3w6tDqA8MGUqVcYo+pY6/UFGbchqObQdjR7Cy3
tenV2L3F2vQwQnZS4nlWM+V3DogVUVnBkEn7IqwyIkppolVqVZ/173YDCYG2TDKAFrVX62T2wlAm
5CVe109IchqtBFWA3qpVftditeWGysL8Jh6hhTpQ2QPXOmFfRqeZeN+ysFFV/qTMtVGJLR0TCm6o
6zj8ZYPzl6j9XoXGVJJ+WDRBFAhJRNIfS3WQeL/1dPwCjrSvaaLoeU0+n46TaYmujzXAqznZxQn9
lg6LJMEvnMoNBLfxSTIlarnAwfZmukNZ/0HNMq+MZN3yolQQ+EQ/h8Lter3AKmWrI0+yKz36PkYR
ioLvW+Kl9YUZgVVBfVHQFfcXrkZHzp5Ag229hpzOX1Hbud22OBTNHnedPNgVSb+3oDOnsEhSYCT0
ahsoziR7aqJN1gBUxEx/QgyRzCNene1bSHbfnR+VcI/jTUbHOY8Sdb5FM4VuLN5dMZVK5iJaRc96
Ae4DxFRN/kZZ+Fdz+InGRS9NmLZGtgYWgXZtMjxhJkc7ip1UluYUupHNqDhbhySiamUzRjWH+X6K
wJ9SfdhqezFFzwMkcc9PoXi1PgfFWX0ZlTXJ1u4spQNDq32dWm9dMN62MrMXRRX2ZlCc1ZMi7lIC
mRp3mGPbq8MgxWN0d99Z40tIxpt+HmM3RP/JZWYmhmzlhOCo7cDTmW2s3aCn1j+gFEnVcoBTUDko
lTdN70p7tPPYKduHrPqQMsUKZ/UTkFe+r0IdDXc1AEttP9Y/+86z0+dclfUqiuiobXuDw21rvMLW
gdqClK3zsAVCPz4EXo9SXMdw6P6ncj177e3i5174oFyZ/nnLEfrLDTa3zwd7SGarXLGh+E6zZGcR
+5jrskNVHBxucLgL+UIhSFn0wEl/Gr55QXyD+fRb5c+74lsNalEcdnuQm0qiYNFr3MnUcve1cMRl
jlUr7FPpZ5GnHALfuB6fjN/5vjjMGfSi3OYDUlxU4tSE8/pHKdNAGfCXQis0m8VlEACYkWtbQ0Nm
7c1WIxveujpfDtQNCrd6CuliXVstJ2n2tL2lUO7JUSS+tB50C6qw9MN5X+NuhgPJHh7PW45wd2yw
uRUtcmuIKwXYYWdczhlA1PoKBCj7JjYP56GEvnQDxa0iKCXATx4CqlDGvQLOGDInEE9DwYKZoeKQ
fj8PJ1u79e+bfNhUBVWfFYDT7NdKuy/XummZM5PN3vr3DQbNkDRCkhSz18Q4Gu7z7hBaF+wv2mtQ
oIaHP1VHPReevE5h2k7vIpaqOIWKy0zxmuo9kpKyCR4p0GhC8R6Ggkb84zDqbqhyRhDV0e5ZY/3F
OFaNNy6vi9JeoxHdH5bqpdAe06J8OL9OwsBhA8ydenFb4DfXwCFGgs+u3XKBI+kCZ0RdlJlAaNik
f/FasR0qdwTllMWzydZQRUXj60SsHTgZp2C41+q1VkyV8N2tdv1le38OkD+AokKNomGNVZIOLQp9
+HOY0Yh1fhJlGNzhU0DJwAadMQhPsWq4GQSOOquylJHQ2jcD4fzUnHXU6FuA9H0FMiuVugFh/mJp
CL9KWTAkKrCBQa5d16jiQ7Ert3/rttZmMmPa6uRQLvu4vEuCV9R4G+FjpyMBOT8TeuyTuyo6trLH
fBHhyAk4t7HHsSuLeG2FNTI/pZcGuQ7NZwpahcnJ8KBWX2nUYYPktBGGRuCj1gyiEkSW3IiXurLa
MgZooeTPU4TuhiT2RkL8ihpO25oQSUxcNVd2521HPNgNLjfYqY3YZK5x54ISnznGM60ZOgGb/al8
AjeHq81PBUTCSvZEU1mGSwrO+Z2+zXQLnEAIXdIBtQvXZXFj0XfoSXmxddFb+zrwwuYQyNIjQlve
jJnzOkq4hDaoqeEDiN8m7L7uTYcG9U6zns7PrvAY2gBxzkal6th0EYAiKzrOuEwypdit5C7nYSTj
+XPT3ZxESUeTqaIrzGQHTj1Oz5G+OApe97W+l9xTZGv25+8bsCg18K5fAywhH1rlT7obhMcAz/n1
Stw07tR+N7VgP5Ypj4gDQXR0U/QNmyBq5dxcmecggwoRy3fN6IRgTEqnEJ0Eyp7puaM35YFkM/6/
ORpq4huYaGWxHjI0wGX206z/rvL+eH7a/8tUfH4R5xOrBu2Sc4Pu76G6B/vEONwOGfr9ogsKqn1L
3yt4KzE73w4lwZSoyBtSHp/AXODWQkOGFgxTsdSvTajvO5M402TemrOBDhzLr5TQ0ZL7Lp8vBjbh
xU490ig/6uqDnkUXNg0ea/NtZK9FS1y1JzCT6GKw8JA0kmjfldrvNmv8MEydutRUZ2jx9rEyhoy1
TLhLGBZuBsKFhcS0UzpTDCQb7obuGCbvNcqEDNULp1myWmIH+zlnnINtgmqwg/XuWRNocT60wbRX
q3utuzVwp1AsPLs8njcP8eb/BOQ8a9iomWmMsI7KCEA/ZB9aVUOL5uSfh5FaIe9EC3TIDsO6L/Jb
qHfUDGQ2uROqKP46pqmb970HUuhRk74WrFZ2GttQ6BNTkHKhjQ25XW5GKxvVfERFAFzFV20Q7wPj
woTF4/rSJ28p0lpT4g7F1ZR7TT84eLaUDPzrBANfW1sVUS6pWvwDk2IOeotHaQTgNWhzWuS3dql6
acTEC2rm5XR2rfKuUSG5WLhL+42C6TuLbtX53zMqnn4Hd5wQtPn3UY3viLql2iG5MoJ/BGy0RtHc
BmUSO2CkmnfnBy8cO8S2katTKYIGzgOMC0nDlOoIx+ybzDiE9WMqo6xeP/vL8qIMllEDN2yVl0Ub
lhbPoDMacQKzwhsB5B0oJEyYgaaciHh2cNWir0VykomGhfJTfVURR/qeryVSiAWDMjCsab4xQQmb
z7tw+n1+6r6GyzhBNhjcvpxMO0TdvIELVeQyBWYjrb+SjYLbkfFcZ8G0Lk4euQNy9PNNnb2cH8T6
kfzibAfB2VyPzICtKICwilvF6kEm5ZvhVdf+6xzy6VxxAcyI9dDWbeZO9bU+/SrR0JDfM13ypCFe
ERQZIMsCagCTQ8lncwznDCvSk9Hpwl3aSZZcPFv/APAUFUE8s1lNAVDND02zvqtHwQMZAon1fj1i
MFuQawdBGgO7F1+zFVqQFbLX2QqGEISVKHeH412qgP4yk754DqmS/oJYYve4BAnE3NssDSS3COFA
/3Q/aaqOrituJovEGNXSwEBJGKFN/JirTmulTi4jKhVaOAUAxLGQMrC4WGyy6nxuQa+JBrofbEBz
TwBCH/P+vI1/DQ4wnRsQLrwyI0upuxXEyPYsvlvGh2x4wqHj9H0rWTmhBW6gOHdahoGWLQagWHBl
om2z6HP3/GCEtrFBWL9gEzajCteslAEIo/GSx4cJKoTzjVZ9b82DkbyUo+QRTeS8NXQUw39jR31h
SOimtoFQn43AqnwsdDCWoOW7iX5F1bth/YiL4/nBCadvg8YPDg2HI8J/vGrNhzp7UypJ0kY4eejm
W1lUAcPnp1I9DcdwUGBuw3MXXunqTVohtLZfLeMlAUv6+H5+PELzXmWakXEDXR5/GS8Gdc7ZEnZu
MhgQUtSctkpQri0LHGQw3EnUWLmdjxVgMno0bHQC6nAKsiOVCBdnMxjuNFoSk7B5HUyzK2/AXHEM
f9DQaSma/vzsibqFa95cLr/0B8sbXxjaARO3uQJj7PkpFZQkYDfbBltZQBEy8n2Ieq0vqJ6L0SuQ
eeRi8uIf5ita3A+Bk1+lEHD07UelkoCKh/6JyXkQpgxGVNtovEWEag6P5N9Xc5yOiXMbTackWhLg
9yP9qqkOpv3dltHJi23kcwjc1spje1QMBgiT3Sj0GLLUkfIoCk8Nm+EwN/U1B8ydGgOLF4jHACOv
V1Kcn8g4rbwt7b/vg6ZomINbAv2XuZ6Tpz5QTfsJB9/auTeYcOlLOjxkAYvQA8J68jalUfnvG9ZP
ETkDWGo9VMIcDVXF+DxUF6r9/bxVi2ZuOyLOAJZUq/KB4Pe19lANH6MOHfd5P+SyFK/oKCS45gAL
vCxfqiNnTUvQVQUHqE6eNkYOJYdBPbKxReB3OD8kkcFtoTiDU6ICgk813EWlI42zpJ4ePdcs9v43
lPUrNsehMphdmHRAAaNOrg0unmVNcGn9DQi4VcyVxAf1MqcgS09ss7PXoUDoBVIaBsjRIlmjs9AE
0Kr3HxAuEm9CFOOEEUBidCwteuyZaEhNUw1y44/nhyNEstBuhT4v1QTf6elwSIWsXqJh+1jGqot5
m0yHQPUHmXCVoDAGoSvi15XoF8Knf5Lzm7WZ0jkmMfKy7mAZbk2tpwSStIa+NA463B0otrlzjt7m
INyZrazqe7Uu/l6zxeasj82dXo54SndJsbg9be4WW5PcNkTBBJgfGI5E5BItnuAojJaogL2sZR0h
ztu+GDyjBU9t0tuonCrBT9o1QeoR1oDhbewlD0Ki7YUjEAYD0hcDDvd0EQeLBNYSI1SyIJDDQlBu
V+wqYN1fXAR03KTW/jxwIPDUuH2m2AZCTkRkgU/QXRYOpdeBlcuud+eNUjieTyCeHreeyzGqTADp
agvBX60Juocir0YVlzmoYEp2tNg2N3DcEYJUZDnnJcJoM54cKI06WaIe2IQIN7Mg5hIXbmejOna6
7atFdkkQxdRIuKB9BAkXkG9zS6cXWqBNMcP1Dvkmw/5WVRG4HeurKCWeof3qQNNzfm5FXh+1B+gA
UnGdU/neMcvuJ6MrVq9Px8ZRuyiEuGBcHEgN2tkBr0T1y/8GyO8+ZqZ61wDQzkokhT9CU3WSEkGi
NTjUmJ7Po4n2OjowocQK3TXQyXBhB4rz6lHvcVk1JvClMhPvBjL9cOEMggcENWkWYk9+r1uLmuj5
ap0ambzC9GeaOg3a8kGx3z2cH82fKIl3XegBxtMd4nTwCnKmqeKOkGVth2DwaB+6F3Ktg/3OmV7G
m9QFhxh5Z8dxt9yYzvfi2ryd7+bbV9TeHuyDBQoQtPX6579HNLvbz+FCn3pc1CWq8DnrIk5BiUfh
p/MIAvoJivLTzxFzGyIuc51ATblz9R29Ca5BOXHXedbBuskv+lfFGy6qa9OBUg5GmV8VficLVUQH
4hafM9eOtDUKyoBvgJMzy65YfBOUilfiqeL8SAXE7etIGTRf8By9ru+p104ylHK2IzoqsU1fFJyA
6Vx45gSmLDPYZznu8H0HGT90laGJFDUhnlr2stJRoe+zUJQP1lww8+HB5fQjskBbaqPFDSpJ+4uA
xsfcZE7S9LuegAkhC51hvksiUBVGv84PX+Tjt8BciIPH+Br3OQBPYeH08aFAB2s3Hc+DiBbTgnPV
TKR/8azATbFa2U1qmgilFWu/BGAv2TPzjS4SDyeoLFjPfFBNIEMHCWieuiPtR8PowYjjauGdCSFa
dNW7cZodBq09Dml3iOn8YFavaNt1l7BAm7h2QYpI0rEiHKuNqBTVsuDw4hOeikKIguJj8Hd0mYvq
3KQMnbzxIT14fk5FJ5b1icPnPadCbRkqbGAxRfJNjxO/1qofS6B6Awmdqv41x7JyPVFwxbAJVANt
JChw5ny6seTon5jAUhDEOhRT9CU/NCWSg8kU3Ol6eT2NQ+SSUglcohGZQJPI26MgfhXFWBOH/AEN
OYw2aWbQMOj0LRnvhvz3MrpTu5v+fR/p2lqgQ0LLQhWwzqdZ0baghCmB4zHZc9Uek+S1jd/T6rVX
32W0GYLnPWAZ4LqhKA7GFYVzsslY9DOOf8woUsr9sJvxpjXutOhWozum7RiBchJ5JrJ8pTBfs8Xl
nOuUQolJBRebqxq7X5N7rxzaZsd+fFOeWOPHrd88SbyMcPUo+C3Wfk/849ybuWR4jVk75VmGxlx6
ZaiOrv1Uk++RjHVRtP3YBonzZxkdSxavSLj/OBCyq9SfY+oaMs5xoa/Z4nCbIZwsfWIrTtGhUlY7
DE7mFBf6fYf0m1ff1YFLH89veMnI/hwhm6tbMCb/P4fx2ouPjtnyuUwhNJV/O48j6KKEVSIVATUf
cMwRPpu3tFYJZuYJR+/edLWD9rgrXUiFsVvtR/iwuMm+vgOZx+gsr+eBRUfRFpeLarpVdL5kI6yy
fQuHIyjkQnt3HoKsv8EHclsMbscNaqaXqQKMYZcRhzxBQ9ybjuzYesFD+aiNXuHqoMqjXvgzcy/R
f+D+Tbpn+wXc3ssSS9GVDLO7EHKXLuoOhFeuiYKOhd0NdXOUDFg2qdzRO1Orm80JA7YezH3pa+8K
5KohOxreoK1iHj3Ny7x4j3xT7yyzY7yE++UCzbPv0RPbyRJD/2X214AdFJvo1Odmv4ut0FwiOHF1
T3flPtgfc9fUHGun3dRuC1I33/DaK/23dkSvc7FP9uZ38y/u6CCi+ucTuOmflgDCkxTHZp9coPqV
mEcmI+0WblToKMGtqwZkGDlnl7eGVqvlOsrqV9982MYAuZwHc/g4v7RCn7qB4TxdOtUVaroBg+Lu
dngDdURQXpdkgvq5NDwVY4EV1Eb/NliBOCtKl3RaogBYIeQGsh4vnSYKbX52IXXNEUUD5ugiUYF7
Zfq7M2PPmodrm7be0hjXSsJ2SnY3hanEHwpjZljSPx+1rsPGIRptHgSDWuNQgahzD10EJXft+ThD
bNt8WeoDU290WZ5uNY8v/gNUUDpqOTEZfPGq2thzqROcnDlT79PcfMB+/ovADi26/0Bww9KjVJnm
GkEBKXS/SdxR26spOmrC46xcRIXMHwkdxAaOs9a2tzslWhmMdGRcxgH93BkSgRBX+wtr3cBw1jqa
lTb1ASbOTLVD2O7KRPWQHXGVyatkjYzCISGJAy+DSNP+w+e5MYwQcWgyVDAMrQUVam06Ruf/jUAc
VA6QmQcpmEEQF3MTZxZN1iEqxdub9hHpXotMnG7s4sBVwJubJ25kgtXlcH4WReZna+tzDvrxtC91
ktYymTWjWKwqBwdjo99kYyNxkCLvtYXgTmGlBrluHWNYSoyUaXSbJU4Baie9+n5+KCKXssXhzoK4
Bl8XFOYQQKGIgbW3ResvU+FEpd/JlDplUJzPr0mppa0BqJQUHliBq4agjddtuqssfj8/KuGL7HZY
nKdsitQEIzCuD8qhn52OOOy6Oxq+7ZLb6hLyiF7mpK7mL/sLdht9+56430NPdlFb9xLvpLbfwHmQ
vOnHXu1Wy+wLPy/8cSl3Y287VLtUQhRE/jo/ZtF228JxG6EG6cZcMsCBbf1RWZl3wBwKZohR5qqE
pgliUOSFNGwCPkmijfWiKz1ibqPeLfpVZVyz8Ocisxbh7G1QOE9l23GWkx75oDjfj2w4KAoEcoPL
qc39it2FUs7x9abwZbU2eNxNoqjRHhAMGBW4/9iHhWzBi+6p9/ozlEjDwalCV3maPfVAbupd93+k
fVmT3DyS5F9p+97Zw/tYm54HXnnVfar0QiuVJBAECYIECB6/fp2a3umqrLTK3d4XmaQ6InEFAhEe
7nlxSe7/jeVD2itYYUXgGDrasdqBqnk5Y7wGqhYMNE3UTfxzcn4nHdc7I0dbksx+afyZ1KKlqWk/
U/AUfz2Mk3k8CNz4AbpPV+jakUNZGPRJpmJ9kRnXXXvDCeDTwKm+Ufdnr699sOOJS2JsmPnwteGT
2/+d3SPvUtjWwsr1xMuFQEoEBdwAEdG5V9nJXfLOytEqGb1u9IKEbNLxK7f95c4X9tDE0EMigoMa
rc5a//vX4zp52t5ZPFqyqRVdxMW6L+Q+ql6oviTyxTt3V5+wAtZQ4BIAdQXj/XEdRJvCXJQNK6Iw
kipw8npsYxZea4ueeQqdaHKFiXemjhaKMIguBRxPoQns4feWjpctvVw2xqV70/dxsyPJfIherDPV
uhPuZBVcQZ8favsrN9nHKFVIY3DIiKQkmKdClJGgkL0MZexaqyJvBoXer1ftxG78YO5okMoZ62Bk
MCfsi8a4s6qtZdx9bcI6N6SjvQi02xh2a5619+5GdNr0aaMvhzoFUylyg5mlfys378ODGd72+uDx
G0mvJUkHOLbyzOyeelJivGgnQzkUzY3HqWVLmp6xjCici5RcOdeQl7pvX93kjl7oC7Ut74a8gUD2
ll1wVGf25aM8p6x1Irj48AGOjgkvIOblMXyAqciLKRdlWkYvOroS5blKxdmxHl20fWfSmnow5ZAU
zXPgkyKx+7PMf7GLtyqvnlsrpTtyA+n2iyGmD2Lzei45em6wR3djGLaAh0ZY+aFJRzd1iYz7JqPk
u1M9fb3Jzlk6uhXroJ0V9zFWd050cejq/Vzfyfm+oOcujvVEHN2/7xfwuI0TQALHrXpY6m2I3H9X
7ExAfSrLa0HN2cVTwQsRux8NRbrCLtxVJQECKV5xjW6Gqc47J1/4YZ5SDA4Yk2RxvTMXonvimIJD
HYcCTL4W4LxHRcuSSClqVJnBOO2kPfwb5LlReqkUiHHHrA6LuGIJifxtIw5EXxrlAaxQs3fwnavR
++aPt5TT2J7BUE02rEirVmeou4/mgS352KbBgpePE8/urgqLw1CAuTicMg3wIeraiZyeNHhdlHq1
h7WKlgRQDxLsMPfXgTLzqUQdGtAFKAmf84Ando4N7nQLzHYIBezjGwUJmbY1Fg9xADwggfoOCDdY
EqF8553r8D81w+9NHTnbdoSWa22vpugFpG9kmThjFVNoApDUF2c8+0lj6B71LfSQ2mgR+3iRkGUE
H6EDY7WOYpBP5iaIX5X1zRgv2uGqEir/+gSeuJlXQ/9j78ixDXLmFG9QvJqMJzMAs6/9QKSfL0P2
tZ1z4zryatDSdIT013F5wIuCFDC031pv4yzlRgThLjxLIXXCoGOh7R4US3i2fGKfNOwyLEDHPSQW
CFeJ2NHl+wxpAd5dUys7p0J+YhaBTgtDFK08MHUeX/8ND7olIhFI7b0imcXjXCzIDOQjP7M7Ttz7
H+wcbUVhOaUrzWBIeHQ9scvaeqDnJANOOMoPJo42oLM4EXU6zJsq3MR2xsT/N1oPHMSAoJ9C5hTF
4qOtYC+OT3iJyXLL4VnxJdWivOPVmZjh5DjeWVn3x7v0kLZCw6cmrDD4N0dBNOZce9XJxXhn4cjj
V0YZ2WKBha75JbrMAa+khTTp1+fmjJFj8R3Xax2CAzIkE4AvytuNoQvPewadf2aujhWpwqbTgdti
JObgXZfaTqEBkH49jlP1pver7tgf16Pv0XKMit4AFozlkvoX3sySEYSSanZSQfnFCjXj5YjHuBmj
ZwSFbp6giz4tNUgnR3NTjPeKnasTrEt0FBV8+FBHYTvXFVeRgdlthsewve/mK0IOtTygKmWxTA+3
X0/CSTfxrx3zR07x3Z6sClPzyl73JB03mkLciD5DVrRgZ5q+zq3n0RkedBRKEa1nmFU3Q98dGv7w
9UjOWTi6NtqOROFkwgKaYQq+sZV1Zt+fyvt/WJojL+HTeoFWGeaq9syHsKqqOFzGMB6i+WbSRhax
MJ9oGyt5F6HN+evRnTV+5DxKslheOBY4EOZDU/RAAifdcN0sN1Bmm6ooGY0DN+wzVk9uRmS9cPWj
5vCp6iD70CeuUeqkgccqeEZdtHMD9DyhOfDVvzP/jZ46B7qdIH4HwNT+pI4YTq4U0O/V6EDVv5u+
fZiQCxssnpoAY56ZUPvEQXtv62hCRxXaTceoTqwLiW5iErML8RpcFveP9l3/1p7pnTrBNACI17uh
HbnmsAC9nMVhTr+ZV/QpuGdX868uisUhmBMnS73dk3dLzrk48+tBeuvX3x1vEdg19FFgFa/TbPyt
m9i7dHdlHZegWDlj7JQreTfCT6SclmhNPsEWCp0pr7pkAaStugvdzdcrd+r+eW9nXdh3Yyq9qmaq
gp3GiXZ+7R5K0MuN87kE0TkzR454sMreadRqxjOTcNxXyK6dy9qfQnO83xXe6tTejQUtpME8rEaM
LYoRm/5b9cAvrJQf2m/ufeXH9IwbPnnnvZ+8Iz+MTipTs3WRJH8ir5D7/a5SGRsZBaJSebHxSxzs
Bw1U/m399P+3bEf+GX6z7mkPy47zNoZPtiPjznz82sbZ4R25aD0zyzDXveFfOkA3fbdidaD7lbZ5
xJDab8t+umEpVFnsTXjuuX3GoXhHDgW3tl9OHWyjLt41sXXtohAf+6s6RvZiAlYQnImRTsCpVlwa
JPjQUAgB1OPO9mJGJ5dQFsDOguJtf93Ue1ZBOyy1G5nS6n7uLnmxHYZNN6dGd1WxMyfxRIZh/QCg
XUTXAQrTx7iKZQLpTc2Bto6AJWe6ThsB7WxgrCC5XEAxdTeXPjRRsuYc46QVrLP5MU76aPro5LQh
AdwqQF808w8kQE2yAU3ulo07aGcb0XXTXvTdt9bZ9MFT5MUa/TNGmznmL8t69fFG8WJzYreAh8YR
MTMH/JjjZdgV20WzJBAPyJJAfKBp+zQCgFIKHav+O/gXEqWuyQLJDLF17BIFyp12ZQ4JllleyIWh
UPM9XIzMUC7YBnLL3lZLJpqd1+1bg2fduOPGpqh2Pl9i1eyWEEzxm17fs+mycMDTx2NSkbThPwk9
EDBY+ogqmjaNlpu6uuY22oByqL8LsZ34dQV9xTk3FeJV/gTSO7PYVsE2jJ5acQt6N0gaHOr5FvQ1
gcXSsN8G3X2o8oY5sdAXnr+vyK3fXhj6sQyeIxT8lwvWH1qI3nVsF7R3Ddtw+VqMD6ib8Og+0NvW
j4N5A81qjvNjapCp0TfpgqDielxy9KBkFJQkzTdTvrQBBc11AYmFjPmXJSTsrEde3RvtqzNDMKcA
lwUkyHyC6ZpRU3P30kgj+ma3XuKSF3O+gvyBIWgyoJBi62rbhDm2X1K1j0W3Bb/ton6rLqmiC7O4
RhpLy8eQ/RjB4AMeLd2tE3KA5jWPpoTpnLiZNOXOQFOFAu+hZ1/XzhibbbgJ2TeghfKGZuDPPXff
fw6d1pbUVdrFNVEWOm73bTxS9F45rGCcxNoFuz5X6ZDRuL6QsTJj88a5BJVthh12bxI0yJ5xhCfM
+8hFuVFkQVYXSugfL5au9tqhX2GC1QVaY5MxYQm/7s24iJ/vfQh28v0bCkfPMuvODPyEhCaqDu8s
Hx1Mv539oMel9gcehEahfRcvz5AubRC6JndBFlyKTF7M23IXpCKtNpCtBTVPeu4mOOEfPnyMo4uu
1LJVZMTHsBMwjcF0kfobOOMxb789gvs9jtLggsXfop9fz/znKOjj8I+uOYgTgRYiQL0MRFJl812A
DUyIeHDOjW/9/Ef+78P4jm46kzVgTvJQv2ri5spNnEOZM4yzS/VGZcVBbofkXErpRCHr49iObrim
dOxIhZjT5gkKXDued5A4zpB/TF/V5VW98ZJzlAPnRnkUNdcOeHb+4HeDaO94m2K6cozt1wt26hZ9
N5OReRQjl7NAi1K/HhWf/DC97WLynQD3qxxfUXFKo3p6VaMdB6wErXGI9hq0pI1U3679mF9/lBMa
eO8n+BOTdxTVtojWkjyCwdsIIjE531UpuyrSH2wzpcsdbrUYZZZY5mGskzEH2j/de1V8//UH+bSJ
IwfocIBxHXQTAPx+dHhGo5xr0y4QRs19bodd0sG5yuDSnu++NvRpfWEIjaGAVvigtEMD3Ec3FdVL
LXwINiHxBrpyn0NmKHPs/Gsjn1f4yMrRmbS1s9SThBWQqoLbe0F8FrcVmH6Bvd05CYe+LIpXzRlP
eG5sRyeUi7EJSFeN6P+8VdWD8PLxHKfl+is+OIGjgR0dSGQsDWkOGJhRmeauZl3zbBuOX4FocW4v
g6GqfxtDNZ3JY57aHWhdCtBuD7rt8PihxyrAZPRSjygHbkyJJjD7aewPtvPtzLKds7MG3O8eR4tr
g0p4xgRGiOtSa8r9DdnbL6AEJBfhPb8TB++S7bxEnkNCfn6WrfNqQyMNVRxvpTz5aJkESzRGlEFb
YodTtwvM+LmPdeZs0JeRrf1KyZmhrtfxp4V8Z/BoIQfSDbQfYNC/VBcUmeFNlHi3wfcxnzblPrw6
m474lBg4GuGRYzW8mY9BCYOdl09pm+jYtiBXn7g5h6jGGb/2uXD/0dqf5Na7lRx43WqQJaFxJrWu
w41+a+tYzpmdrO+zZeNfSwRGZaJesZvm7bl76+RBxFsAlK8ATn7qAputtuX20owAVgHSqrfjmsXy
/HODPLldHaiAumtrqHtcRPBVGIgI04pga/gN6YzEz4yLbi9+FDdB1iMdctXckFyd09g9vVmhiITS
xRrqHcs/DOEyED+EXRSW3txbAOvzIq1/2A9L4iXd9fDjzF5dj92nvfrO3vr1d4vpGXatyrIdk8AG
kkVBbDN2ErpBf2I6mvGA19+Zmf2MP1i3zzuLR8FsMBS13xgYYfidzHGHPHUOJk4dV7mfWnMsr+c0
2Bg7NIhsf09J8F3sjYvqTIf/GrZ+GjW4si0QzmCmjzGAfS1k2DqrM6ovXOt3OPz6elpPD/KdgSMX
AGTZCDJS+HI1+UB5t3HnVkllhnd8ADx1EBHwLijl9+h7m12koEtIpqHIPZZbIqoE5AOx7RdxtHTX
oxh3LHRia+zvQ08j1WfQcw+Mz2H+uibvPu6RA9EsZJ1pr7ebv/O/j6/QO/Pz8l5s70Qst+Fbky9j
Wu2d/ZRYfjolc3r//4yA+fgRoqPAzTHcqa89zFiz7DrzuzHchjSJwmeODpuvF+fk4iPBAlFJnOtP
WsyV9jpaSfivBbUuvoiraTI3X5v4nCBeRwPmCNC8oRHXC482+cQDPE9Xjwwubw/t5FfDVe4dQEM7
v6iYPHh7BQr9hOZ9/rXhk27rnd2j91pV9MyBfgc2NrV3rlguUKUG2+ecleXb15ZOz+K/RngU7EFS
wlsUgaUweqb0yaXZ179/PSHHRxQoF0BeAB5A0HqEOwmkKEHp1WFLEm8jkfQobqLpbuQbi9dXzTm4
x6nRvLd25AYbXyylrGFtjp4HkrfqHObpnIGjDeEH1Jus1YAf3q9UEHr79XSdCh5X5ixUdzwAdY7p
PCx7Btuf7kdQsvyQXtqqjaQ5ulkiknxt6GT8/c5SeHRQ2wlttQGDJeqYOuFliYwzqy4b8hNSMTmx
HYBLa5VyHT2PlKMPjqsnU6ObwQvbq6KWZ3b8Z8QujhpITl2oCwNn+okvBQpGnaM5Pg/7bcVWlCqA
imTcXlwBpISEiDLPvAROHbEoBAAIylAREDRH4aRLHbBtdXJMSDFA7+NCOA26a7JWpn8m+j/epv9F
frU3/73X5X/9J/791gqUUQh4vj/+87+uxS/+t5v69e2X/M/1B//nG4++b/OrvXptPn/Th5/BL/+n
cbzgXz/8I+OKqvl2+NXPd7/kUKs/vx8fc/3O/9sv/u3Xn9/yMItf//jrrR24Wn8boS3/659f2v38
x1/WGk/+x/vf/88vrgP4x1879VrPn77/16tU+NHw71hpqOiAacFdFbNxSsdf61f8v2Pbo1c/QP4a
4kF/dAl5C+b0f/zlBn83Iw9eHt4eHEygEvnrbxLcCviS4/0dtGmrDtyqKeqgE+uv//O5PizPv5br
b6B1vGkpV/Iff308gQF4t1B5x/t3bS5HyfMYKNd6TbcoAPfikqrxUAXmqx/hjQgGZGe72BXIfz2r
PBPHgOpl9YP/8pOQCUOLOVp41hcOAGsACX0M4Gy3Yb1rIQkpCiWXR4BqK75rjFAEyM1WEaidtaz8
i7aYhbiqqrANrpexsCAP67q8O1Tc8Pq9U9h1nzu6D52skIE1Jdpc6LJzixGkA5jbnxaxLaD3GOnr
pO3LqM2rOpjNl7BuTWcLaoYO5GmSIr/tOZXgWYCGjpQxCEYeBGvwIqiELZ4JGeafhq4cBNDSpClh
ZtRBBkzqb5pVUCIfXbrYiR2VY38DIVVx71cVUIN6FIu/t0DWhZqnrAtnVy+R+80zhoVsjNAvZ3y0
aRyqGCc3cDIJMcgp4RW17Lhjvq7Q8G8ZTgnuNTZWyUpgNafW0tPgUGrt93WqghrlA7vv3XGnimZq
7mRECzttiY42DVjyb6vSsq7BCxyWCZIs5kvTmNdGN5UyNRYyXgpIleRl72s/9p0x+NZwtHDGXivd
9qYYg7bJ67qdjHvpQHMwU+C1qS9MMC2gt8eHoN3GKi32Mlrcf55Mo8i43ftu4qFD6yUUYX9t8nD8
MchVY9jzWFikBV0w0HZE0SixgtlufpitbMbM7TwMunZK8JiFhm2FiTIaGxp5zMD/904ZpYOByk5M
O5MFaNfFLQulDudeFyzwcofXjgChM1EZEeh4W4axdjp4+Kgbbug8a30vG8j94lua7gWEz2Xid/OM
hmfpQJQWHe3LvqIKYqBSGu4+bBv6AOyPRfOKyJFnsyyqN7NRXRhPtPNoxozahsqko0SfdMvimiKe
GyAzNou26wWQ1nBx0KZeGXr8GTr9ZDn7KOoq1FxcsphiP5tD00IJXIKQdVgDu5vGbMWLqSv8lRku
1l6jKiFzRWubggIloG17DdNzV+V9UXCWGUFU9DdMWg676ZxBsQ2KcZPgiT3xstoo5WB/WV5jytup
6w2CIuDcQugqhfqGM96Y3cCrx0bYZX3hYdtjF/ps/e64NeXgoA/8v/8zXCyqt1NkVywtzQi/uVim
IGBpz0JfOkktSLgsCPQLTy+QEOZk2HmsCPzvLjgK5xQic77MRYAmmOe+KzFrS6mxmx26iBdNte9k
Rjc2PRqyB4yaO9BFTYgQ4S0XnJaghpCdfJm9yeVp4dM2xUlpvXQMAzVlw0winnDt4ueNoVfmpg0m
iz1q1HnRNySmuUrcoa2rp0CVPbsZfVc0DwoMPyB6aCj8hpLgZs0qdD7RtPIr+UDdzqC7DmIdc9rN
QFNAfTqqArDiDNLcANLIfylp0N91b0V3ym6F91JyqCNVQ2upHJzmeyRl+xxiHOGTU4EfPx896T6Q
jgZX7WCZl91cb0vSoPKMgikcZVJ2fZXaenbjygo2VAa7Stvq+xDM/cbyh3wh3qMzM731CJZKcR07
XU0SpYfgJiJtfdN5pgFUekjN2F/odHCYVTzpJRz6jNkQ1bz1bQ623OZ31xajils6eRuzVtZuWCAR
HkMUBrNPnasSzhi1t8gd77kFR1hDqvyn3RRWzCbTv63bZou6fZ8HxHvWVQQCeF666bBYTyJsfzVY
58ugU11autbWmEa5mTtR7AI+/ODg8EedK8xsNZapWRj3RhUhAyKDOY3WhYlmUO8YYbfvZ6j3GdPj
SNVGKLPMZUnBZ07H4FLLQmE76M0AKSBjBmA1khYKlEN7FXAOx4quOTHFA6FXUYUe/sYBWGhZkprY
KgtaYL5ZRcU3i1hOwtgTd+cDCHX8xLTIfljroFCq3iv0qPQ+c3czKOXqvrhYAHCNQT0NuOSwHEgr
67zxlioeiojmZgcdjs5RB0fVcGIDoCYiGNO+xZElbrO3BdxotYQ5XJX3vATzg1OD3Eg13NyW0m7i
wl56CHs4O6LQekzb5QJ93d/FYrRJz0Fn23XgREQOdG0vH8MkitCtQwYH2rc+cshh6rRDiuD1J2gB
d4ZVbzm1UVyVzfxSMAQaIOjCKpWjCbULk+fCMi7sijw4UZXj5l8gPwy5smXq1YyyQtO56UxBZAqZ
tnLITe1AQsaM0ALoqO7SJf6eMB5dDYV3awo9JmWDzVREw7PWwa1ZlUY8SHqhIm+rQy7jiJErmxZw
3FPUJMStNgSZ1MxhNvrU5/rGM1ZOJ2lneEc5ZB8ZzEPHssRFZQCcujNE9KPSEhw3rqIVT1ztm0ts
wj/GOFvjLZB2CJzhezJvrG+tfjGqlCizi3t0f+pkCmf+OqoFrskQQWOkYtJ1RhdvJe3pdJcJvwba
0OLeduR+9TibxdjgoxJkPax+pDR2ffItAsEwjsYih9iwBirS0h7YHqLm4oGrwHqNuoZ8jwwh/AQV
x4hl1iwu4Dnm614Knra1F34LQm7t3YXx17KQvZU35bygH6hiKpsF5mzqSUoCj22Jz4om7isHpMxD
Z4cPUgxGBYU8MBHGxeIamRyjNitwX1yW6OiCb4TiT2pOWr5MpbK2vVki8eTbXda2Nb1liB5xTTCt
cx+CB9eDFb2aXldnITHAadLRtmYbyyIt+KhYpKyLSOHH4nAgxIwbBAtmHIRabISvh3hU0H0kC5qi
O4tMv6MOchRR2zJom83Aa0LKcEGLcVH5qNO0DA1PlifNmBWdTTO3wCMvlX4BKVrbrOcRrRhV+GxW
tbpqKCqkaFcozTDnJjNvSaOmMTVMjkHbY2GkpJLGVbOUPkIu0QebQXMHpA99ed0YltwUaGz7EQFR
hKLZaO5DxoIkCgjQBFKptCYlFJL9qZlxLUJNKK5p3cH1opUcjIpIbwsP5HzzsDgpSD9ZdwkUIk3q
UoN1sWVS5B4QuvddNy+Q4Sn1BCL11tqZdLJTYUmGW58Q/QbS0XnjyMr61gGMXsMl1uD64S6YDGNe
D0iPtZX7TQ6+zlgzKDsH6TdaYZqOmk/BGG26CPUz2nRqW7hoVjEbc6pi8BWu+qGFl3hkdC+tqgv2
xG7a+3AKnmndm6mU2qoBg5BbNgh+Rd0Q4BDubyT84sYjNvgbe8ewHnpZ2BmuWJ50BRcQ14HCOrgg
nVtau3TrwoFuVWdXO+q0yNsicIc7BDpF4Do8BJ3Rb/jgRAh2ag0K0YHHDmX+rUasfTug3RoIlA6M
GJ73ezKneifq1Ql3oS4A0Bz6NquaoI3iqCXWJQjeTGipDMtVaaPTODWiCtRypGiatw7adU1WSc13
YaT51TJF+dD2xQaPds6SchnAZ9A7igV3yugRYRG/KjaWsag0bCvjx1zL8pvZyx4PlkjUO5AIRMU2
0HhaT6IO48ho6mTp/fYgg8ZMJjGWv3CnSisOlRo3wTj1+7nEoyJEmRCtLCMEX8BPdQvXs+psl9Tb
lKaYEfeW/bBdLA3+P2MZwkRI2qfKCSp0otJpX9TMyCt7UY/KcQwN9KExbytpVoeVGDhv7NF5ifDQ
QRtrW/hmYis/Gg7aX9Q1k9H4JEzk9sGL4/s91OkNoH7mANSjoe7CS6cPLIQztb7Di9Is48UIxo1Z
aDzSwom0EF4Y4KwhcgsAeW3K6WE0rVXEYAjL336DPpa4amb7OwksFKx6n7DEnCMkPtxejPlg1BZN
9GhGG8EJKHH8KQxT3TUsQaZi/iFGW1R5xEoQnfW+PV37oxE6ewYMVL/1lVeP8VSRNjjIxbut1QIh
iIlFbQ9sUR/sS8tpHpARAVanbuR+YM605w34FWQbAi4WVG/grLC6dFEWkEGrBgiok8vuFnQggD16
HFnl3qkzmwJrxExGjLgmo5UvrixY4mg49dborBZUhTOI8wcIVbiZRrhDrkssP4lH4YfJXOGZDo5p
FNEdt2voxh4CiOpgZ24BbXuVup3vqK9qlo9jhXQUQjH04ClRX44FN3YKnvpiKAcoUGj6VPglPcCr
W4ewWbwrTXsUr+A1N1HY2bkevOLShRe/9kYeZHZIDcQAhD56Y8cT9MWUWTvb5SVItmUqK8d9C4dF
PAPMIy+QUda3RmEC/dSGj5VTdztzdtiF5zX8sZ86mS9iopkyidwYLm+3hW33JIcPEinjQ1fHjQmU
iQjt8ZIpGxf1HJlt1lKKQH/Bbh6CEc6pm+4WPfkbj5sINGjblX1a1oUcDh4elFk5dzp1QOMKyCmu
/M1kd3pncu2oC7MsjHzNduxD7isGpj/f2HbN2OZOj0J2CJZnUKlAh5nGIhItTZyh9Z58icR1wfHu
rghO7eApG5f4ItdXpQVYQ40BMwX6wmLy/bwBn/tl3fHgiRTz8ruKjKAHaMlcrhuzv8YDUkYJ5GiQ
Kqw1QI66Rk8z6wyWTMoYokNRIVY0fNWahzDkUBisQherBUAXAKDLneorL1Uckf2mHg1244P2C30H
LmH4ViXgwCB9TJwYWvHlfkBb9pT0wbRkdof+z7Go6c+uXeasGVyRzyV1+3xsjFLlvPMdnbSevW5I
PDMPYzAGRgx5AMDcFA92M4h74s6vdSJaHHlkkd0f/jx49/M4L/sagogsNgcJ3Bod3Dkz58q2Y4IH
Bo3LPtQElIogxJlshzw7hHUvXk1UzHvXubNA2Zt5Myl24H+iey5AshP3sm4eoG1sRYnPJ7STLqyN
fntwRQ+mGfxqyIRbF6IuflLaUjsJVh5IRYkUwvNMQkAV7Eo4b72pgtRRuOAQBkCIuZ/KVQJLMXEo
Idi0k4DU5kZfAnHK6pBkXWeSlUKFQs9OqjaH5RLNHVaT2goCqG4/OKkBdbRnXG7NTo7gchmWSW17
owMPBBgzhZ1MI6/vo4qgncup6UPjz+zKnacu1kItmP3wEGBZ9gW6V9FPOk/oXvMZ9FN8+HhcFCar
ftYSaVtdD9R5mweHvdaN0WBh5+AHsorTXnhCbCrO2x2YjaiXBVFfQRGDMRSqaEPGW9BlBw1qwkEz
7QZtefdLMNp6K2zFn5XGoict/NjFyEyDxnhNUzwCEUwd2NyZdQ4azMhMB0bZxu7KjiazYvS2svEm
ygpm+99ri9RosZmapkztRUhSxXOl6m1gs8XKayWDH+DQHrsL5o1LkEDrYnJ2pSz5a83n7tWE2vDj
ZA4Lg6iBEfU4RohLMXul0V+OLkfvqmascQ+MQb2wqcLyufQFgh/coeay7RFx/kZwBj69NijtFk03
Br20pUmGFB1q/fXkNNYLslNABipvJIeAOsVz1wQPuL9N3ByjbH+OQ2CCppFHnYedNctX5kb2fiw5
nuPFn/yWV2v8vTEFf8O9oMvdCE06KC1ZWqAt1+8fKRsqZLBKpyqTDimX7VJ2S58oKvTeCJcuKy1z
fKDKCDLaeD3ix8gqnwcR1vuqthor6QuPvCrRIrHgGYWFl1KhDeQaplE49W5wQv6sfbvx8nKxkF0z
VIDMAJvLiWRWICUU1hTEA1MQYOPPDk4daYrSRRZLNRb9Prk1Lph+aJGJKCOOXFTYlPaU2L1niX0h
IyUSMIX3b/hpBP2eRqhhsVq8qNIoDlyKAkwwRsUEy/B2wy8RHq6o1CCdCRY+EbiI7GcwWIDQy30M
LbkkuJnwbTiTDjZvpBecIaepoAT55/+rP3knb82d2LRxdmFI9oRwlKQj6KHUO1p4ZgOanbHHbR37
/5u5M2uSE8fi/Re6mgCBQLySS2UtrsV2uar8QnhlRyxi/fT3l/Y82NVz7ei3G9HRM+HuTjJBSOf8
t8NgQLSfNbjDdqoGuZT5DmiwNXd1WnAzpFtsTNTNtmCrr6tomqHT23UGdvLCVmzHsCYwMDZLnQ73
wcZAdoimpX1pfMW9ar2Ij5g14eE7t6hlfX1OvzSPnkQup2l/veqxd1cef29bbU82GzmFRFGtfMFl
7rzyzcAQ5u4zPlEgmDoBYf0vlAN+xU2StgAKGus+r26yQpDp2nRhYpAj4zQ+ObNwll2g0BY9LEnX
vgjl8QFSFdy+n9iO11IvXwuRqeE4Dw7PIGgZkHYMvIV/JzJzVx4GlbrBBaxgB+Q19xE3aix7fpId
PD7f8pxAXtu2MXcCXl7GAG1ufd31XT28VCGzzEghSTbz6MixWh7YLtPiYkCvjgTc71mUGe16+aZe
F79Al66LsWQ8EgjpzTSW4xOF/2A/NMGS9I/kOTBnbzahOR9oaWIvRscPu12vWz6tHja+aD8bVd1G
P34qseBjcAkMKLpdU9uzjJmk8duiH9hRJr7Dcq2XzETgWh6wHUo7vKuzaBs0wIHhJy6Vz9eXcpwX
CiSEzvmoDGeGX9+IYLVx3y/+h5yoT7pUjQRauceyCbf6vZ9McxD/H0dmDXAb7n1jExXGjYPDl8Ou
GNo7f25cc6nNoF5+IVb+S2D8Slj8TmRBfONtP/vAeNFxZyHA/505KOaUPJXcY9VKr7trFi9HwFNP
wRITvdrnR88da/sX9vCVKJKL8t+SiEuYO4UgzO4ruoJiGm6G4ikOQtG+gN5NiHlZDd962ru9HDd1
5a9D18V6Ek1K39MIcVyBWmI7l91DNddFy5x7Rx0KSYpdszj1cfU69bGbtZ33Kptpjbut5bBnUkTT
0LhY/egHYnoXdm52jM55zdYIFzNAUPR/m6V0/vq/sDHnnxdBjhIkr8mhgQv6/Z5uQrYux8ca0wPn
rG3TX6ZZ2e0HTy33/ezPb7xwbhC/M4/xXz7NyPWYA+Bp4AS4SXV+2r8IeTpetSlv1i2eCklhWVbB
Jahx9i1TLQ1EBAP1N8XGK63S+VlStGrmHZwJOfcfsxj7Jh/GibnibBJVcrv5UwPsJCIcjBumgi6J
9E1dduEdUXbtVaP7iCG8y5DiAtaDOBLTOjMDBRny3wR4v0vEzt8Lh7zmf89RwaTcvboVTdfLsuNA
Z/SNXO51XS+knveUi71TUBv8+b6fn+jvTxyN2M/AcMg33qff73u0JiRFDO4YT1FNc5VVrTfuoiX1
L/98ndc/ypUoF3FSnlMAJLoSaMxfn+86bUXBO2V4OQfQdgesqDr0JpsIBagNZ8OfL/d6IXM5wiMD
6cGQwgO8Zrmb1c0b9iMTtz8OnnzJ4R7WFRDoQiclm341rGcQioMBZHmjxtr/+QswtOjVnYXrZOpD
yNBHKNXg5z//ZUXns8wXpk3Atmy2G5/QZ2DGKXzfBjCQIr2j5vCngxhSQitUNpQvyVYZAcbTkYw0
hr0DOOgwBTO2kIq3Q5qZBNtrqMkTkWXAMDUGqBe7xHo+ycQLIaBxadk/dl065/QYm9xOCxqxkIY4
Ww0AcBMyw9Ax0jm1aSuyvRote/9PWgbxPgctRMK5BvU9KCYJNt1DCfikb9ZiGT7qdPXz64ZCVt7C
RKBGF1WwricSIB17X80LDzEaFtc80ltwoMLcwA52xcKhayeHD9aNw50fxqSpj4uTn4/eOeHvZhKm
PJQmUdcd4oyHNFr5UwbzKBX3sxeOsc+O517MjjqfxEVGNSCnmi8Ph55fWBxGfJT20k9pu7TJMS9c
fVX3A0Cwb8PxptBl9N3xMg5w7nFODZBAM1yNNkiSpyZKKiqTLMs+bL3dHkKxWg5T6fMVVJXASknw
9+om71sO9CqcKEKsFst2ytS6jt9U5VNFmygbxbul8BJ7uZqJ434YVQQ40XqFuzebzuuj8TSf4+Ug
SQe5dQ1JwxElFTK6jCqq9DQ3Cpwmx4VScC8T2JztlAypsJe2Xjiga1QY8Hk/6hHVlVF+tRhfLMfc
s0CpQ4MQ7GTd2amvl3CuyUXJO+BrLOHEL0w/PmHMfS4yQtAUezNg2oiXNM+jE9zej5sQ8qNDaPCe
RWP4shs1PuGr9ZQN93aJ2pdhKyzkTbskIM1zdMxVFD5Jr2fVFA48xyrm7paEtqY+JG2ZwOoL/SnB
UjYQJcCx0hQMhQx8GshqKIhy/VmlLXMxGR7s5Meim+q9D7L53TWlfFjT0iXeTYe+2id1s5GA1LXN
3469V9qHc05eQIMdRmdPNCKkV/KpKCjL1nMbcniGnJo+hVN84DeyT2k/EQ5DErLbQo88gj9vEq83
33NOH8csKexMMVLErfy+KcqZ/jDRM3x3FbG/p6hZs72hu/1XInmkI5FCJKL5O/b5c+bL79eBiiKL
A/QwbnxdXHsuZT4v75n1rZr+ZUrzyf3L9nfezn89VtAyAKG5XFgTqYjG4/crguT6ky1MH/ueYBht
5NbfCsfru1NWREQ6yiakVa42x9HXyeaaZ8tr+P3PN/cfJ06E1IZ5tIxwVUhLXie4z7xFS11CyG5Z
ThzMmsykoy3et2jtean/fK1/LCCuxdikAP8BAg03fCWPy8a08Xs/3OJlM+Vnpc4BXX5W8QfRZNo4
7PXy9afi4d9fNyAiBmIsolT4UeL8csZs0SpFUwfQYbNe7s1KcwSAFz640kVq4qn1a52urKw/X5UX
8tXjlY70USkpdGSUjP7r2F/OoiYYErxHIELVneMMw9XqOz2hhWvVtAfpm+BrHpbLd5Ub96sSdqp2
stDDpyFD33kQeu2+SlP0EkOuo65LiL113zJl9SGsJ++xbcL6JloAHeMcBcSHCI74U51Lx+5NonXG
zCaEHzFoNPhinrfzXqbT9KnK9VlJk0fLFRlkyuzlHK2fPDUNHaYU0RU3bJowP11gPs82Ed3Fxtik
SyQTjb5f3JBTZM2Zd/dsIl3jmsv8DjMjxtew9i6wYXB+4HEhNJcsMxpxZ6rD5NICVY3fIiI+ZDwk
emuvZsOkXViuZhIndDBspplf2DHuR0Eih/+jfY/6lj9vfmA+wqPcf1PTgut7f1r5hLQi8uXWsSZ5
W4apC7u6zdZh6FCQFPowaNsi6hnrmlZUDjWf2WRGcp7hzU0Hb0PtwRTzF5pItvMK2u9NN/X4VvPN
Z39p5kLcDdD275Yf+EyW9ltcQaV+LWxzBr7yyLkbVG35IahngIJXzu6o0MuFKiu/w8yL3MZtpu9V
5akGsciUch6vmqF2w3n2xc2gCoBkVfp23/bt6J9M26wAj0IlT3nWNOFxrcfohGHbex7afP6gNAf+
nkQihVreeOq66VOfJMqs0DnWWT1c9MV5aVtEcidYZB3scpNwMq2Fj7tZM3Slvx7KDc1YO6vrn1u1
ArRjqBjMYXnzE6shkbcZXtpsPj+qSHNUt2lOmfTz34eg0em1k6OLvsltr/2bECTxeSFiaB/qYGlP
dt2iYF9Wg3gR0CbvfdQvgDq+k2wfUauU140rTA0wKTrAbKrPC7VGOK3WaLbHKlqSeuds45i8KRpw
4WNf26E7IM6o6zf5PKyY9ZfAd/cK3Y1g2IRiMf9UpWz9ylduGpu2F0GtAZKrlRMNVJr0+7jnHakh
xs4Pt+hzb9u1QW+ia7Muy8Wf3/x/vvcMTXRc5kSRTOWiWfx9W2+QyUV2Kbo4jQA/YnDEUjwY227N
5x8X+lfq0fem5q8/Ckff5F96M5jv9vW/9f+hclSeJZX/b+XoY9l/yptvv2pHf/wXP7WjvvMflJLa
YQzX2catFQfuT+2olP+hb8JVrdiIUVI6FC//1Y4q+R/+iUveK5OKHCIROLb+qx31/f/QauuAqoMY
OA/x6L/Rjr5aFuhFJfgWoywcAtlDTv7fl0WdjV0hxx6PRSmjqzQsfOjA4W893f+8CqcrPxHvlPs6
PybMW13nLU4Owbx7gQKEaVaLrdefS+833fKvuNKrvo0fA16JPwsTaOB40etO1aq6RYueTXu4oDHu
MofeqU7FKephU8KxGR5FM2zXpnSLv2V7vzI1hz+uzdwu8obOc7P0j6CJX87zOumGysGfhm6TSuNz
Bb2xse11cM2xmJp6O9g1b5eLQqpqYVeK0g/W7d2XhvigBIv3YImWGL2KGlaEMj3UvWOaW0ZJZcSj
/bI6/wf89s+n4Z8rK6CDiCEQaLZ+f+a+nqYyGJ2JaWyefSs3t0gvA2etvL9ohF+VVtySsyaZ8Yk8
8ZDLvFpbBRDyPAfbsoeOtUMM3rKoc3PakZFh5qAf43YEXHjOojS3f/PR/eNHMiRWS2bEnv9CLv9q
vxutLdzOKzSSfBHst2wNr73O/s318qpSPb/O9BwMbAMX4UWOXl0F1qpIUoC9fREWw8sUaMgt5bUf
QPef//zQzp/0S1l+vlJ4LhYxDuFzduWrh8Zx1NYAJ0Tkdu5CZEiQqLibknCvl0VcV6WCdvvzFf/H
HYxYy1i3wX5QjJwf7y8rOh9Hf5RB4e3V6utTFiAXWwIj/pI+849FwobIDIpz80YrGPzwfP5yFdUo
yu+Cq3hOm7zFO18eqzB39sWSe5fS6T54BqHZn3/Z3675amHWObpBf+OaeNKTGHXktnfL7stZsfFk
dcmsqDQM/xJw+c9rsiXxW0GhQ0T/zqs+I0xR6A2IQrmmSK6mYrP3rrctV6UwfhWrggzoeKryOTn8
+bf+c92QqhMwCx6LCiXv6z0xbZB4FJ2V+27pqreT6rNP1ZYEMdsv6MwU1H+L6PvHK8EOeB5y5wU4
HKRUHGq/LhuDRBw/k1J71+r2zo3argUNq4tg3+nib8MOXIziv78Y0ieVlPebZDlmTxN2/OrGuqZr
17Arf4jTKoSl4BzNVVsAoz0Vtq+yi5QfmRzTepPnOL8qqGKJHKGKqyiITsrtO/fTUi0AVHFallN/
ReowjNzah6s4tv3WhTvjrW0dLwizoaWqwmcOVa+S4NBMppku2NZop9ZwWDxCkkLj7qYerWssNWbs
Xd2vdYuUsN7863UK3eYKZabnPWkU2B1zjyty973LqKLRPkDXorjqmnQj8SeLFvvZz7sF6E+vs7mZ
TdAFzFYfI/eqCBLxxe3r2dnnuWifcSaH6jIopg0yVGVhGKsJkR0YI6blXeoY5e7XqWS1T300XSA9
A69P6tYio6nasXxTECg6AEx6qbxIhSru5y6aiZhn6Oh0L8o5846dDNvndi2hRYqtUO1xsZ2vb/xQ
kIqElk1jB0C+eKfJRvVOQeoMHxIAc2hvNy170KmmXdMv7I7+4h9amcoVbWsydNxahEnlDJq/hf6j
dZCJx61ZN24hbQ2OUIs65uAwdCjF1Yipi2mKTXoRVaV0Ic6r1sSpxEVxvTlSn+QyjuLgl2GimXnu
Jw9kW5Gy6axu9DFBcT6eRfQTcjdnnnsEKX61aPfdzHHhPmBhKIaLel1rebEh223nWGyG4C0RlXam
7YHNOGbLNImbOVuCIhainuR7PBZ4aw1N0YCnQqfzwVhL6JLnFtWIPtgG5b10h2a7nDrr1zvXqfj/
CT6LgkSxNFwOWGfcJxolXe6TuVTXw8BzJ7hjE+1wk9AXv09Xa1xynZLRA5qcug866aUTZzijot0C
LVjeqrZoV+KHveQy8TkA4yjLqgpHXhu86/skW+LEKztzzb5OsVG3EdL+pkfCvAsQKn/qm4GCqdO6
LmNAtVY/d9b635Imy9ddvW6Te3REVeeg/k4nUIot3YfJeuK9lEioj0jlGKpnGAWLorKcXAEBXmwm
rrFq0u6xbL6z8lESBaadROwNSfKhHKeujZcA2X8sgwVx7tZKXos8SfMrs6k52y2TbR+a0U2bgxir
pNsLXiKP1ypCQh02Jn0yIGF8SCnwnaSDJMtLjGv32UsRDt7mxH4XcS2DNURPjGYAkf9U+/G2ZSio
ZvxIXyNcBzXZZ3pdWF7k7O24jv2iarmR2BdWHEaDP/MyjIIJnvt6ZlppzLMr11OeEdB8HLxGoCHy
NOZq5cttvGsprOZ9CCXjw5fw3ryvxZymbzkEi/yIhpTYTc637nZNIozVzK+tX8Z0Zn7v1BV3OHuV
jzx8USSM4xfOL3sHkD6OIiH1o4SMu+LVdV7sPK3poW+FfNcM6RZ9RJat02OX+eiyd6V2++gj2ex1
du8NToI8Fan0xufUTjnUTGZJVJdddBgvQBeduX9ysWAM94D2/XCdV+74bvJSlV06ppcoA0ebZCTb
OiWH8lGvlUwvPVmB6qNXy4qbtjqL7nq5DvK+S/NweIv1SII5aNuL6VRDzuexavKy/1rgrljeCywz
zYl3s6kOyBV8/Y3henlyrKhNASXGhP54XJntshPzvImdadqheQtTzqjsvvar4xI09qzpSuuLLQ+d
j7lGSUesTlDyndVQPmgxy37vgma/pYh2PtBn2/rQ6VbtIwCGYu/MVYdY1HVeDJTEt2Cs1u8NVYB3
obC53AEj5y2mnrr7XIim/QicMD/Iso1Iyks7/ejAJ39weovNOgyJfwsj9sWdK0L9lqnM4msbme15
mD3T7VdaxOLQWjWEVyZZuguXzXPahw4FJEicqkMkIin8/Frk9clrq/ZWNKG3bzZ0qDs9FPN07NfB
LHtZZlEIQQ9f814sUleIBJP2psSC8T4sU3asqWNnjKNl8w+pk0HyC1SHH2YHQRGT6C0DjG0twwHN
rUKMg7pn/EZKyeBifuvFh7Qr5X0jRuGdVQVVuh96T35bSgScR9kZz14VKwoqnYKcIl43vO2J1dXJ
lHnSXw4wMwws1QKCLlvG58GtZBnXvigAlIp1uUVttz1UQy763ZilIRoThauIKUGesx1qJ0EJgM1a
Gh53gR+lUsUnryxWsNFoQGbZZS3fvFI+sTHTJnvnonKYT3I0jOl78LA59whmLdZjd/SmT+dH+wWz
hkeBZeeASAnBL2XcXz7n6EXK8c0cOgsqcsYMXNRo0u3BFEN6Dx3C4VM0a/a8Kn7/XutiaA6cwkil
5NJ3cp+VvXc24jbl/Sa2DvnwYFd9mmrBppxEfscJHuKV2NstF5/7Bggb3YaJ3P2EUCA4lKvXfLQg
+9HtulTluO98zpD3zjr5Iq6jqXrTzKPrHpANtoeGUfEIoYcm/5ZVATENjQhhsz0S9L4ETRQNRxRY
IroYuKPfC130Yp+s+A3ZWRufJ+r100EFNk0ulsrwea1c7yAv1HLRhdHGnNkV2XRs6qB6QmEPy9Yk
kZr2KpkZXq5xcjA11VIyxwXpwdnRVXNb7wR2sSIOI5PfL33rkRQIYPxpSB3oKNfJnQUYsQzmWG7w
SFXVJM/GsZhUy9lITHz+4j1usysQ6kWuz/ROO5pPQjRBtVdA2CjievxUEGEL86CDflg+alkl6RGd
X/82LcIN1NHx2nEHQ2jmi2bWg0OkYRsue6VktRxK7TtHpvbacccb0qFZ9+r10LtZBepKyfM5Z1N8
qzmcm33tJyCpk56hmpGqYyy3VF/2wFBTtk03M9Ahue5D7zj4m2MvJyRomP506b9Uehq8fTluCPeG
VBbjYUjWKMLsMTFLiS+I4yUs5XBaStu/X3VWOJcJihO9WwAMFgILt9a5JW+gEfu8LXmqpbXZ25C6
VOznBNXZbpH9Ou1bvCsHrwfZQ5eops+Fnhifm2JTYsRRUARRHOCGgCfNA4HVJttw7ADWTpRVPTae
grHjMxwjYU77ASO/x5DE1r3Mm1ZSQ7Zllu+ypFleKoRzJs5QNJJwE4T2bZL6jb2CKFecQLOffWgn
j6KMkOUWCxeqv7uuHRv/wpmDNDiFCN3swSs6CuDcHfKneUumT71k+u+hcXMd7v0pD78niGmCePCw
k+wmtunvkyIdMqjG6MpB513sl6HtP0yeU36wMvWwkWQJ6znbiN6x0UCUrolCnDapCeAR/HHtPyDK
Hjnjw7H9vJjMvCMkeXoc+nbT1ONkXYbG8qP7NlfBrlQaz204p1GxX5kptt9qv+RILoPmoVkmLNMd
+Kwlf9XtnoZyamWsFqchfTPYgn02us4Z1GnDDyIrkfd7Z6HtoXK3aD5IdEwtc0Z7alMFvEF+zyDR
i/o9yBRvWuSSEtAE84i6TofXsqZBAo11vTdbKSA+wLd6zLGLqxgcE9IKY/DKsiS21sH5Tw5LG12t
yTpNBzcJgneIt/zyonVV80bpZHvuqfAwaC01ZaIzoOXbybzwnZ23kRqKgbJ5StYERxLCjfqWx9lJ
ZDvaqp1EQfoQ2GH9mG1N35CiUNXv7FQ476Rcm0dOICRZHtzLtylfOqJE8nW8j5JlwwWpy16w1lZ9
CzI/LLuoX9IPRMjk3S7tKhOBjuvly5TVzP7ylnPPwYMllmHLh+EwLSKjAE4XNVIrZppdy56j83Ru
aQCUkQUuFoETeA0X+ST8EYvZqHrG0ntbwc2fCtNcqiLg1UkoWB82dsieJTEZrA44qd+tePo+Aaxh
IVhXH2dV7o7td5c/Pispl+4zU1iwWASZ19/NRUJLsIRRreNu2OaC+x6171xZt8fQJL6DLmyjAsmX
wUNqn1qHLJUlmF/SVLVQhk2n3oiZvR3x3mzeFWMq2JxbpBiYhsXco03y0/oq8eScxgtb0ePUFtln
zaSy5VTViX/XEImWXbNF1i/D6tXmws6LflcRXaRjsZjxo+1JDMU/N3sX87AoKHdjkg+ahVBe+tLU
T5EzzR4TtgvXxo71xU3breyhdTFHb6ua7nXvB3lnsFE5TCyZqKepmsrC4YVdUg99eJDnA0eMwg/T
V6n7HAzZcKmqkO0+a3um6PZYc9PDSrP4rejptIhuo3E9LCl6xUPholHAXWNaahrRVRdozEnGmASt
7NkDjX47QJJLFxQuuHg2xEcXfsWeuzODXojgHlWYXfSpmJK4gTd97/qGzVnNWr1Qt/hy76qivTPJ
WbTYT9Z6MbA1wfKSSuC6mxjItivwejdxPrtD8jC2lUNORjDOL5MXNe9LmqWKnbVobsfeDbpbYEGo
RWoJao++lShb28UE7WGkRS14bAOaQWu3EVdEarqPyAywwqcimtHz13ZcD1Mx236nRl2/d7Guv3dG
Bw+Pttp7l5VpiZq4mGihOk3RSHc+REx0Xcf8UxaW6Nx90gs/1VtEe6ZrzZY+KlY6Ixsjm+BQlcX3
YFEZTy4fsyOmmPIj5vXpWyvJc2IOUc7RxPMQuDsGqFjgR5+natQ5ZhLmMfgeFM5q7prV88m8mrY1
ig3+oxDPTL2Ee8Tssj6ef+m3jAGK2S4rsurCVcZkV0lDUTuAIOEQp78od7m/Ft9yMQM11g0lcFy7
clt3YeqXDEgaqO1jOa8IZaxvnsex8m7SwQnFDu04DWemA/lJurW4mfrFol1wcgG/znYSk4hl33ZW
Kz/WrZMVxwlZs7Mvlaq4kWtqmmNg2+Qz5cHY7Cj2V3pZQUYsdHK6YrdAlTXH0N76FmIvfCdUIx7H
sOo+JUm1cbJ7efp+rM/dTJFAjZKBlQTvFooo5jjVeZe8qZsq8i6iKeJzKA5ALc4a6q9y8LPnVjnt
YxJKFDm2yhN7SksG6saEXrjtuX8aSHnWwWYvaVIpL3vZl/yOkqrjop1t/b7kQde7olbqVKbG764m
P8rIkrWpve43xPqZszTXkBIK/n118vnEjrohBwsdTOGpbL23c1B27iG3GGXitVHd27Kca8p539vY
UxTWgDjdtnTbh6NvMCF0KQWoKMv+oUm2KMLWySKgUGcfhsI3eRvXYlLpxajOOl8h5EtkzzYj2QqK
R/ZlVGp6HIGXWjCUm7FeDYnTYTiibPPJi6B4aBQYQh/6/SmJklx/auC5JLbJmuDuZTb+09QbBBRE
kWiGabhO5sazp4q7ZdSqOwBibdWhg5JEsV/X0WW+WhjavlmncR9Wy/TBhgVQjW8n99NIfSrogtYN
eV3L2rxq3NJNT1OUmyGWkyiP48LCw7CyRsFOlrVtr+t57fk3zrozDTvxPC8t475Vjv3pUvUh36Hx
RPap2zBexk051dF1P0RGnHqzZEQnRthVYn8aucK8tliasyYL1MlLNm7tuEZImbw+svmRjnB4kztu
Vl/OERw+MrmaM84WcP2xbbOVaWJdR7h1j4UoOvip0nJfRwzBQ1+/TceCtIIK6ypr5YBgQ7fPDmBV
caybjJ15EYslsaJW+JPJYWFCEmri4cIthoC8j64oEJe2idR7Wc/LI2/wRpTGAGaSmVEVJwSyFIwN
oz6iuFetQ3ipCpZvpWu8Z5qNdWWrsNsXpI3qSroBfuxuSINn5a/hU1/I/kta+1G5m/wswqa6zOob
6HFFOeKneCZBYsL1GM5y/DqHC8oBCvXuJWoC4hltm+JOyFP9yKllwtgvWacX0zSZBzgOJ3yje799
tF6NuGlwuui+CpvyGVwjKfchRiwK6W4Yxv3ATFLsvuH53BeLRqnidW4vYoXQomF0itBftgTBeozS
dt4PbZEHu4TgUoX5gPFYx0mn/mevcJJ3A4R9tkP54ag3mx4wyhaJu34MmW9U7Vzc/0AN/eTNp7Iv
q5ypj2CFe3yqvdl74RDKU247wYo+K14wvLWN2m9JU8Bv8f7ey03yRoxl0H5vDPLkE1ppqgiO1ApP
pjlHIBTONtWPZFaZx7WDy4nzzS7v297irRoJt2r2VtGEnqbQYvTkZqtwvyxFe2OWge3cn6eIXWGC
YQD3a1tut+okFRDo583oVwKlzkgAxD4VeODp9fP8AZunjGIflznZ825SfsIeKEe8jVgNj/gxDDZ7
fJVPTo1yeIeIPCKfAX8JFzbFSkkw1MHdujE64FT5IB8soix9igTgzm5cDaYjMD0gtyEP/a9wDT25
kewGGPT71u/3DbkdL3mH9XYnB/xLxK+6DLwxciv1ia15etZ1E6RHZ1UN9bcD9BSntSKuolqaMYkV
rpAn0xmstmj13xWNtskhGLOZhwl8tRvl0D2yY063cgoVQ0ppNCUWrlJ+96qh/Ew4GUbavFpEerHW
tD0Hf53cZ/xGuN/GsdcDdtl8fKM6jd8tJ2smOMzlGToRRuV8HqTlyvfyk4REFEqxXVkbkZ7ytWyz
3Sq89Nnzmu4+qkTd74AEkoe1bM7OBncp7qOlkD6wXSNPqVdO0dF3p/pWlGs9HAvhJhFG30Q/hsW8
8hYPHoZ2zIN0n0izpD6aIBnwmCqXAIwiHFd9pKtKbjKHrCjExqkdroq6Nc+kU5jukCQy++5EqayO
jRQIopaoat/7cK48tEKJj4lVSbPbuAnm2AL9pYdwrtwi9kzU3Hdbob/MkTe5GJHT+skJxJrs24kg
lnwyDMl0Ef6N8bCgnMLZJcLHaSk7Tn32h+VY4f78AtkMiFSQBsBschIVtxtTlmpjxcjmY7OuHjVS
7njd56n1GeZguxCgmZ0ySu/NpJzq0sxi/uahbf7qdj6hHJw0/XhFqCC9wiBmER1NVjEPwwuZrlC6
2IEOajTlsu8w39PogFq86dknBPviuJ5Cf8To6nM+P2HzEIRDU65cekTUWDaP3v9Seek5k7pLzqGY
RJ8+FU5+zjdyVn1XBK16u4L0fHGAwsCTllB8zgiDZ7aACnOSRiJlgTjcsP0+ZNCie6iA9HbhwPBi
NXjyBKldtVeyC/R1uo4dUQE4kKgggG6/RdEm2J+IQ7oRRFsku3ogaZ8Gfis/p3NfLLxPpgHdH1Gg
x6ZD2RQzvY5Key48ttmVEpHcbmuxqtG3EUbda9fYk/GC8EoEVfe1UE6Ws4/CHbBrzrl/qDVP6eiv
pSJtB8i8o+RN3PwaX2Uq99MW5i+u7lgsdGyz2VHE8xaHyWDvSABbP6Jvimj1iB2hecxHjJKg+EN3
ISBrBYDP2r/PWul/k82WT/uiHf4ve2e22ziWbul36etmgpvTJoHuvhBJUZIteR4ibgiHHcF5nvn0
/TGyqjvCdU5m1+UBGigUkJVlS5ZI7r3Xv9a35kvekBHcqaE+tSwElQ4vGxTUvR4P7C5CY4WtqCzx
iOQRcVm4Og+O0R8ZZy67hYN2emTKZt5Mej92HFV1bPLYe5XYt1rAVZ6OZKP57B0gSo0Y323eSgxR
ijil8zgVRRS6Wohwv7PYM1pXGKtInw3OGokj1izzMlW1eiu2a5stFguu1/S1QJIFYMULMRSGWpLX
5vU051sSoDRX5UYHaBX7eEzCcjdlC3d03uLK94Vic9fqrRLaQRwzptw7QxjyeCrnbPLrLkcadyo0
mV1lVy34pRRN4xoPO2Jhr7E8njN0UcWrUN9Wr7DG8kthWwToa8xaiRdy2LxjP0L1CNtNdl9yGfOn
vOFc4KeLGW4HajiPvuBOqYJuXWV+O2lNMvl2gfPIlYjBKlUqNQJImCPt7DF90Lkx2HVkuWnUpiFO
PMuIdtuNAiVHwXzkluU6MPSYkLxcfsr54TiLZQe9VArGoFUrj6G+ndRJ7ltnUSUaOXw8Rjy9YA52
bqGNeh6UjEBab3TC8WrIams49rGm3KCdYPBLYjuN3FbVw8oFRhJ/N9Z2a5xhJJjvSS7PFuSgjtC/
Gs+tcEWVptSite3yyH1bKL4gIsBWbOWpsK8lJR5JrhsXtdKrbyPDgNXFVV9K1yC6yckunDNmvitb
IVfkqQUujnsuxFLKTGrvhLWy8IxbwnuSA04bOE2cbU/xtCJBHukcXdXRIX6x6rPcs5XhFK3myqqc
2AZLEZRjosaPKoJ2/56obMf2tQ6F1VOK0FbQd3jV7AYvpdWCoABcAcAJY/XVBI8CrhxhuYyzbl4Z
RDc5lu3rqWuv7D4eX1gze42BQMN6WyagBfZM8/P0AOZjuAEAOwwXjglhc69mMcehiueWtYsiOb5i
CUBFXhmDgQvQchvCsZ6Sn/FIy7cG9v9C2v5aDRT5Jt0sXEvNC6KjpdLf41pKvnbABpBlSWgTBWk6
WlqzhN0q2Yjioegd54zlZYlgChl1vW1nY2XfMRWI9wUoucxVmtIZdqS9Obvr5jqQeOcIR1lI6uQ0
+dia4exEPo7zQY+L0NrP+lp8UaTsVK8aNIUh+jpaX9p6pJibPZ3au6NWQX9T06Jvj7xy/sUZFfVq
bDrms3Wmpj+cpcL0meCr29VrPrw75lC3H5xiMGPtY+yhxlYpwzhnN2kIyGBv+qLI/Zxu7u5lhdRB
620+C1J+2N+XE9pYNfitBdIMUGAJ2wmIWN/u5LxZN/WcaSI0k8QefzRFHPNw61qEVz0ro/CRUUTc
c6aa2rfJkDw/lFg2EVH8ELrEFDOXwV7u2IrbOOFqujmmgkOkDJFASXYS21dbzEt+ykr5UNop+19U
p+E4OxIokwl05xm6U1d6+OGq7spm4K/7zipIqDcsEOsDYC19DozY5rYPQ+zJnrEq6oJmb9XxqWqZ
RXrEPSNIQLUV5x6pfTXbZ/mgK0dsuM6tzWav8KXSCatAGUtDEEuDOTaRq0Vssd4cpx/W5zoSSXus
rLgmwc6hng+qkRtiZIREBekuHbBaS+6NTabOowQASIjiOgJRZ8XqSioaajlUPdYwaItMByk+3otk
As+BpGFNp2kaZlwWBQS2sGYxY05k9BC1MotDw9yTpHdzBYSRxoxwHY78V8k82c5n2dKtiSjCB7cI
nX1LbFTbY3pc1xMfF7lqovv0cmKMYJzCFMfm1qut7qNnmXqgkT3kTKjoGHsF8BE42YthbkzKXvoK
kTD0xTKcQV+h9QLz2sq1GGgLYjJZhpBPWntmhmqWrT1dkUHk+TY5WG0D+FOpcxIMuc/r0uMCTmUu
IE6kFjDDrGicQEsLVSMFPEREWvBv95wjU+T3odWSABeixS83smp9qqMsSQ9xRS4YUFODKx3iHs+W
Y0MA850AsvMumn5adxOehclBeVMq68zZYeAZineh2Tm1KosncnB9fBtlc17/sIlCBBnwvuIy5YwA
jgDttBxZkJkArmgZA9hPO/iMZqxEO6Gg1xGURbUvnxeOrxUi+Qr6rsdpOd+TgJyyI0yP3ghYzVVr
n7TYB/xZ2Ij+/WAy2TUwrGvXItLZyq/oW2qgM1GMb2aM0Y4fk5yuXzUWxfJWV5yGhN2M9YNM24gK
qCdW86cv7N+yLv+nvuTfILgbHvehb79/789v9X8BBzMxpV9sYxtb9zf27fkt799+9S///P//g31r
/GFiUqbFwpDouD9zpn/6l4XxhyCjScB/s70KElj/x7+sW3+oGE1UR3K8VPHiYqD+h38Z9q2t0muO
KdTEy8jG7N/xL/NSn/xfGh4itjeGJL5jYjLdjHe/GAjVKSqUKFPY02MwYMDkaxNAQ9qq0QrhT45u
srwx+bkV+dsa39rD04CmjrBrLfGdOqQB0Fh3TmnpBSTQPTBxA9gFhu0ZJ+ZBR45NCuFHDSw/Bmfh
erDF3ar1QAte1/qMFEC9eE/y/lGbg14glFwp9XtF6ILtyXKInqz5Ts0D2WKX94pRuvFcHnuUU0Za
lYY3qAo96ptXZHKLgEAYwS1rTxX/k8xVz0qOZIi9FvVebaCLtd/R770WQ7Da3fIAQIUBQXVrsR9L
mvaBCl4vq3+sk8kE+nWzrAmsCyJcbnp1OSpMwQ28jVN0aE39nBFfZwqPsvRK69m230uqyJUJdoFB
Q+OgEiEEi+H47QJJO3vXamQI84G9TRCPb7NeEf2I/Dmc9uaysvedKirVnsF+7UUd7Ysqvoqa2JfM
5jnyH5Vq5EPs95MY9xVgt15JvEzWB6RkT8w/5gllCLCGvFuSr0ZzHBHDjQpLzBXUlZ1JakLNaExq
Qc1xTnAiDrsbw+edDQtUBjZQh5xKvvXdXh8V5w3gptu3ui/oCouXb+aq7fooYVgVP4LR8jN5MFt8
M1kWqB2He/mqAhxeIDAM9eQrzN/hGp1DkFy5CMIq9uPUZYPkOWUOPS8Lxmi4Ac9KvqlB1Jj3mS7w
MugBpjLiG+wY6tFnj3DRVQqWmFZolY99Bw4+QqJCV4kNEKV5K8F/4oqgAgpSxNU0xqck7oJ0RUoZ
WCKX5KpmIVirByZfc/pB/M9t2C2XoCmN/jizXrXtV3VOPK3K3dJcdnnauujjfL86owCubzP3Sxm5
LBDYezQOWd3R6gKlUr3ZKQNjktdWMV6xud2VQCU4mwarfYNFxdWlH8H9YUN6iqzncfxSr+jF+Tnv
ws20Ad0497ZXjMyvYqAVDTZTUX7JFsHHxJWqH9PkXc6ce1pyyTrHc+42u9aZBdKIzuR0RctaQg2v
FFtGKhIJSR9Kpq2FQyNWhMdPzF7Sz16pvxdZciiLbVZWLl5eQkyNl32DSmlNs2dIzc3lrdXyh6vX
o3ios/mmCL1fnoT/gVtebobVX5zX2s8HDJ4DkLpSNVT5yXlN3kBz4p69sJb/SHB1dcXTZlacwmJv
Td6q3UYcqxxFeGuLG7KhrVIil4yxX6/zXgmnAE8cZiWUSM7fY8T23LgtwnhvOYIfk24tvpVwvPLd
anv991hLXTq0K9G4wqEhcsk9tdpPab5rMwet+6qK79dmX21jFQ0JyhbogpwI9a+YZDSdIZL67HBQ
1Lib8Zm5I+LADNRivbaMjxg1AO72ldVdNQCzc3qI4jfO5STqd2MWKNNjzpsoUcXwvXNwvuni+41K
glPkrz/Un/HGv/pQPxnnAeMWWWX8PGA8qX12y9TCi2vmCug+Rfl1qYVbqq8Wk3A7EEvrL03xN9/r
Z375z+/V0InumgwNCZt+qhMg46fYU0cMLBPSZwO6w4+KmAQnZ0tjWd9WfVd0Lj5B32xxnwLWujcs
mjdfG3mcQ0LvDE6YfD6ryTV3vbIcZ/MqsoPc8TIr2anWoQYEoQx/U737yc+9vWv2RCA+5PbO7c/U
dcEVkwgHW2nrfBt6OJWqxQz1esnWv/l8Pvuq/3whdANd4+MhFfz7ujpEQz6oUzHsuMu03EMMKiJU
giCxD1Hzd6/1k4zx2/Ug2CTAWsA8bhmm0IzfX22y1VnRwhj3s3INke5ehnhTuukQFdVhhDxaGiv9
oVglU/11qsGBmjpTymNW+fCu8RSdc0TxvqRTNVvSJ7xAG8JpHzEFXnLUzGhjkAK0UzY2W3HIS2bz
UeFN+jNebJ7B/YfSlj7Pf3p5mmMCGkbdnuZMhuroMnXvwgBWYC63q/A6ezrPVnuabwz1rrEHX9c4
Aix3LQMuqIzAXX4spo4WTL8YN6YisVCl1H4ttJ2ujovS8HWE+lSp8zXK0s4QPEqm2ZdtftCiZ8b8
PGObIygfDwTWIcr9dP1RKOzQu1MbB3YnXa6KXRoydhgv6GsaA6qo0LxEME9gQbQb0FvhI3pqYtf4
3g6yvMPAzlMdMBGT602hgY68k0xgYd7VL4r5vC3Dss0IPb6w1WfAshCcWg94Cpn8PNRUiydMaRf1
PFHZPi8fQr3O7MazIFvFyiOeRTh+H4tdnNTCt1LztCAcAW6wxYfkI9BVH7OnO5VvECjcWN5IcZ8W
N2N/GNRj1t+PrBzWuPLVv0T4+FXOAqwARfXSD4CkbdNV0cAGpXY77XoSHiqGqyzoqRVhSiCXU7wE
q754HENdi7vVYNPW28TYZm8zTKrIIoqF+ttdN/g3WoxS/QrdFNd9DwfJznv4TjbrJ/KgMU5eLo3D
bCRe19ObVB2WrVcdSCzjkR0JUC6pdw33s5qLq5XuDazITnKI2yDKNZdxUiCXd87rHrZjX+c+gWkG
XApLMeJ3dJ1HDpCA2OdwvePlGCj6TmvACt/YmM8ZBPvJOmldUFIRhyOvxH4XWs8ijPxxaA7Suu0H
JsurPGxLKgStXTGnXs1GRinbg4r6kOeW61gXM/kIh/BuzvyQAbpI+4BLb88Rv9BebbFiq+HHhuig
43tkHOmO5tVos3lcYlogneNmR51sa5dhfotJsbXInWV3z4DrIdefaFQ56zj2DEkxQh2E0ZMdl5iA
IPpGusvEIrVzLyMTUJCB5i+xlds4RL4b7prhfSIkYVKZMqpYK9QTmWlvDJPdJPcY+E6dE7KHgaRe
/BgmKPO25duVds+x1M9poxJod1r9o1KBld7XLc1dujdxb4VgEicS51mGvyJ6TUbiGGrq4cHdoQ0c
Y+eW7d9kf1+twkWopVLWlStLpHhu7JuBaIS5HnR2XIXOIl44LNTKo5m8DPOjqqtHBeq4M8UPGX1Q
K2q1KHHAaDehqviybg9D907wOeiM12kAjerE3jJNpziMHrYt5ZR2zLpLv+hGsALjPq7fy+6lzuqD
xl5zyW4MS933wxfwKk/MPDzKKVyriaBXICgclPDcOX5kP4/MXlaGl0n0AzsA3tXFVROJnuPawK7Z
dC9sSBe6OCokD72w3AmZMkpv84z7BRCxvtzTR8pI/0VqZ6y7u258AbS3M0iomHQi98bqY4NyS3vG
q4xTky5lv8bxt43j4+pYQqwPlX6va7fikMWDZxi+Fj83SnyKNvhylT0TF/HBasJ5N/3tKDGI/AZb
tE9JA90Oa4BSj8KDN3Apd+NgeAW6kwKreqZbWg07mNQ2QOD5kDJmyK2jDiV93sQni9u4/Rq1y94p
miPfFoPR5yF9EuWPkr2SAqDLxDRKivYYUhWQpM+dVBE2yeQ95POHybGnqYbDTHk4n4KiWAFh8FMM
ZMUMkRPj9k7p7puMPIbGnlfGzLAN10oOCXFVkoWg2skmQHxB+fXt8oGloRNk8/v8UZ2uqN0I1vw4
2leN8iYmRCfeSl/1nlBuMxL4crPARQsjC95p1bKt6naG+T5NJqkYblu19XSu1l51lxnzBy/XmMqe
C4lCj9aNROmSkHBp1qJwNEd3oZ1NvpjLQ0GTgt1BQ86qU2p/iB6Lkn0aQnHFgTyIgAfEsDoaV36z
19Po0FVoYno8G5p2FfZPmXpAFEWxC2gkGNUvE0DorL9ukpYjGGY6A3BWMGtuNt3hBqE6IlKDOjwZ
/bU+P+CKoOA8Z1dgi2vZ1ozZCxc42aFrCEoo37v5NeTsxd7HMbGaArDONJpYzF1qBVPzdS2f6+11
Crq02vSrEm6JyeYr2TU3xNuTPjf0GWF/4fGi7fG44++/pv0D2zS/EFOxmhKnj1R3mG8yc/FQCF1Z
Axyo5UXh/N1PzX5lztKO1Vc7OWQE7pSZLqYJQvG6NzjDZrji50fAdpV1GbMvo/wqtPxJtJZLH1+B
/21Z93VaeUtM0GbmOl33m/9yZT68xpq3fp3H1s3WPbPUkANRnBwpFdhRnGLb3W5ovdAovEWF4Sx5
gONZXepy59zhl/HSlfCLYLJusGpzqdJGsSPpRXXtLh09hOedo3GPtv2+QTGUI83P4tTyMDXroOj1
wyie6J650yrTn/GjwJoPsnbcz7azqx3lhbLu3VSNe+YO+PQe5u56GBoM2iM0svpa5A+YEna9Mu3s
KfYd+crh/qJT0lY2T+H8XVGWCw7po2LgAmJqvXTZDyTzHVMxDmzH0gFIX/HFfFGQU5H//ZJ+BKLM
LiOg84bACWcexNmAa5zj/CNTO7co4EcX+Dh0zitc1rU17trZdLe/3144H8WIiIQSLMT9qsGMVKaP
MIx5mmyLXHZaacdBQt8VY+ins+Jb6k6hvZ5UszuXbsHnQ42NvxE5GTrDb9kgxbhKw5HFvTxrWu1b
ceznLDH5aOLXZT2vQaU6hbdVNxTpqVcNkk6gROPEX3J2ctXVWLL4Vm6eQavALLNgXIDkflE2mga6
Sh/+aNB9O43+jzL0THk7O6cazretZ7sk428hmmSsQWQoHqkwLn0zKKBKk7XYrcV6jc+NSyX9DkbQ
HUd7lxV10Or1wdgqKVT7Em+7FL27SZP5Sa8xZhsHKGj7pcP/jY3EUmsGLhUoFYNDe8Ww4HlDUwxd
6lshVyoRH0X3aPW55Nnm3C/OdX9TZGw/itZnFNlxjn7T0gbnY3TEphbuirj3si0hNXx0PDJHKz8N
ozhGeDJsY+K42rpzc7suid8V6T611qPDRpRpB6NDX1rFhy5j5H4qR0qB6PK1m+e9Nnc7OGJkwSA/
SVYHEK+Zxu6Tz8g2Cwzfex7G1KOR+fDwN2GmTPaGxcjzYYAJMkYsf+UrV7PBqG5RA6PodmkPZ4sg
dxYxwAq/dvgWYqU4GAtH5Wr1puq51dZ9qfN9QzErnzgUaDVQLtxQRk6nDfGZ+i3KJZO6c7Eqr1Gb
nQZDXDXpa2S/FhlbymkMpuWszxVzii6/wa17mfTuuPZNkGhTgAhH7OQ0snUqyuT+53n431KekQD5
z2cx+TfZ+f9NnP6v1Mm2HQT/c7LG5Xsff2/zt/Kj+02d3n7qT3VabnANR4dNY0qC+Bwh/0nX0P+A
o2JCiOSwjPHTMdFt/knX0P8wt3/DD2LWAKKN5PMPddpU/5AmuWU4Ejbi9r/ZzKZ90o5UQJUGuXYA
T5bKr1M/Jc0FbPR5yfDedXXDQakz0Xxx8rOGTgAjPJmRPtllBjOVDoZRgFM/LWiFatE0J1pgNHUe
kB8njZRa6HxZ07l8aeaZ8JNJ0w6A6jLOtvOFEz4a+tAeGelQjMiRZf/Lp/4faGDb2/zldL79GSYf
BuI6hFlchp+kEhwZdqPbrc1JdtUZbY8wkVQwvDs96kMPQHlzXwEIP+DRyY4qbDD3r19f317gX96A
rWoWMwOABOoneWAxGkCT02LDacrT6zZVs3M/JZxi+6ZnOhvqgBe7aAxPNdmzgxyyBXO+8pBbiJ7E
jv1xbSXCMVxFI+5uVpLQN5ozd8HUMnOr7a490mQvDLoUSx4sZa08keBXMDxbzpeUSLlxNlpBMcoi
WflNUhCnPz/qYh3/5k8Vn0EBfNbwSxieUK7HjMH4JDeWkVRHuSW1hySr7zPm5ZeOdDqNAWvt0I1b
rfNlskFF0+hk2yOiNVF+N6Ogxc1tJ34BAZ2/SfzNEJRm3ekAukcTR5fIxBnFcSnlivvrbwc45r98
PQBpHIHnyda4D01uwl9nMJNujLno6XTpqS64CLKUmP5XtHTd8B0tG6+KagpPZKoetNlYD5LcOpJ8
b35bihEhQJ9LYsol6yVoiyYIW0n+ETPecGVg83qCAme/R129EM+jOW9hEFA0T8Zacv5PnelE79Ww
161SvbUX2gFDwkh8jc1eKXrLIzWKHp5kzbds7tszRJ32JdP05QeDXuW+EUV+kokz7MOw1i61suGb
IDP6EnubK9qsu6rnTt7QRGT7GMfLB2mOzkcVrk8tgLrnamjKlwow1rMic4tBLEucFeXNVRJxcAuH
ZrmF9p5v+knF6D4r5hOrtHWpFzzD1VqWNy1keQDoo/6it1p4jdmP/IyT3ctx7cAxJlPmVZL0Sdbm
0wMZ663CTQmPeH/wf7OlIII3LtNZSnQzjclA1K3JZU67mzF39nNrrq6Dr8cZ1C9aTXXbLrXtHrgG
DlEG3JRqGbmj3olk4ewylyN9eNh4vWK2U46JUe1ZGFvc0Km4t8ltkyCgGWjztr/YC348lLn+tpEd
CFB1ODV41PftXFT+31xfnx8/YIOgIQGE3VgP3B6fHj+1FSVzRS+C29kjzgGAXgStq25sAqZS7Y9h
1tTD0gs8eDDHbyZmRefFki+9oilMz2A6LEjgiiU8YYypZ+lRmYMOTw7jdvdrEs/R4kjxN2AT8Wkw
qfKugVMiZloW4Bb1M2mvtEdd0kmB47hW4JnUOuLEhPKE2QyCGleQLMhxCDjcASkbwLrR0nkOAYMv
f/3xfX6gbO/DAIZjCvg0Avvc7zfnrCtVDMeBUcA8No/UJETQapqEGNsi9lrbQEMDHf1339m/viqL
hZTkAoUhOHRun86vY1lhRZoyTIRZ6UgZffoCm1dDttE7fQucIKyCXElgpmzVMvosAjzZBSrbDGPt
y9gQNe1jx/jSDF13rQCN2wH5tK+shmZPcLTr3zzA4IR+eoAJis235c2CDL4hWj49wNqJhi+moRZh
VKgZ5iBvePPf4mVzzGWkdAMntj3RUiZI9Bo6XD9aV2OsRRUAdo5iXZcIhCvtrTaYx5rgNS5k8SXH
flwbipkLbyJh+o3AwSFRquQ0jgSGcrN80ZdG5dzZCBe+XfgAMLI4Wk2hBjI3nrZQC4KUHS6BoZbC
C6PafoDjgIY4RdD+0BtKN+7lcLFV/oH8NvqBoPwycADAzrHGWcNAypvhh+zWZhxeoCOMfoiX/9YU
lEK0Q6jCLg0te7+qa/w1ceRyqizbDlIIj37nROGeAFO7ulSqmXsAsdZDtyC/KU0cBpSrsiVOrNZ3
6AjddXAHvkAxNmnOzPnlayqs1xlHz6a/4O7BeTpdw1Q3FFdaaNlk829Ns+nueqUcP4gTUAVUrNlF
BQ2CCdcY1xN0splCDpAQXlQpULPmRj/HpnZXEUcMak2vX62Q0XwURubF7IbkVkl17UQqmwMjm7/j
nOI1m6uRsoKKHDrBkPjUWe16anNrDAomyTdFPXY8s0kK0OQ3VSrpL2lWB8YixreusYTfgyUgbzcw
tTZTfaz2g14nQVnrIDQxJriLoRDu7ezFtxMy8F4JjeKNRrbag27s2io+1iJKhsuSTJZnJ+F8DYf3
aFsJTVKh+arhj4VMFT9bUarstNYBcDgmZ3thp9iAoNipU9ldcqKh1zhm+wBHtfOtYLUJSqvZtL+8
Ygo0RzUhhXHgezYr+9zb7dO65KiHVW/f2CNzhzEr87Mc6eEC0GEGaGS3aqd8jSm8wucMp0MhNEf2
aUQxiZvcIsacAk9otSDFr0S/UfgaZXp1N02WfQM9GhMde6GnsFnEM9to7VhFqX6lRtlR13/O7GIo
nFjkHosmJ8SU1/U9jS3Z1Vzai1un1kvJmRqwpDHdtla93I6OkpyUkpwBCmz4SE49CHOQU/XQExoe
abTjvQ0F3HaaCbnCnA5caDkxrpv7r3yH00Nu9l9DTsknQkXa7Tgm5rVZdGSFFE2+NhnZslSzqr0F
DciDCoeDeMi/L8qiBJRrzDTOzfq4pf5z7bQ2ZOqLeA5dGsrQv5v4e2X0iDMUoSX7OUMYxRr/GJYL
8c9obc6Dyu5032qVckc1fXs3iTX7BpzkDM5z9lujrd7ZixEWpQ6EKwhIzEk3CgaKsdlSNNsOz2Wj
PaTY206FRhqGGl0OzRqlWf6aVCmyH3FkryAaeMj5Ai6lEhtvgof+CwVJxaHi2fNk52t9U3da9cpW
NfZXPV2uOxqG2BlnikwDZIGcLoOcLtyyS2KMG43c2g1SwQALfkT4qvS0NmVpmnxvZasXXk9i95x0
wBySinZiSji1gGus+Yak9i6b0nbtVrNdRS4LvhXHCkQWLTgKyLUlebLedFprXkmS0ztbri8Ytn6A
nGhQEbqApdHZRyrsGfIgt1pOooEEiuOFOQ0ZA3Xbb2NiweZmqqLWM0Gu3Mnks3Q2P8jooEaxP0qm
Z6kNjY6fAaWRw7losLRk/c3UVNH7kuHepK4MWwmAT3IqJGuDIWrQoMwu9KEChQcnpflp2wpc4thS
ufOySblMzVg+xIzJeSzQDBfk7B3YX6vRIVwxNDIpBhQq+gSpbpm/LUOE+FtX5Zk0TVa7dk4ZWj/O
+UcCYtPt2rV4scuIdg6QMd+GcBke4I3z4F8MCq9BIzijMZ1Tq2kP3NDiAubW8SdQIhQGY3yxmDdi
Gz6Nc2m4USZBo0SliRKWGPPWrDflGbZSC7PM0uDk9xZrak+C5xglWIamcAds935d1+Tk8mQ+qKGK
MxNyEjQSkwSKP5JFXsgzl9r8lDBV3dcqRSQeaewN2K6r4mPCYS1uCMUnpGS3V6LSxTpjeogM2hy5
DZatwaZoNtFzGESMjCmXSbtrEzpPPwYg7bRpWeplrEIK6ys6ZcZdZKnUpIJhIzDYOD4dPjZinskC
nJKVpb1umG+ncukwvVhVEqTzKi7w8wnqYxc/piYP36GwCnK9s5hvS1lpPIjDNjZh10dtve+oPdH3
05g0Ez5t9ihXVTLkXK99waerZkkwJRhe5sK2r1nHnWdePG82E3WafgvnMtJvDauhH8JgM5KxCxZY
0pM2BJQbCbsedhXR3w+yxsQLik5ccCi3h59vlTiLwfQWuP2iTeKxVov2YJa5uBQDl7FoI3FRVX7M
ESzGHN5a2yP5qB9DVplrUZSdRdaAvz6Z8V5h9VzuKXgFh2FrVfVUrSv2fC1a2ALp1Tjf9uYGne+l
Nd7PSiEu8VopuNwjYbylDR2eOzEvkrou+L1in3KgZNicTUnQhdsvUsu8PXRz69BL10Xequv5F1DO
vI8Rr/dOqm39xYHNRH8N2JB7rXaoshHUldFiO6ZcsFVsHIdk4A8BbsW3QfpO9p6mSOatXV2jCmPZ
V1xMffNt3nIiGnI4SP5CyfoB8JR5U6nCYmopHDjF9P9WV4DYiGJIU3Ge6UXmo4M8Q9Sk1boPo5LO
87IucQOLF9odO4rZfIM3pb4IZ+wwvwsQbfu6MsbbFEnkx2or6RlQv703tYgyhdrhAo1nz9aKU92G
zMmHGK9zSRjHL6ks8CZpTJWfUR+4dxKCJh35SIzj5Z3arsZbjm3hbC4t/Vel8Lu1K++cZmYAhl34
QqUgJPZuXIWL+xgDeJ61s09fEGbAXmAx4DR10vN8AUaaZzcS1+HdkGvGeXU2NHaOepr3ensikZX4
k+NsJ7XOcTyDncTelqH8Jrom5+mDzfYAarS+wm2seTJM8o9OsutotCCLVSe91snl+2Y9FAchJDOy
pZrPZCzVxzqOh62F0yKiavUtxeiYpYcva59vW5WaodYEzeempmSDjvaigVu86uUStI1+QFUxuPBk
TTlnWa05A9g4XFhB9eRKa1imJXSyY5obWJasWrR82hAB2E5YIjyQjpRXWafM32HYd56Ra+LY0sx0
IhePE8BoNYuZ2hwfKmMlUJBxZ7v5uDyHmvHCHvNBxhHuCi0hU1ADi15UEeRDf7/lwDB9Ml0c4vZb
ROzD7SU6O6jPCHYTG6nFLJQ7cAzs0mm4DJZVuYspx3SdmLMkyOqF0UQ48Fos9L1mzjdRPw5XVZVW
N/D65gMqgv1Vj0vtlsADge0p02/SyC6BeWAKFWaCqWFpo3OXZ+FlKxe/K+MmfUKDf6kr1TjonV1d
9HJ4g2WAQE1i1XKVmFRwklJVjrk7OThh9wxVwPoyzIrjdkbUfuB9TryVgCrXQU9Ma7Umm42hbQQa
mLHVxjDIRL+/A+ahYuWosKDEQpcBsQmDb1//SErzydGW89rHFSJ86/935rEVBBaACWZnXzi8RH41
GVhLaCgq2XYmi3oDkWPelTMnNl203zom7PZgvmuZeClHnumNWt+34fCQKeljHGP+y5I3Gn+ffp5V
/78O/rjU3//nf3uvwBO2y/33CLnnd0Wb8/Nf6OBEMt6Wf/mBPyVwXfwBUVkAUdUlSQOEyn9K4MYf
lgEEF/VZM/k3to48/Q8JXPJDEswKmp0l6WbbfuifErj8w5G6gzDOMNKSJijj//U/fmMwd5/++Vcm
8+86AIoglmxBDoVzNW1fQnw6WYeW6KqpZ0RDc536bimivrUqU8LP0Wo0qL7oi+tmJtf8y+fzHyjW
m6jxfwXj7WU3nqwJx51osvO/OTuvHceRrOu+0E+AJuhuJVJKpc+qLHtDlKUJ+qB/+m8x/5uSUpDQ
0z0DNNAzRYoMhjln77VRhh+XHxZ86brZAuvBFl1+YqtDihuhdofLV3GtM5fxeVQWj5FMM7FWrv6p
cvhlj88pie1gJqbvC5467aM9a4SbpnlPjSm1zVerG1HhNnrncSAqOvERO6Gi6d2sDL4q0dkpFA3V
98BSjr9s2LtVKmyBj/zS356Q0zJRBPk0dSauUBYP9JEp6KNSL4yHdM7JYY3ntoKeptCUYcYfkldJ
pYITd94hiTLMwYi3RI5WQFSmXkjsgCRow8SIjWitFPa/CfQpEBITGqCCNfbhR5Ys2avfJ6YAypLJ
+G5U5fgxaRNC1zFz6587L8W20xkUbTeuUyl/Q6CfZM1y7GK4jTgafrTybATmFlFx5i3rfkHIhZXD
6vPgYdws4NCRKiWSDrdypdg2MzyssBgkEHwDs9CBtJgU0GpNG04j/UmFGRbZfFvEXSy2/w9foc05
sXXY3jXiuZQptQ/I0tWdXKZGrv1CnlSqE7QU6AT3TMHlN78O25PxBW8UdSTjW8cbsaon/3nxAzgN
y0hptjZWZYV9pCFJttsGjBsn7BRtzpWRthLnTy/IB+TR/1iHmzj9jhKviiSZBWbAKa/sAuh4uYv8
YkJnbFt19gR7DLRRtwjtgz90eA5j9nDJvusJOd721pqJ1MD3EUGJQPKrbffJT2sBnINQtR/HG9ey
jb9y9uBZaM1MwoHmwVbS68H8MCgPcYSfsIUqpVKAw6aRcDlCQSO4HtGqY49Wm6TKtQafVlYnB9AD
iJs59HHitHxif1hTKu2zGlQ9YUrwfXh3wLhvsTxllNvcGat/hUEMdUiFZPM/vyrfIJiN4ieVQv3t
G/7nVfmzUXkFXYugGIclTHJBSCJAgJ2pF91NWvvGFez5W2nzZGz46IlN+oguNWvzZFIwOKXZVMCM
II4s9ycyRaTNNrsTza/HR4J2acDkcSbJj4BKw3koRnxNC436kV9/BhRQ0he0KeCgkwNzY6Bvx/MH
q3KfAzj8CoDEXak1lY5kjv8XrbvyyuB+U9se/wIXhL1hwxm1XXTv67T3zyOLySqLyyWy6HST7R2o
WCGOK3P2n/00+HKjujl6zlNQZyGWfkS30bLQIEmprykOLapAvJ+guApQREp727ATAfJT9ZwYManR
2yobhfjFpqJz58QC5tdQR+isaM6YT0U6YY/sPIUciFgcSlGXx8M69Z/8OCIPoKljakHRb59Uph0l
SkPAJwhqfvpDF+llKO2+vCEIXL/yII3jvuW6DHkua6+JN8pYC8vrMvXPg0T+4bbUMDXORLqGkg60
BFIi6VbZ1obxy5eJOf+3nVj192ZJ0zvPEXj1pFVK48qC+H4d9tb+M64sYqT+f5/83zuphgVhsKUh
2miMJoSTiyCl0dY5k+MQ4n+RbklJL69c9W0BPH7YvremITiCHCeUhCetm66MZVPgMAzFMLf5tivE
2qLrauwxkQa2Vwd8LgObc/i2cuWK44BvSko45bp7aJ6EffdgEmSQeWoxECLlLqZbv8JJJc3YfrIA
RHubkohIAzxvKaN7OiFmi1I4YhON8iX+MhBATk9XN4nPSuMcuHskC67WG8MTBMeh2eWKVeu2raz0
i50wDQGfXrIlhDLl6IHppqioYtLswRrhhvvsGh550zCTKAzm0MsIhAbmdYM2lUrfmMf1IcYWu/LW
0DgDJ8BQw4y67JVfIpp1en8SyLP6pb4yrN+tSKS7rM2mVWpA1IY42Wh1yRJjXE/ylUDo/wFVk900
C3yHKUsipL9Ayy9/RuevZxu8Vl4vjZPjoT2xLJimg386VRi+yMmCKO40voaYuBNEz+d4Oi9f8d2H
SycLFYVj4HogC+FUTDFDAnU4DudU9aaCzzUx9rNK5jtNyPH18qVOmnd8uOu1yHaD2I+OmcP/8a8r
jFwRE0LQpTFO4/3Upda+FxkMLdn33ZfaH/Q+SDWbYn4Z1R+XxEH81yUjKNt06M2/V+5mnSaOviLu
xmD2YLdODBN9nOO76RKH7nRb5yHfqtEdck53j7ggqEzbg7yvYw1ebiaX35PXd9vUbtUn03Zw93dO
GlizEd9Xbdrsy6jJr7ySt3iG0ztDXsO9ubhD7bdtyz8TnGYAiaW2LkPymCO5V7IyXjxjZs8H0Av5
eCRnzNbQr5ZyOzZpRMKRkRffF61NoYfW0Ge3ACmNNjRtatTAjYb0GXJJ7d3QhYmRsEI16u7y2dXa
/eWHemY08XqhltCltdbz0/EzBcJMAsSY4tbRZrw6KHXv+Ib1DzoJ9v95GcDd4vBwBBogOsH+ybXA
ajqmPmFCyU2lPqH6LW8yOJA/Zrpejx6W9u8JYNFDXfTLblCm9zMtK3GlH33me13PhwwiXhd7yJNd
CWj9CfMZMkEyNgRNDF1Ur71TZHvbURjvltiDrnb5ERvrn3kyOvjRJltkpgkiUk7miEy3IL5QBgzy
NKHp1KlileXrosFPQK7mp9Iquqc4yglgzm2N9FpkUtgwHd4atsJiMnGvD64TxD3k6WDM52Y39yar
VG2l7qds6RcODrVOyYUovXp35e6tM3fPQZhtt+04jvXmYftnbFcpFTZmHDcggAC6b7rATN06UUtd
a4ycrN8ube2O5DW4YsCUmUbVBiv0YHBAK5xf1HK0Yufqo4Xa2R/N4crtuevDO3m4bM6YnvhDLYr5
J1OUqGMi72pIXayPS3Q7tu2s4f+NxqcxGlM8vIzGZxtOX43rctTuxt4T6DQXS7b7CUq0uUlGDW7a
nPjqfsoGPKMQHooWMIqHw1MzEphJxKnVj/msIIKOsmz/aJMBgKHWLJw1nbmg5qSzbgyhjmQy3yif
yv0nK26nKej7JHl19AROFku6Gr6NqDiSh3RxOCSkdiYfIycfX3vVmb8EcKK/KKrgajTs47HvghIC
plYXICJyHULmRtWaZMHFrfI0G/7yMTKH6U9pcWMPcCw41wA46BgvQ0bvmYZrg2agxXewDpX2Wcgu
Qj7nDh9U1iTOtlzs4UYhhaIvFMXFt7TWnN/SmtQfSLqRHup6otyNu/T5j4Ria4UcumRpwywLyDJa
oXr7rvNmrFJ0nLW9S7jC1ziV4oMj+v5aXtOZL3dVDxKctZZ4bOfkRcfgEQTVEi1gGoM0GCFMs1en
L6Sw8kDDx/wfpitWV+K6/FVsx9x1PDV29QBPdS40rDl2+5HOJob6mn51MvvmbmlBamF4A4bNEVT9
shEg7BKjsa8sLWfmDmeVjtAL5Yezqzm+CXYzItMc/AeUEcQuX4FBbTnYB5O4+MCY/d8TyYMfDIUR
uVFJcuUZvNsuU35YF1o2AixulnHyzD3aGT6UzyhoRxIvMsOrgqjEYd4h/qAmPx8sLR2vzNB8Ge8/
aQfZKeIC/uYfTuZLu9U0n1lDQ7zod8PWFCgB4eyVDV2LFqSN2nC06j3cz/k43BgZLTDSHET7OmQF
Qg9vilxnP5e6diehxtDtrdiiwZMC1h3qSypeNVoAK5N+0n9WMs90NGCzUjf2shbrF9EyB1gQylGk
wVzBg68lzg0PNzW3ke2nH2BLQ0w1Mx/GSVN4CrgdcF0OcsQ7lPi85YJhIDHUKwBZHaQR3OenMdbU
p6rxBJrArnjp8jZ7JtMiArLlZRTpO9rSxh6ucPRCfFqd7F1tWX7bzJ751rZH+Sh6LfnZ5yQlALia
EguVXcZOeoTaD1clysxVNrTkD8aos64hwmgIJl+tsyv0Bmk7iPvFvx3GZPwO9lOjvl0I/Xs0ehBm
U1N2FG2SavypNxGgpGluvQ/zXE74HFWGdqVz6v7DosiH2gI9QOcq0w4fdqPS7zXNUIMjao12rrec
9AHTu6dvnEzi2XfRCT3BgWwyVPv60hJgC0JjM+ZlT7FsRnCwQS2g4ZzsHIheRHkhjHEIgLuHENb2
uHVc7WtKxvbvxgaUt0Vh5jzKuay/2sM44rvUq+6PPkyF2PQI4m7oTdp/DYkVD8GfKJ7npHM+1X3l
P7eibz4qzR0/z75VrEjVCExalshyYsIehQcOSSOiBZla/GU2TFwM2YCQd6sQGcN3odRFuRLO8JcE
hZTapR3cqS2JpZqC+V96r1np4NoGxq09CBsB6MZY2HUFaVVhGyoyX946zqzrN1lVZE/StQHFiKQ0
DsLDUkJKwFqrjMcx7n9cXsDPzJvryQTxG0VsQnZPvuFiWFPRUsk3LFvvM1BK+eiNWObiFuUgRSz/
ynbnzNe7HrE9NNIU3dkNH89YxmCR/mQr5FkIdbde0Za3ZRzjmy4d7cri/76w8FbvZ2MFlgB1zZvw
/J+9CVxVTVZ4NcE40ZXBROfbD+XkaYcxm43QTTvxaRGxkvtyTMc7tn7qZZQ9CKrLj/jMNIkunIer
00ngYHayUliVsBeRDT491QlVo2qNcQlNqQFm6pMO344BDMgKEQfEw/9waZA0FmU2y7G4heOnjR/O
QMDVkp04y+KW0PR+pyiQHSbkG7dQiAms1iZ55dBwbIp/OxZ6aFBx3uuU9t4dGrRWjXY15QypybTG
fUKhndUBXX628RubGdOvW+epGHofekOXXlkgzgxoxjO/lRvgJt6Wj39feuUYyG9hTcYIL3+lbYc8
ige89cC+jWgJVP3t8utlk/5+RaJ9o3PcJteS3NGTMY1WtUjlQkJlhd0s3Rntov+IZa/QX7RLOwNY
nicvgDUSl4E/eagMjAR9+MvQWgiWfFFR3ZJzBU7bJN9j4Vyitkht0A57+jrLlVrKQiHnJS62OZaH
FLskmB43arOfZT+wmUZQXD8A9qOIlnod7l62xFU40imNNxU213ZX+Y3zVXfNVVvrTSwHo54pi0Xb
dx4KtrIYjMj2/lLhJesDrCS+RRe2g5U+1tgeNnNWxHeDS9kidIRHLZLQgO4W/tocg3KOc6avMUNg
rBnVhOJ6pJiVUhPBxztHWTjgDfo+lo5HkynKodLw8zt+UMKi4Ptm9cNFSq52jtkbRaCBHIR7aPWs
ARNpc9GmwXxQBU7srTL3uXkqiexa78CLMnKEYVNjjjK1V9RPdYwxgQDfbdF0EdX2PtF+MM121QbE
NAQgNS3Y9lpAEN2m1ltHo9KfdH+qcbA/tJaR/WW3R4j12MRx/DHN9C4LxiQC+jWnkQvgPe8hrJBw
9NHpUqmFSClm7MvKEGDeE9kTG9UlWCKzukg1APtjG9/Xo66/FJFf9wS79upmpJDGeZ56GmemVgKS
XwZX/fFTyHQbvZr0LyV9BWp8YiadrGIJvo0aCz6xhZQTgtwSmTS2GmiHX6a8GX8x82SC9JRc9VvU
ePXBqlnYOX0gWETZYlXtxpwq8ZtZBw6NFHSv93pVFfkT8MUBi1kNxzyIupo/pSCeSNzTJFkMOO2Z
coAkxJGJI76CYoBKRDYhRHZKkvToYA5UZspvtuNm+D4WeVGimEQ+syHUyIUxCGMVYABMMuDLEU8I
K0duk+tWipfBapEOOITY/0xjqJOEYxvTLxCW9q/Y52va1ELz/7KDsd1bsiarCqJG76Y3Ofqp5jal
FgK/FkzoX2tZJkSOHNHvbRMN9RZ5FNvhtozQs5aLmL8Npprualsv04cktVArocfJvnRg3H4ZMLH9
bdZozESpQ8IQ81PV9jdm2tjdDkEwPA2XnDQDRYm9AHKaBy1sbGBPAUplBIgoKgmWoSdYLWiwDA10
ehyNKiBRcQByIcvylTvJSWoHUwc+W1sm62CQN5HetRnl5V1NWeParvzcbGTRyKYASNGJBPvjOR//
nj1581pHERY8citxbewPYtpXHY5zzaay7TYrcqsY7ASCFFXlyxPimSWeDE3SXtd6HCv9yQ24nZ51
GnLKoEzt8tYeKuMhjhaBbDz5fvlK71dWTiAugYvrZoLO1frv/5nrQWWqmGwXL0Aate6Sh7IJQSPG
vzV7afd2jVKP9Df7yqL6/veBXsEDY9CtMFzDPfl9FTBNofeuG4yEyRyYomfOuVP1sni6vPIo3y+l
XIrChU2+DlKD0x7TPFm53gxUV4jZg3/rgOswS0oTXWehjyp4ouwSHSLEsvzKqvZ+GeXKjktlau3N
MOEfP1ovpeMJW8klEROdLBUTZzP31fxoJxiTdX8cw8uv8txD9VhWDOrzNIutk+sVCaAjpRUUagog
/hmxr882ZZgXZRjtlYd6ZtRgXaSxRWHI0wl5Pv5pc4a6LPdQjaZtSZGt6XAPb2u69aTl6HN2UHGV
7GWlru1Hz/xEi+2fcGycmABWT3pqqB9jIyMCFPrNiMCxQlK/JML7vDBGr5zMDcFvOK57oWaiEuKb
NO9WVcnxb7TLIdZ70fmB1uUxcLKZgMZ+6OKZHnXe/XHbTKT7tHSdZdtyTg7YMUVjyH13ydZbapLn
rDoequ2cCKEOMinbK+eOMw+DmqdpezRQ33LVj2/QJTtlsNHsBaPMxgfTkODNcq0LhN9c66+ded8C
PyZRZphXWClPZokkszsyX0UUuETObkyAIgGy52rTNAiZy86EREfqhHVllng/DRs491ZnreB0RU/9
+AfOlpMvsyb8wKLfFe+B+VLPzrF5c57WBAnmngZegQ4bC4jZ6S8u2Tr1lZF+7iFzsqPHxGjw3+2F
aRYQ2UhYRKBnTfG3pJjyTZ8hrsDsWoyXyx/wmadMI9wyXdKHURGctgpAUFjCkZUHCWVu1C6Z/AY2
NJ9ZtjPElPOrE/2z3UXNlf3+metSXmb6d7CE8g/rl/DPGkBeiWimmWyPFiJx2DkwjitOdWAFi5h3
HI/dPu3S5b+fY5lBdOaqtT1usPU/vuxEtrBDTlXKfsA2PIhGDFu2kWUVuuw3r6glziwD/EKKbezG
gbGdWkdL3dVAx8oszCis4/vXPbQnAjT1EM8wpeZOHCwbYe7G8VstDS+/2DODyMWzauisdjzk1Tz+
7wN25ZAYCDCSMCY49WM5qP5AdV9/0HK0ypcvdeZdUoFg6yAwMVrMlMeXkp4n0T+h1jGWuTLuLVFr
wJk8jsgFhWQAQboEXYUH5z9/JyY/z6Z6jAIBXNH6CP4ZQw3ac8+2aNMaynL/unpTfdE9D7Z+NNg3
l3/i+4n5+FInP9Ea8WKPJj3TFGMHaMYi0yjvIL668lmsf87xAgCGFmIfz5OqODux459EmbI39WyW
YVYm5b0Hd+WJEEz7XivJqHIRme0u/64TS/Z66if6BnGfrnvCss1TxUjPIZIoHJmH/tAgkq2ywscL
0bDQ1KG7iPoxStvxY+MT2b3zqr57wdZff6G51u4jGj+45DRDy3YlewPSjqystDfFCL6jnvPsgAuD
9u3lOzbfjzbkFqyPVClshIn2yczBaQ6175qVkJBFXj5WbZx/SkY8RE8NdTaas1E/pDjBhN+FI3uC
v71bdG6gtQX+98HPS7mPzQQyKgKeDqBRRjYO6a/u9zav6XdYErMiFLvku26q5mVCK0RWnITUuUMk
NHwqFmC9QVEID9G4IEmZ+qE/Q5c38YBfWYzef8NUvxB78o4AOiCQOx4NhltYHPMguIgJ5pg0C+9x
8iTBX8J8vfxUz+w8EPKsXlrfZ4H3T7esWQ/Z09VkHFoUjHcjxg/gr4P33HmZ9Ugte3mu9Gb80LPp
fBQVMhZppxFJCElNSJo0SlAOZYHmNXJp5ly+tzMvHNAExGV27UgET6kBS41Bqk5TXrjRlvs2gVrk
17j62iFbnoyOzXxqL8mVYfYmOjz5EgUcZ3qQPts/xJDHz95LhznDjK0BQp8Rl6+J7CRh5UsT1OWI
7UuWJLlsLVz8FrnOBGG/EltDqpreN/5K2J3ybeuPVIci0tZy8u8aFz6dlRb7gowQf3/5Gb3ftrAt
XgnWHKl0BCvmyd26RhxDm8fXQZRhKLqZqL+WnHU4QjDovFvbygbSh3tLhaL0s0eOvf6fy7dwZork
FiiZosXmP28j7J/ZmCXeI5c7RrO5JMWuLbXhDya+5cvlq5yZIEk0Q5XqrycB6418+s9VGnxTgpxn
soPiJcdLSMxuuMiZPBi37zQ2DhQyLl/x/aexStw8QanQQ5sDw+L42RZzbVYNCSuhTipUTFGgzl/t
xW0eUEhHOxzoxnOCOmhvzzWYEmqJIJNiQn+w3Lntx5FEhHuSkuU+NehjXb63d68dfimVWiSSNDOB
2FnHt0YKgT40rWOHwFioivXs/b8uJb6NUFdEie2rqcHCzUYj/jthR42gD65pBJdv4t33yU0gFSYX
kG2VT/3g+CbmuNOKohqASEzliAyuWA7IqRHrdKQaFMMsb+NsyMLLF7XO/HR88SxeyBioGJ+qc4jO
JXM6zaKwV4I0YiUE6GD2rSUISGsAnkpUW2bt4jyyPpgySv6gtlS/nKQYf44qqikkWl7zd54W6OOI
B/0IwLpHLW/1Fv8wK73W0bYtZAlMpKf9dUck8sz3eevBHoyGl3EQ7Qub2HRNMZhHLF4FyuYtJndv
76UTPsp8sqaftpMRzqC62HjOBz13twtQ9+UwiAzInIhnCJbSIbXI4j6TZ3bKg31LGqnlXNm/nHlH
AIHQBPEVrlvS03cktKGprbYNUzerg3Iu2qcOWMQOxsEd57dkR5HCvzYw3s0IbGQoqxsW/zXW1eVk
YBDhOjdVrcLGSBQp6tiiN/Xkoiu5PBbed4zWHZPp+JwV+Zs17PhC/ejgAjUWfp1nGQ89i+pWg/Wx
F1krwsYrYZb6Cnta0mIosPtpTd0xPl++iXNPmA0wrQu+ACbBkx+LRMxqPCIjieHWU2po6RwyH4zb
aVYWvjvR3CApJnzx8lXfHTH48gguQv/K88VYfHJV4k96RJuTCqdSWYdywYxS6Fp6cJIoDxPsC3vy
in60pdJvL1/4/c9ddWUINqg2wd44XR4TrTHLXhoqRP7tfzNplG0l9mlrM/tZsRDrBL8Sr7YmrqzL
7+Z/fvA6oJiQ+cs/rQq0CzZ1kvOQYkOweZx8398PRBkchq4w7sYi639e/p3v1ZLrBdl/8Hgd6j+n
aolWaFFXECMUpr7U56Al6zQg4jtqVtGE99eNcWE4WbtGxxlWA4DV7ebHZlwDY1Kz1fsrL/y9LWe9
H4eiok7p1CLC5HisVySBTawpCsLqXJVp0EYtAWMokfsYfLAGTD1ZWhQ0WB9t/MAJuIutXRbC3FZF
E4HNpDJ0p7eAI24BX1kyxKOixg320MhhS+3kGlHPDvBboDx0s01tSf4sOXqiW8Te2dPITvG7JpD6
s8U2NWpPeQt5OKYOFzSTznZYVqlY7lW/ZN80IuxyENTuMARehDxQmiPBi6DAuKm8T52npM+jV4aN
9dWySJEHDQYuQtfkVG9ytZDYJ4VRgVWM9eZAqiX84Jrsha84LuzHZSyAZxp05m78RV/pRA16zRBL
hgW+kKi36XfUUnYNR6S8e5O2Cxl16IZpaGay8dPX1scC7+YpiJIyHZPqJkqBlhzYHZPsQHBUcbA4
HnwqR4PWBiagxbrBVYA4aLC61ZM69O4NvWr46ZFdzH9nv22bUDQp8rnLg3Ddax7tRXnnDkcAJnBq
g2h2jt95HdMoG9O6ClttHm4QLbk44LPlxqYRcWVdpTbw/mJU+Cixcvyk16efHEHx+2PtJSQO7pHu
dV8HTZTfcq8EwT3AglHABDX3J0dUSKj9lE7f2B1Z5sdSafm8Y2uk/8psohTRO+YVUfbL0P41zC7S
Ak/Xlvmuj2IgrRRU3UO7ahNvc02fYF+XZYGYvM1gfaA8H16xh8JsbJ3ZEUEGdo2FspPlxyzXrWQL
cI6S4DRxLA3AOE6ffOUQpLAq8L3ntkbyHk62A+UhQvDTBo1OoOmmd3HvDL2q++2gY8DaQn4i+Iq+
JQIoMfY2TI02aZsbDrw+KRiy+Z2nJcgqafZgt3Pkji/GPOsuICOTKIexE8gPbb/XPlbMBHroxkl1
TwuXMCjOAKq5dZtlDZbPKS9tcfmDB43tovoutQ6VWd85FT4iODDO1h4d94a4q3jYyYkmO3OOHbOt
TQyQd6gMxballTwGM65qJ3AKzoW7CO6lCJelAeLtl2N5kxZgibYYf4zfqZs0xVcRD5YdTJ1OWZhy
sn5wBqdH1DORMY7zlj7XRsJh/812pjZDGFTxw5B33pexo1LFn2mk4lEQu25tBSoceP/CnskAjRsi
58ZOuivEw+++ob8XA9V3K/2jTNl4HycZddM+mTPlIOUZibPK+1bgraLFZ98Cl4n8LUb7PN61iSKT
po8hd7wytJV8aodufMlj18jDOcLeEHSZv9D/JKhqpzLCUIMZCtD44Bux/DxZcSr2qDBqO3A0B877
2IKSYA+oxq0eCWC2pqQ6RxibQ93ctzX89rM+qwxIQAG9KqrniK0jf9n71qeJsPdrSd4XO3VC3YpU
tH9pp2beDhsmlnqgn/aPVE7+ROXboHsbJdbyGEfu8kE1uv61RZ+iwCrERFGMpp9+tbUqiwN7UupV
GhPmIkP23JSKaN9t8bzNjyh34p8O7omVYxaRHw/6K/4du0Pm0/1DfkWqYp+ScusYXfWi4rzNX6ze
WcyNnQ1oqbtWWkGWj/NXWAX26+Vp58waTwXDRyrortU90oyO6muz2U06D7MIgbklVH+SZbvqAG4w
5KM06ibza04i25UF7sz0w+GR0iz6H9b40xAIu2FzPjRTRZZ3gRitqu1QIisE2TqZn5NmtPf/+Udy
PTan+A+YY33z+Ef2vZj6EsRQWJbxsq8di4OAM4NXIQ3s4EaDQ8WruKa1ObergBxkIXahX4fU52TH
qhk6sI+OsonWgbgI2fCMf2cB5hh/3AidJR5LeTvXC2UOZNdd/slzk7K5QeflfFVSQIq7/BTOPXW2
zyvpEF0qJ93jp6D0wilnJ21DV/OTzw0AiA0kASRYqVrCtpquDa0zK9paV8E8TZNUp2ZxfD2phlLL
SLENzbrKPjQNAgjENv49Cpv0ygs+89NWmxYmLXRrnBRPXrDVtOxnTNWH1MnHDyNRSYc5Kn972EZf
qIRd64ie2ZGvBem1SUkPmC3j8S+L7aac88TqwzIygZTQq1vZb1ojqaLJPmTUNztcy/mBnPfmSoDK
+2ounbm1QUqzgW031u3ji6d14o5Wn40hx1frBsFFfqj53wYR2/hwsIsuzJtU23WAkehHxHlgARb6
yPRHhkTmkqBVlc68axxztDYNUJrAgUe5083O9oLLA+7Mmc1elc8IpkyXPsybv+KfQk7v6NQ7ewE+
T6n8Mz46wBZ5OQPsSxd3A0pl/NZgIQ8TzbI/+jRBb2QfdVfGxnsXBw+M5/Qmg6YHdjrusfD7TumS
zUuNjqwJ0Tlx8VrENJSBLVe6Cho5Nx8TQ/VOMKSZQdBiLYtPvbUYX2KWzdUkXdSPI4LtX1md6rdL
JkYXpX9OcYqs4eELiujoo4iM5b9PzkjYOQkgZacAdFoIq9I4LR21wA31J/euR8kKmikd7vS6rEnO
VQgFF1lc2R2ux8mTjSilYU5DnLNtmkon04QWo/z0OppZ7ko7geHVfq7qmMC3/z44WG5MDnmU+gjp
OZkekaJkoB1W1RohrvMum7zyG1Cd+NFTo0Bn687tTdHU3S5PRAN9mw36fWRE5f/wjOkGI9FiefBo
px1/Tn7BEdcGiRSSQQmocIS11C5JG1ChzO5Ltfw2WLmv7PXfT1cc7mivU9qiekJ17/ia6F58EIdc
MyWL7JD3yfwzxa7sbTntQQBPQOpdedjrn3j8UjnXssJgG6aKqHsnk0aWO05f6AsT5JSCcxRzI0h6
Jj434JEmzwaou9XYa6I+JCM8pSImEuOxodL8XZO98efK7awT5Ont+By5WfxXF/PpxEAVoYC8NxDw
TOIuNjKmCGsEBKeNHtozBSagLPXhIZP6aq71U8xLIv52+Sbe+9xxmjKJk4jm0V7zT8VCvj+0atbs
MewNwk+JO0PgvzWL0r+bfUeO2KOIEiSmQpGXQ9GnfWmWeS421eyJFze2zXljdjCbN3rbtt8iZ2oA
0hg1nMeJusW3WYswxjuDbA8SdtcIrVWm5L6LxLyG8Xjfx2COpa3nU2unMYCj6ng8AUbN0nhoiKwr
OBCBWFY3hUdzjpVpDZWcjYkpts0OkqplWGmk6yLLRIu/wS9FrVMHp1F3aXVwVV2Q46fXoT5Y9c3l
571+zyfvHK3D2oFcpxVx2r6ouwmeBxSx0GbvTosnxyRPYm7YoAj+gFNgeh7KXj8USDtDEzzXle/8
7OUpDeqmS/3OeEOo/rMWUSfLJlR2ZJkkQzdthsyCUj67vRvdF26leaDuaG0j381tclTEhNAVZW2k
XVm+35qtp48BRT9nb3ZGoNtPtiqL7eUU+1C2sArV3gPgsSy5Tw3Ic08IbbEhxXTHniOKud9qLUm0
R9sch4pNWuHf+mVXyhsnsSyQDNUILlMK6JhhbiwAWJq5maALGpxqCeYrfaIPaLGaBytCgID7MLEa
fN+p9qO0Mkrapd6w+YbLV6AkjioK28aoYbou1jDhfEh4C1OPgHlubcIwx7y3NzLFZR5kcRPfmIur
ol0J07zbun6cHdq8hLnK4In8TSWTRd0OnaN+eN1Uf4YPLT7ETiLlpzES8tCwsWo2zswJwDOJat7P
ni/u3cEp/S11bf2KFvH9RhR9DX4knU0bIonTHdMAoM7JwRSGvTOn96Xg6JZXikFuVuXu8iB/22me
vF42/TRKVlEPi8q6uv4zzEgr9vVBXwVbvtmIZKMbHEWDGskWaamZMNswobpRPBpa3HAAj+HsYHqc
FveXodpGP5D6qpJXhiIti8u3dmbRoWeIMYttI6Xr0zIyis++UQpkdr+kGqTbqAwwXDQ/x0F9ARRz
LX/vzD7VpakmVokbRWsALMdPYmgive/KtcYUW3iSQcilDNho1N0MNf6Q9zsyYivrNuq6ugh81oM2
GIqKQOlpVEMR+rhfBmJSiFdjl+VgTSe9HquYbNXwPERT9DwgZhfB5af0fqy4uOVYK2kFUm8XJ2U4
1wdzi19T0maI6BdlXU9mfDuOd7VKIue/X4xLMSmZqDI8NiDHj0ixtsSzSZSXYTTurb8QFOm5RXUX
01a7cqkze3EWOTbB6wRI2c852db5LYdUnFhLWNnJcL8YxpqcpxvEizhxvem4LGm2CEBYNGMcr+R5
IZb0rozB99UGivWIpdaWO4dCb/33/3wdbuSbdMb9JbTZXf9CROK+Tn4FxqNNajfUEDwP6Nrtyr2y
9rx94kefpUWlE6kNKjjs3JhBji+cQDsaogYqRjvhLLvtY11/bNUi5YNdTHpNXBXsx31COeZblgzW
t5Iw4lfbkDiQCL/1/qyR98+1ZCu3s0EYE4JUoMfcZH3dTJu8TVVPQvk8o8SPmMg17N0YkxsVR6BA
ZiKI5qUg0rmvBMJ7JwJMJ7TO+1q1c9wHkFyb5TYlp+dDO6VgSz2nr9HncGd/HCr3w2aKhn7YUJwE
T6xI2vh0ecy/eys8HJ4L3W982K5/OuYRPibCjNMlXKtx5EdXRX1oO2XAkhx7wwW6qxGnM2jgRC5f
eB1zp28FAbOJARjVB8Pv+K3MpR1RGxB6OJljUt5OkdmymuDFwSbQ2/JTnThkBiNGNUbE8tP89fLl
333r/G6UZQgiaZvanKqPLy9j3OCJVJz38px1zrMnvID/x9l57biNROv6iQgwh1tRojp32+18Q7gd
mHMsPv3+qvcBjkUJImZjMJgLY1yqYoUV/pCi4+2Sul8f6sJMKbFxxNiDwKjPmLFmBB6pbBfM8Cj8
7eKWFjQqsrgMx+1kPwiTZEB48GLQMY6O18d+pxWslhm0K+p1SCFRjVq3FpJEJY+Kau2AYBF8Tugm
eG4qOIU+VKFWuvuZrm25xyfQusmTscBCYiqpmaI7k8Y33O8YdpM8qPPtGEaQ8VRETPfU1dHgjWcT
uyok3sxXhZ+PFizKayioOmkYFI6GV3OvVujzutWk1/7SV/XzogvrR1LG8OMzrYn+1uGYeX7DugC7
aItuY2+/9+7WkzcBd6gS+iqd3k8/sjVptTGElnbw3GGq71RF037PhhO3T3hB01BAiaqKgtBylrcR
KVUUleCr46Oq4oF9aBvhHIuuNbGOrWjG4C6Balhb5tTOrn+kC2dQIlZVcNwYDwDZO/2Z8NPLUBiy
Rt9h1ryD9L9IaRrXnR+pJtnTMYKUFyOju4TJxik8j1k49raFMA3r45i2ugpJp9kpuRx7HbGYUll8
IRL38zj24u+gSRXlLKH07JrUzEHmOE+Ui7vat0Y7+47W6ezDsk02Tsv5Y8UvAh9JhQ1hQnbs6mJw
jahKXZUda9DD+1iVo7hduKARjC1T74Z8rbrDWsTeL2WdffDGBV+7juBq45uco4LAm8LTAYYoy5jW
GtyrwbtlMYR6yMDWKne1itqhD3JprPc0sMNftYP4h29aIOTHEl/7m7gH+LlToTIiSB/G/QtXGkIM
RgNl229py5obP/EsqDNIqRC7NAw4Bc5ZJVIf7MQtKsc8aEhkPlWQi3yOrfZxwELuc57X+dv1bXph
PJQNpcUUwRFx3eo0wXsfAFOOxsFtTBwE8VAK71NFyb470YiqqlNSVNqY4vnVCVqWOpH8DgZAB/30
ZEyVlcTRnJmHdtBCv+u8RHogZ6jKGQKORJoKeoBpuAQuVIJlo1JzYSfyMqG/RdUcpo29bsVDtZ7h
jrvmYYwpXbcRdkDIMtatdt+lcRIejEKUN6oLE0abzPouTQY1vjfBqm68VRcWnqSZJZDdZ1JHuUr/
RE5NNtQW1qTmoR5ggfaQ4H925NA5kUWOadac6BgCX//W588jRHiKCjSHHLhGZwH84k2G2US4NdL0
uqOUN5QoPbfKfWsnZhZcH+zC/ChxWlIZUsIe3om8/8wvq3Qa83MhrSEH6tId5shjnkePIil+Awip
N2D76+FwtCHkkOwLNhRaUqvl9Jxo1oakiYLUMlCcRAfyDkYIBjbaFFp3Mai2rW28vuDfR0S6Dk6C
jDVQpT35gJgpcI1bmO7ydtgPEP97lAia6oOK4guMe73yO3fYgoxSaeev/ff5k8PaNPjpiSDlCOD8
dNhRL0NnRvT5gHqm/kQU69UBjgDzN20ABLervd74baqhgnZVjY3EAYU/7c6jDdzjVRZ6kgyjqS/o
fUDBGu3OUGlqV9kt1rXxBwR5Z9L40rBqX3Qi+tjERvlqgw9AllPNht8TGohTEFaRZMeWcfezT9Th
azH3KOeq1mI7Oy7xIfKR2FBzIIwJhJCKKuTT4lbNn6XInRL/2hhzZTAmePqm83Cnl42DSMWYxD/i
BEABzdN6xIK3q5za98REjb5SWmIYt4vSnavUi/TTtGBguEo3/owA9LeyYR6Nexn28FcBe//DLhlC
v1gIrv2kovUuKnh8fmz21Z8sbkGtpFznDVbSYk4PyOwz8bZVQnMPTkl5wfohiw+hcNIHYY3R4iPP
3996Kt/6kGamh+6SYqS/SBDQyijZaOFu9uz2c0j4WR3CRkesVLOEhlv91FK3mwYje1TUBGoHlGb8
ipVch2ecdAVowg4VfsTBO6VbnlD/SRd/QMOcLME0FKzcKVU+tPzZh7CIUJL19FGJMBwtZdhZJFij
k24YH5YJcEIwVvX4x+5cosI5NbtvFZ2sP/1Ykb2Q9Lrg2fqo+qYXLabHxiSae4iqYb4Hq4Kmt51q
8V9uTg1r2NmudX8YZk8AKQ8RkxPYiNYok4SoIaUACb46g6pFN2mppjeh7kxoY2qg2BD0jmsQpK0q
peewCwDIVFV96RNuzAIz1Dy+ozMSGYxGd3SHrAt+74KOOGCPkd4MNGbc17DN9mijpvrQR/jZYt6E
8paCjLtXjlijoLUrfi9qCOV+gqqP+WiR5I8DUG0kxIblbxqG1m/8iN3ch0JByQ2tgHnPzTjGD1Rx
sx+plXFytWKyhT+QHNs7HS7kr0ogH3oQ+ug8NJWXvrFwUKotJeFevn49ru9ijjGqubInI9tYdG9P
j7HZQX/R0RwLVKOqj25HBRMHMwHoWJ2/Xx9KFh1WN4aUFqUhIzsUqG2eDtVGUZZHsQpctGkxY0Bj
YHxQart5uj7MhfuQ9gdqnpB6ZFFgFUm4FKUXO++jwKAxrB2UKAufaSLj0GDnwBFG0STPrYZH8PVh
L9yHsK8JmoiygRWv42wkQBRqxEkc9GNU4lm2aDeo2RhPZJ7dkx7G1taXOwPz8emQ8HZcCygf/Y41
l8UxGlFGpoFlC13S7m1Y5v47WX6N71SipN6920TxTWGU0tAK3vw3ZEegn6oaogd+34Rh/sXpbIBT
BUXip6yEwnZjIRnR+EjueNZejzql9rte0z5jQ6H3fkff4ldCY7cKynqmMS1odSKSk8C53oUJKqM7
UWbGvRIWKk4m5SKeKUOZ7c4LdaMMXGGpD3FW4+4rMETAgwtOiAK+qigDYowFr90iHCuwUiBlOOaq
ZvtGmhufB0UnRYDCOny1MzGjiNwojrKnZ1HTmFDHvqfdEGX6IUfGufFTUdevgyWW4TgjSbQEMKY1
ZEdErb3VldPGiMLo3MapSB2gTKGRdHuU9/AJS9PS4cqJkL1oMzAzu6yL0SSuK718CrVoHvdqSRNL
KvAt6YES6ySOHEzvd+tRgcVhimqrv0Re9kuoefmY15463FzfZWcEJunEJhn+3H4kn8Tmp4fIaawZ
Y48xCxYj1i1flBOC5K6toP9toeyQWxgDYV+mBEOM8US3DIrvDVk4+RhHITtpt5O6sIBJ/6csDQGH
sZ4QvSbRKvpEvBqh6dx7bivIvdUq2c9iwZyvjQwfwZ7Sb20TB+XIKsUekWtYAdUQXJ/fWceJ+dHE
cbmJoGcRnMtL5J9wbZD91HTyigBZlBncnrA7YPXxSBUnGXUsIlSkI4AoWHb9F+XIOSZEF8Uv+GeR
sze7qXhJmgR9BVFX7k2N7YqO25a7wGQfS13ZuDzPrxogtJTmZJFJ3jSry9PKuiIxwroOwCNoftVA
GUhAqP8c8uTrGJvfmKT66foCvZNMT29Rokrk59CeoQRO4ed0gSoXYZihxspHtQckqowqrG7mrFGr
Q5121AzbWDrH6JTAioOJgxywWKWYxb7U+87yO6E37S6OnPwT0LcSMcSpt8Nnu8HhcgpnojWOdwo8
2cndzwmUhWJvz1pTU3+xATS4IGNfEggr/aMhcI1Vprlq9x0yU8vHoYqN5FmPDQHh0HQAr8cJjL9C
mRGEVMMMoSkz+hMNkfXVAimYwA72ZnGX6Xn9c6E7jgp01NMwdNyePpM6xrST3TQqnxJl7t8wlI3Y
1JBSUUxJtf4TvBQTrzeW+KOdy/Kpp2G8dxt2pfOV3GMa7yzwlqj/gAb5PkwjBX0nnZJHzwRkTXRQ
lH/bOFbpa/E+IsgdiXLfNZxvurYh1mfgGBXgqktMU8HJB6zPG7CGPkHF+K3GXGnax0Y2tLdaaw8x
9Jwc8Zyo8fLP/YIW0RFzOjjXvcZduL++A97BGWc7gPI+GBe6T6RspzugLRbD7UcvDYxUR98vi3SD
YF81u11oN+AYx7lx0OMZ8xtLcJx22mxbnyvQqOVRj+3Z8Bvw9z/6HL+Fh9Fo9eJplssBVoyIm+Ro
rKxH6JlZ63M3E3YYAoVh6REIi5ErbSSyVcOyevbGqH/EqUBMe7fGVM0vZuTRefoU50/f5spL4bX2
b8MukIm8vgTnby0Cn2j4EEdQQsH++HQFZhiWDh5ZWWDNVXknFlTW0oiqcqna+Ja2RbSRsMoztVpx
CkbAOCAPSK/QVUiBcXA7jnWTBXoRxxraSVrZPXp5vmzEEOfBGBYGpMXwvWksUrU7nZelRRNy8VYa
jGg0PaZOWyHy2XbPotXFxi66MBSNYkOCN2jawNs8HQqUKSU7a86DDiTaEZ1DwOed7b5Qm1E22B5n
ZWLudBgQsrhDH4De9Gr5Qny5nMJNkgCHzaG+Lwcbcyga8d7TNM60QGzCDmL8Hui7mw42CVWe1Ggp
qZaAKrnY6Y1HmJg/ham7wEm0euPFy/KBQGUAlbZnp7TxXd83WIa1ihbdmvZo/R11HLp2rjagNERt
Z/jSWKbkmBYLTRZBb7j3VatrP4uqM2z4VhRDH8LO3jSoON+rNgfnvT8KRpRe3OlCN0oFaLDuiwCh
+7n0x8kbvNfQUZR7JW9JhhV3nKyNj3umPk3BTrb+3vV4AG6ssUdJkWtqN01lkCqZh8l6b+nHLu2s
+2JQ1DtYytZNgRPPDvGy4Y+pRPgUtjhB+Z5RWjceanE7C4HNx7ZccNukIkve5RU5IGVNHcqd3hnR
Rlxz/pLaQKVUGn9I36DosFolLioiGdBwEo2lBouGHGPVATu0ej3zW/QrcRs0241jfWlQ9C8g5yBl
Tv96ddxizD/sZcQung3jHKfeQA2rL/d1Y9ESdtrivnfiPrh+dZ2fOw9xCGkeocl/1iFDWLtZwZvS
BvAw2nSHEqP1uXTwbseNvdxYVBkLnl5bECohHYEEc3kp1rqLJpxBlJi66t0h/UCmd/CqPIC0b5EF
Fd5TFanCh4qhfv+Pc6QPzMywVLA0cp61pIOwuSrreWqCVrifqS+ktBfMzAzEaDQfrw91droYim6v
5diolXO7r64WxZ2hic0a9l+oHf4xis48Ukwq3uj9U51xomUL77YGmAHrQjGPhpeOWoVHJHZ6nE3e
AbftqjroUf98jcOik6hrCIF110zHwtKk2k7c8+e8Unf0PssAXTh340o9qx7zMywCThw0AJoRMa+6
OkU+1igTxG0Qp4nyK9VGFys3xT4IC4IXNbLJvDerVDFgELr5blCBQwm3rDfumfPVp+XIuQH655KU
rOFhgq4T/pDLEKi5Jh6H1lv2LJ57ixXipPIrEGfeXf/eZ1ua7UyyLpUbeIbZ3KfLr42wYsIk6YIQ
26abXKewCVkmPRbRvDxaXoG/yoC2Nb3CfENc4+zgMrJGRxeoD0E36OPTkcfBMNsF8bEgsYdMgyGn
D3eVRTRL1JWGG9M8u5nkYLCzOTt8acq6p4NxZhUBf7gL3M4wfgIv0G66Tq32jalPew9G5u0MNXpj
0IszBMiJih8AG8LL00Hb0aBXjzdW4JIx7VUdNn5Te/pNXmf9xs17aSieRI+mDeVFcLqnQ5UZspaR
jpewocb2bhjGn6gKjl/Nzolerm+YC1uUrYn6FgqaRIxrTRQA/HlRTzqRa6w4d2Ka+w/w3t/iNHZ7
UHpkGtfHO9+gYJPky8uNayBptrqQ4AcrcDh7+jfYOP9ywiz2nSV07Z1r0YPe6XNhtDDTWnTkheW+
Xh/8fLIQeSG+qURaUgpwFdTFOGP2IA6Ji7XcPcYc+y/o0Rd3CjfFC5TI/8NwnHoNKq0Efq2xLxQo
sNnSijxYusV8xIVb7OaGJpoVOdn3CW2Bw/XpnZ8KynR8RkBw73HyatfIMBLHRZvpdVCK7MGe79Ry
CPfNMNQ7rdOU+3I2tqBU8oOdPKJoDaJqK1EsIBIgZZxu1YKQZwZ2yLs5CDuIirnYiUmBNNs2tU/6
a1FfoVfbmVX+YNdjtDHn85PC8Gwm2pRSRW7tp1Y7wnNrs8tBB+nZs1K7aIKwwfYeTZSN2/zS8iJa
QmZpUzsDWnc606h19IlEOQ+mWRsfyoykL8wLpGLjwn1DLWkCSLmpDX2GEQDAByqB8IvGL435NXIL
NJCzKJgMB3Y0VR8iqZl9XAq6IICh9FtrMfBTQI+VBgaKYo9Jng67uvCsNxebIxzCU/Xn9U12foDB
slFdkeJxcAikNeS/BSjgXFE5oGwaeIVavZQC8ulgkIdoZoEYldvFB6czlL1Xte5//tSyuIcaIpwF
tri32t6xUmIBjxVIoNZZ9mXsKKFYejXcJom75Rh0RiFDkIyPDDoJUMH7vjqdpdXj0UcW62A55Xg3
FgI+T/SOlhcpyHiTj5bR7tJqcIMpNSCJWCGMrkzLv+Q4q36+vt5ndxa/hD3gSYkUgpr1i478j1MX
1uiAFgcUVOnzJ9rtyQfRRfhXFaa18YyffV4Prp5kdIGFIV5cA0DytDSmyLBnPOLm5iNQkQcxaua3
bMqKG1QJwhezGtq3wdGVm/86T/DF6GPrJIF0aS35w/4pbLLY+CSlixo0Q2XR4yf7MlGqfnay6GdW
6lso2fNlhdwDlIKQheuLI3Y6XIKSrV6ltRb0qMjtpF/8EXsO2lITVdVxqJVf16d3HpHSZYBAzEuA
0jtgsNU9mXilKmxl0QKVqs+L6U3p8xDZybGKiYd3Ih+bXejZJOdpVnwTcTH7nWqi1nf9Z5xxL6QN
lAmWASCJTEDW13VUK1aBL6MadHgNlp87xK3tJ7VOtW/QQsDCeZMVT3syrt5EY7p0A5yZRP1AI7An
Ts6N5YvucOgPTWhoy05p1MnycY1pAFwLCDe7rmzs3i/RHcZjHZ2MZFdiIVzhtJAia399Mud7lcaN
ZDKxqGQa7irYRQOmz61u0oIKfLkAPuU4nwVYs+dMscMbQ8nTQ4Kw1j635y14iowU/n31cBaBdU6M
TZsOkMyaYtmDGBhwq1r8bDJ0P6pc+y6tx2oDLLF+ceQoUjyOLwYc6uxjYfykm22sLn6p6cuv1El+
lLOdP/WJpzzSBKJZG7db2j9nD87/Dkp7AS4UPLG1NP/kmlAQRnPxI+L4hv4gqNwqdJv9bEb6J61F
MS2vYUD6oNOS16oHq7x4onwycRA+tsnYbFwMFxeB4InImzcXlajTk2rOdobbeqKCkyi5Z513P1zW
S4CTcJGVKEbj2ABi2TgpZ+xF1oGyOAr2RKvksu9SDv9cSFYRtlUZ9ouv4Cu5C43COypt5n0qzSr6
nTZANtIacYNuVOcjpOaSinsT3eY6+SWiQ+IJ7FkTeCHIYdMpMVUPRyBiRZ9/myMMNKLcjTfex3df
qdWmBLbHCeda5nleu4WlVTcjYA9wsDV758HGNX4Xoc6HVpoSQTKxWwf+Re6pyDLEU9Camb3HztU5
OHqqfALFSUDTp1vVzTM6glxHCW4Eyse1wwV4+v00paJoFOkSr9hPP/S8G/FgEaP3ZVoq965KQkXd
I72qRftYGahfmii7KLuiVofbmWIrrU4SdeyWVEV9VhAY/FLbifFCPTIZd6UF3CO4fqusI0r5ezna
ZHmkz8Tuq4t6BOpT9mMmwPMl3Qti5sndgDvKfrBxP78+1Nmj8D4WjCw41JKMsHYKm3KbKC0HGoLu
Xv9JV5zyk6IAvorycXhrItXcAc1K2d51chCK0wXLYG8J4q5fQvkbSDQlTEmGGGvijB11XFw96ruV
sfxWtIRGfIs3st8CQv5ulZm6NWl5La+2qYyqKH3JNwhOwOmGaMmcoTxzdxrLQD+tE7GvUFa4AY+A
Uxc2RfhCVJlzy5HTjwXI3102z6LZ1UY4fbj+AS7MXeqcSVIcYLuzKGD0kJqsombxC7o9zLhf9lFq
lneq2glELRdjI4V4J5mt544APKGABhcCfMLp3BVExELGW/wekaNbfQLc/WRVc0eDDSLosHO7EJRh
rnQE+EM5pLYfgaH/OVjQCHcmrkbIXRlpi9BIqIi3MVXQQymHGHFRx1iU48x1oxwRBGl/YIBtfojy
uWDTRHV/a9m9NW1czZeWD9wgm5dCJnfzKoiKROdZKAEJWpmlsusmO3sSrtPtJsD4/pKF5n+ErrBV
qYKDXIHLSAS1jhGbAcl1RN+F3zjZz8Gb1ABXS4vOY1MgvpdzSeTNcnt9i5xdB9RfCEdt0ARE32gF
nX6xZonAhSHTg5eg6d6PSwED0M0iFGX0LSfWs5dODiWLwhatIPK9VQjcRMu0hIrLUHqnPGBJMiFH
XgqIa5aNyFplH5aq6zfW9OL8SKak+qL0LpN//s8zF2IebRqZV+7pHDc/gYzE+65VkceVUufXl/Is
aGJ+COVJtClgez7j6VBtyvafUcfaO5VdfUvRmfXtBFDc1st9cRyTjSKrPFK183ScGtMixHPhbhZh
uNxRDKHu4rGw+2xJwk9GmJU++hH1D3ssxudYEyDXsEfzS7tAWSLsHetX34xmkKFpsbECZwcGE3b4
UECqqR/wVK9imVZvJj1EV57qoeG9kvTNBzg3AqqnQGoNpaONcvyFjwuQ2LXxOjJpZq4JRiO+UnZS
0blvKsdBEUgD+IG9kB8t3tbHvTQ1Nu379Dii61s9S1IBSoFzgh83qPgUzGYXxbXfV11+rIWmbCzl
pamRn0udE6jsoOxPP7IeqlluQaDYD/RCX+MC17rSqZv7wXG3Cr/rEhdPg4WeDHMC7E/jeZVnuKAC
VBO1mD18KMRQJ4TjUR2fjTcOi/HQYTDzhIrVqASNYqUHNev7/fWDs0505A9gmlx5kAhB06wuhqpX
QycssUW3nWZ+BG+lPJdt0dxI086nRczJ3YSsW0wPci6C60Ofh29ybEJgWYbiOK0lV8hlq16z4axO
aV9VB9sc0vEIcQSzbCLv8KZRyb3uqETQTY7ReXKOoVlM2CwDvzX/ZkvZBI6G6v5js+Tm50ZQmt11
ixL/iJBcRMcU7s/Gq3ThGj35xavPFRWlErXk9nv8crpXxxbjLSS3FNarCUIHienX0SQ0v75Olwal
0cRBI2VgU8rj8c81ajtYeZELV/vRC5O/om3R3tIypIWKbnoGZzcEETCJw/VBz3gycmOwLellc6nC
11ndJ6g5UApUimofN5oXf088BFl9tevD9N4q0QQF/AXIcl+3o3mbx132o1usPjlAcp/nlwm9fIQl
+wYPP0OU4MxdWGqv13/ipa3LehDqyGwKlsHpulR5Cto0Jr4Zp8IJcO6bDy4KcbcaPfe/4wA0Xm3M
InDrfMuG99KFBBpDqjhK1SVr9QpoaaKauchrTM+MHv1CFZUZPoT1xaUSjhds8/M/z1QaqPP9XZRV
zsApDR5leQwYet9ljb7vXDPFJ6YKfew31UMxx78r1Ui/oca45RBwYaJ0NFD5oQwhdUZWNyEaO0lq
UYzdFxH2gZrZF7dDng17XVHMY6SZW8LpF55Xm5dchgsQg/jn9JNOjtmEVRixsAR8ejC4Vhnforey
qZ0iv9BJsAxzk/CcBJwWFaCH1UA18jChO9GVDQ0JLVtEah/HIeweprab0K2ZlWOj1JkfxjRUd1M5
9I/2PMD9L6PC3lGpiHeTpqcfrn/nCycdQIRMEfkPW3qVvqTCQ1Jv0JA1BPz/NOh95ivANm7KNuw+
AqwzHtq0+nx9zEtLTjQAlUy2WXjuVku+ZLle4oWCp21X7vMotx8dJW426mlnGwnUJJkoQgXyQiED
Ph0lrU1tKpAq9YcoTZ80bZ+iFZVKDKA+asPGxXBhMORn0PYDp8wnfq/A/3NhJillQYXODp+1THxw
mNjLhhWc2HlQ7wYwURtv6KXxuIGk3D+eDFTVTifn1Hqnq6Pj+hVG7eC7R+9IX9R+VN2y8Ztk2kQi
n+1e0FySIsgGBvwKyOp0wIUGhaPPOgPqCnQeJY+dX8tSz9Ghw0wWK+KpreK9tdSoN+sR8mAxLAzd
1wD2egfq0dSXKr01DgrGtEDzucsCKxniMsDVNf47A7X2sFmLmkNjIGq9q5M6e5iSpB6PuKN23k6J
nHpLZeNs7zMnEiFEQeBCaOa6O2Agwl+WdeH6rqVAftPByCLXA+XxUIpaP2rIWgaGtSkjeBbrMSzB
DxUKWk5ckKsbLjcG21UGMByaMDpgl7ONGVVfGsAp9MnbSPjOzpocDPVAi/gDHP/6eiuEioC4xWCm
NIO7cVMHD4uunKMtZe1LAyEHQoERlzbe8dXjXSsk741SeP5Ygj83e3v6WFVW8eX61XFp39PJkebQ
3KMs4+k2nOzKUHMhAPjrTv9Rm7C2q4a88hcE1W77Bu2r6+Nd+FaQJWH4UT3mrlrny208jLDPCjhd
ZUa9cSi76qFH+ljbVXrVvl0f7MJ+5P5g7d73pLfW8ZhgACUpNl1IZ2rdo2aIv4sxpTuzzoZbr8yL
h5wtuxFeXlhQqYSO5SmwHhK51V0sEEgjubE8v3JHCHMzhvEZCFtfwYT0bRn1Tci/fFBOnkH6nSAW
6P/S7pCs0NMvOFsZhhwUff0FBSlQ6EWB7QXJeTMUBHgZEvhRjmNL39IQmFungSK8eEd7ascbVB+3
RNEvTp9gTv4cLu41CgYBo7Aa9DiUsI3hWIwVpDlZ2C1i5xuxfBJc/8Jn8SOTlzEchR+SDwpNp5N3
cPzIl5hbVClDS78jznaeMm8aH1I4w2+Luag3TWe4uJRog7Ex9qXdBcHSxDdXhjvr2NVEMKUfHbgx
aYj7s4X+8kOTwMIri7Z7HYp0+ohH8rzFLH9vwa2/N4xRdhjIbTrtq9uuo4OAM1oe+mUbWeIeSZps
+A5WH4HtoVLmrvLhzgoEC1wv/+B2YN39adT6X8rSYSrcmYozQyqEonl0HYS3fH0O3Y9hqE+tn5D9
lMckpr298/qob3xMWLxiz9rC8WvCOdbflkKNP6VjX1JeB0Iy+uZoI7drogp0qO0KJWAAHV55nylz
m+/SBWJh0Otul3xA9Gy8KRO1mnZtVxSf7dBC/VsYbphvNMbOm1QSAyAbM0A/8GN85wD8Ez0INUy6
Kp1RrWqFjXgHao1/7bAq7hrww/tOX4of6Nug6TV49a22pN0urb3pNVdozezySNRbZiEXjgWYAfja
hBdIm5xhfQZXpEM3634SlsPXpZls+SSm432KsLGUWI6ijdrOWVWC6tb/Q04TisJsPj0ZTVk31eSl
ut/PnekPiz37oNS1oyiAWu5GpafKnNYNHE2CkJb6XgKv9vrhvDBpUg6iYKJzXK3XhpgZ0tLtGDW6
X7AqN7URCYbsctU7IEk9PA2FgO52fcjz5wU8PmYsHDu6k0AjTmdd4b9Cc7k2/CqtlofJbIod/hc5
nNFhq/J7PjvQ+JSaGQSvtzM3BD3WBzIbGp15OpFXqaUInCF9S900Oeha+l8FsLhQod9z1+GjahKj
rq55W5lUI+FfH9goMg/zGB9rN6++CI2C939fRBmb/i84Fm/C00UUo95GVW3rPiY6Xrabq2R4G4bS
dgLaVLCGro92vlFJElFYoQHIc0FHezWaIxLyitggaMyooFdp/mYPHhYOWaqpxyWJvW7fZwocYS2r
qzc9n5StR+s81JLYeRTTaSBg/7nOn7zWdIbInID71q16v+SL8cqmGTYmemnDSDNAYMewRixd/vk/
l9Jk4WZa55AB07lCl8oWobHPDPjLJVWnz4vHpXt9Zc9gSnLPSEEFQ/YpId6sRlTbBr2spICyVHtu
FWizPhz6ocOSCvH3F+ALcLRyOyv8phibryGNDtKOMvwe5Y3+cv23XDqYUBJRa6FXRzq32r6d6Mdm
nmB59XaMFWNVxDdJb6tHabmwsc4XhtIQj6IgADmbBV+lcrMwDMWBB+OHqZY/m6n7SiYePnTR/On6
nM40jFhfZkLtk7wR+vda/AM3N8yV0tb0nbktP1Jqqz+FxD81EYFI0FECCv0COMEUh6yJunk3J62D
83oHV2oX2x0WTbFTDodoaCp7Z9lwbn2tgaX/38+zNFYlSqQgrtNcPN14rq6oXT6CZqex2mC1DkQh
QHuimFCO0Kv9xqLIAPc0PpHbjXQBPAa2QGcFEAtNlL4bDL/AkcRAB6LWhgWDJ22JP7qZMOFMpFH7
fc49egCICU1/CpeG5GLy//mqOVXR1jGQH3z9i9gIUm4aPiPf6XT+9K9atWhTFce8OD8goGD8HjDZ
CLBGUn71cKI7CBYFthCgIRK8Lko1EEvfbSyMfHpWvwJAP1c34TqQh7VsS1wuUoMywpdjGiEIz6SR
t+gkpc0u8pQkJuwY8+90ZYuNDt6lXSojIVB7AEShlK8igQRlTyV0CtUPy3y6U80+vc9Ttf1s9ZG4
owqKl1YxV37cLISAuRLpP0ZVrW7yORmPZdvlryB9qh9TpeZ3VmWlf67vlwt3LxYA7E7KHaSFawCj
ayKAWlSZ6ts1JlIGMuRokLR2vKHveo6lkKqfoFTIdWF9cvJON4Fww6oREc5idaPbqPhNICXaHlbH
LprrBsKqOX+qydx0qS+hPqcLPEIkYKON0PTCI0BDChcwqUUq68GnP2OyzdFxklYlGCviT3qWNF9N
PUm+wI6272fwqhub/9Ku471BgYpnh2d29bpq0k+5drEesRAxeC5dJzoMU17c6d5U3/ZGC26LPuft
9W96cctBm+PQgdVEOUj+qn+fOmZTL2RMvs2T91P2we7qKRefgGKXx9Jd8gRucBj+tW3RfivoC5iA
+qV5C/m5+mRGsy12faQWoATc/sNUVBgsXf+Jl74DCDY4IvTuwSjIbfnPL6wW2k28HZgcKWoUDKL2
XqDlIf4Ho7v54JhLu7HPLw3I5qPzBUKcu3FVF0gyb5hwMtX8Ua8i/GQbkXzIoAkaSFbaSePr44gG
zfVJXjpbIBAlVcQm73hv3v0zSaVz1NpshOarwlxesZr7gmfm9P36IBeeW0Lg/z/I6nrJytitZ/pe
vmilQzyEtgVRPy8qC5Qx+/n/sowAZLF6o9NKtfH0u4VLy6tfYk6F8qxRHEgCh+nA/heIIza017p4
S3f/vMQg6zjQ1mAPwNVak4mUxdSUsk6IhhO9uK0HPBXnrLOCAS+eW8yNflPyqO9K8N03/31h4WtA
X6LAASZCLvw/X8/r0yVzOpQRQATDOjVwQu2zdnyCQNdtbJSLc+Qc8CxJM8m14GcKSEKxufn9zovm
9rtWaOH0MKcYStNYLg10sJCRCiIDQypf1+bov7pJE0gRL8BeAGIGzHtdhUyrJJ9il2RVR+0qiASC
C626lC8NciuH66t63hRlLBgpWLgh64UP+upGrOmVVVg06f5i2/N8b4/pND+j2DZFPrILLDIe5YCZ
SzVrlcdsNtE+b7uSJDYXugLC31DeQlNo/dHp4+FLrLbmlvDjpasCQWA6tvTTydxXVwUgpgTz5BCP
pwg6Wa0leIUscfeAYdFv6G7LRoBw6YmQ1C5kf1QZH62OVD8AObFmSliIXsNzLIwvIy5uN+GQ50d3
apw9vPN+Y29fSk2oEdL24EOQZ3qrOZaOlRijxtVULu1QfnWzOb4zW6+ZDwBTa3CfKcrpYlyUYTck
pWLcTV02lTslBqa4I1OOq//DviARBWRJRk/2u2Z/ATzQKnaf6sfKXClHNbK0PgDe3GTfADQ7XtA2
Tpcf+tpYpmMcJRDgiOpTlmfMzW+pVugjuTn46J06Y2cE7F2LtjbvhQude4BXBH8W6D5r3mqvKwXZ
cqdSxmtwi0hCHWNsVwTXj4i8WFaRKn87WqdIKeDuvna2pa06jNi4Y+RJMnE7V4v1pRiGD2raKMf/
OhIXKztAdv9xu1q/wp4Xtm0f1TZiBVNxTCIXzQ8K5T/TZixfrw91vssZip4Un1GOuH4LYwAMRmd0
tl84PPhuoqgBmwkrBgX6gVC06X84O68eOZE1DP8iJHK4Bbp7Zjzj7PXaN+jsek3OUIRff57ylZtG
jcY6UbLW1VVU+MIbzrO1zAcruTsoyEDZ5wNAt5VuaFfTgSSJyxzP0kABw6YQTw3APXsoWD+npTk/
eq16pI96e38QuFDHAEnGK8kVd/1wFNjTGHrr4G2Xwj/lDUZ9ZVatC9I+5cWpccS7v7Q7sTVEVDr9
EiCoyc7O9YBoVU1jTn0n6JZl/ZKUDU12wF7FJ/jG/QkEcfSioex3yjrdeIlmZ/nc18vRc3nDXZHY
Qerh0pJHFgG3eU6Cd+SEFp1NhNVoTo6yltSpirNZIEoAs7v1NX0wnuLRmb8PdaK/K1ap5WVF8Ih8
PbPbn2ptu9+tKmuGF6uc2q/INSComVjzUvu9UOYfbeu23tkrTPcpNa3OeIJiony5v5pysa5PH9Og
YspyApq96URryWIOBkpbgaO1k3qxSy118f/Ta2ryCX57IL3n+TxyheWnfDTSOqipUZiP93/F7U1D
uYDeI6UNFJpRirn+pJ1u92pkwBHUsw7ipJWlH3o0Rg7ijtubRubDcNoleI7yxGaUFYvJRlldM1Dn
Sas/tqIplNCU5s3NShp98OjsjkYVjKxLStFYm22Ke+mYx7ZnBh5epd0TnaMpe1l1hI8Cx+7RI7y/
hHvDUYRC7AC5Vikzd72EKABKUhfOIeuQut9tN6tOY5Skf9f6oYfEztdCQly6MEPV5h7dlLwGTPOk
oYVDEt0l/2oI9/3VxOlBnLBzrUidcoJuNgZ99s21AvjYBVXJIKvaKAbuC3V+pqiXQPCZu9V+LFGT
+H5/CfdulqsxZeD6ewysAwRxReXgyAGHClRDckIRaT4PkO0/UtmMP62L5mY4Tk7zJZsT9Y3o5+nr
/V+x8yGvfsRm31hRt5pi4UQuiFKeclxmsVZvOnSy4iNN+L2hUN6nfwqcgcx0MxTYwb6kpugG8Fc6
HbmbNXpS1pYLSpnXo9qA/Ms2Nw34Z+B3RDwyR9wsbkPTsPGKBtyEIgrj0iSF8d60+tW4eFrZ5qGX
6ijI2kO+Tg+6PUGoBVYbla9u2VCZ04AhkxeDpzA320qNYrOjL83ezXv7B0TP8n8k7bPwM0OfjjLi
vT3MASH9BrNLXWQzmKBtX0GlYLACURyxGtVbbSLqTXK1D3R3GQ/4snvfE4c9xiIt5VnaLLEZp2km
tMwBmuIoWoiqgTv5WqqmERBAUf/v/kb9VcTaflGHLiMFLvJV0CPXxwURQ8D5I0eUdJ3/NqdpHIJ2
SEcwWkWhf0rXdDF97iusdmDTVBfRGZReKgCYxSCSD0o0ifD+b9pbAcwtiSMhLsDzkl/ktxO8oo4Y
J+j8QuIxxy9l3ImgoZkOLdvSLveH2rsFkSNiqdnNprelS7m4BKQFNdAgzabue0ZV/alBti05uNfl
Im4WmbK/bK+SRYKr3Sxy5CxYdFYgYxLLwnMby2T1B4q+CC0NimH4nVKq3zP8vg/eyp3TCgAP2AIp
mqypbZ4TszaWkjDADabGdCtEI5L2nBBXmmfc8NbYXxYbFxldbeLPQzcXmHhPg6Md/Ii9IIvrwoOx
BxdbErGvP2e7zvWI1pcXNFHmIM4tFG0NOwfYsN+Mq/IxUcoyDWbbibFtBpkSo7dvrVNopUP6WZ3W
9b+lKOpvYGxZwNHW8II2R8eJfRx5jT5w1R6CmbNkzaPSJhOwFaPBjjfrgHi+/mhaBKxSgkdaYW67
IkqaGr1opfLPbHgh7X9MJwp1/WFnrXZQfL49A5iYMBKQDVqcxFPXi9ZPxlyLaEhCOgPDs5OiQoNW
YsFTklQHm/P2gmMol5sNsrwDQXGzObXByZsl7kAOirG95LYUa3aN6pIvuBeD1DgCwdyeOaqoMtim
WgosdAvAUcip8EfKlKDyUFGNMav33TE7AjndLqD02pRevaSJyHjIX/HbJdKuaVX0AyQRBbVlSsU5
Lz4lqrdGM3iv3hYMRRUAHr5MobYANW8WLjZoM43RGkRL14wjIBapUOIa9fn+fbU7KzkQywdWYwvP
j4SBgbi3QHOK7OhclHUboNCnnvQGabP7Q91uC2T0fuW9sJ7ogxjXC5iN0CqzJFcCXS+Q8cs8azml
SrSAWHLelar58/5wNzq0pJ0qQGGCRerrUIs214SKwDHqZcD81pzrxKetgjTpEOHHiocAqphovKuD
bAsm0H8hr3Xe6A+DpX5zUV7FZsUxlsH3+s5qIT9l4/R2wi1Yv6CDhi2Pv9Yt3jcHP/m2S0gXgMSL
xrzsFW4L9BGB5EhDRAnmqLY/2d08f8rrdPbbEUNCfpoIY8+pH+zMeNIRSX6JUxRK7/+G2yteUgTQ
IOL9Io3dIsqSxZpMqkuoEU82xpS1RKgnrX7OurKmDNbojw7X7gn57ey56CFT3R9+p23D+JSWmD/x
Ecjk613iJJjZAwNFpD93JQQMdk6QIYv/QzcULB8Qae39Ms7qb8midR8Tc03PlHXFDzwFOlDuxnix
Es0714UQ0SnzMNK7/wNvX15+H2AbFOTIG286mb9KcpnqKPTwPPdk5lFOXqAluBQl4wWxiSXU+rI7
GFSGaNfPPb0zDalwPgtHaNuxK9K+wxcdTWSyLOtr1NQ171MnQr1xhnBR7fVxTNMlyBSRHADu9+4H
qV2BuiKNKkLW68/RQgYGr1mgUatpKBtkuhN6ZeQ+GVZ1VDzZGUo2pglU0d2Su+96KCXR02oxWVlI
zsRqzpQD1ZrraQ6nuiuP9tnOUWMwIjRYmJjreJt9hkNzyn94NGLdWdxvaVMPIW3KMVTHRc1OhV7E
P1HN8aLzZKJNBSPc8vxkro4km/ZmLYUIYTMwe27761l72ppjsQbPFBu6NA48bdZwg0wi503vWuXl
/ubdG4zNSysJERuy9M1gde9o0TiWcegVo4OVn4phjy/wVwWNh+D8Eephbzh5lXGWJT5121IRta62
dQdbo/UmoDBKUf9dqkByEakYvr5+ZtwZBPeU3YhxNkkOJdwx9gC+BIpJzlqYTvmQ9SkWHDOKpH8w
FO0/qXUlEcb69ReL+qlB4cqIgnjOPKwmViMO+kyU/ymZffRm7q0g/RcbHi+SVkh7XY8FqX0oMYWN
AtOMxRhWEMq7C1rO2CKWbjm8PlGiUguSGYE2QGjsk+vhcqPlg01KFOg4uL0k9pQHdYHIOJGxER8s
4977rANElXg9SlSwhq4HS3VEecY+jYLMpJLxhvdw+CuybOWT0WjVzzXK2x7FntZ8S6rqUClH2BYn
Oc1tULRZ539HfAwibsB4RjGdYAKTGNvI340ozf+4/8F3f6nkJrsIbXHrm5tjg6/bkqBAIo9N2aBj
ULhwsZWoGU5Z65gfieBGzY/XpHnXtGqyhAsqjCdl1ISfRv341kpRtkwxfeaGxj/xhPfj+uBQxjgC
FOy83Rxr/gVsDtmfLWEp7lE5qxaLYC52lFPv5c4z/AcPsYzJOFH+NEO0BPF3bkVv+UUPaeT+Qu1E
ePBvEV7jwLNSWxpAnJaTZ2YA+qq+HM/dqAiQ7zyL0Ty/hTbyWj0uAjzQqDxLcP3gFm7zjM5aqNt6
XJ1YFD/paEUFmIITIvXFdNHm14uCyOHkQPh1MO72ES5XVe8nFQvEbBjSc0f97ATnIXn0ZhwKWiNv
KrwOrPHzKorma+x41WPSC/uxE6tzkB/IY7gJBwBVIgpMeRzE3w2uGu2AEdFrJTCEvj5Jv1sUas3+
4f7X3NlNJPnc24TOHNStRgGxj+LFkZ6EI/6ND/maxO+VbPKQoiyboAQoeB740f4yoBiWauNrnRn4
ushwEvHIt4oW+eZ6qAxldI0F0A3Oh9q5xJQDS2kNRbkuMUOrtVTfRXLkICzYuW/hbtHv/gVTY9rX
d9KgzVLVh9S11SLnBDo0DzHKc07RdHz/7UQgiBFQ+QSjyGnZloo6LnGPk5iE2tqtaQD2w/7LbKf5
qTPV5KR7+fxszunqI1NMWWDKoTUMcXqk97AzYzJ+m9TZJbCkBHo947T3WhT77DhM10m7DDUBJYWT
4p+RQO3oxpcZ3mbfmlJVAwgLvX51q2adYgHl0NFP4MQV9WNDH/lzZyvDpUrz4kGUfft3kQ+efFgr
rMkh8D6aXQNTpLCi/40tlOh5gG5ykPDsXFpw9iTOQf4kimnXC9ABcjCNDACF4qU/jR50iREn7sku
RXapvX4+uCP31pv8hsyUkiyskE1AvbYmCMhGx5hlrmj9TniPcD+3kGASWqN/MDdKniCvqPvSnNkM
Rk21R7F+ZLC6V8lcZ+/ZKzL3sa7g1wadMawHA+6lb1RHQJhb9Li4mzbbCViNUlooeoSTkWgXMRjO
xYHVGkZWdMF86B0YWFu6eBSPMQGI3+A4+q7vhBb2yLI9ZQZalSJuEO+bzG/3r7O9hSePgbRET5OQ
dPOIZzioLm5upGGt1u45W+2vHZpsYT9G8cEnlnPcbnP0ionWsJYBwC6PwW+VIqqK6upYXCLUpN/Z
yVD+M+DwS0GhHp69SrM/WA5sf89RivevniINDCpg0Hz46tuzHCm2GUVRFYdKhSzePK/YA/QprHtD
/EGkCIoekArNWUmO3qwmsCNvHJo2DmtRrRcLc/Y3dgJxKe+rI/GAndeO+pTB0fzV9ttW75cINf5S
zsqNtejFSGLjpa7X5PWpEXrdUjKR8gvA2M2EYAclRWstcVilIsaUqhu99pRN2M/3qXrUJdi5cziW
fH5WkC7BNvQ1xABKJyVyoXJtPXul4EVbqjn109YTXRgp5nCw+/dGJGaQTrWSOb+lDOfVXOqVwTW/
tHV0cZq1DaEz/kxsI34DbuiI9rE3HEkfqhrS3gbb4usj0MXqKlrHisO+bZVwaDXzxD00+MmauF/y
3k3/4OvJLALVA+hQkB6ux1sR84n62oxDeyLKzSMqMPaCYz2WX3+Q1ILCxPRUJRAkZd9slKrFw1CY
0q6rbdYwjeoucMrU+hDxOL0+GmGP/PLU5cqC0ns9K2cdoFxVRoF8sb76cTQqD2qM/0OCX9Dr6zyU
lxhMWteAtdgM1aap51SrWYTL1PbvDL20n3C1nZ6zVZkO3oidi5i2gE1SCx2At2nzRJStW4KtT/NQ
Txp0A/IBCSaz7arWz4WYD5ZQ/u7NXSwZF9IeF/7BDdLSEKO7OjTGwtxS279AtbRv+vhQ30S+ozej
oF9FVRthlRseHqAmGlJpl4c9BM/LkrnYZbTIWU2riwMWrHLf6TSUWPO5/JR0zmuNCwmVIf9JCpvc
+9rWL7HlczZeNuXhYifTBdTqhzFKy88IgA6P9ZxFB3vlVsUT9QGq6qbDcCR8WwD0TC+iMLQ2C/Oy
I7iwh8ikNmxHUzhHXvkyUE98UIbKOY1m2r4DQ1h96gHgPceVaaZBXbbG/0xrSv+9//rtfGqqeZhJ
AZSgoLd9/bRK9zqjrLNwTYUKJlGBXpLkR1SWncedbUR3Gxg9IhPbll20EESNWJbwqRfgoUD3scPU
SUrQt1hz+zJPjv3Gnoho3NlpjwrBO2eHOhqXAakR1eBtaAEjZAEikRdhUSzZf5WjxM/x1NpPqVsd
FNT25knLHNQVhQQkSTbXnD46ouJDg8CoOvuJvCR/JBZQT9TsjdOEXv9zZA3ZhSDAfLj/HXfeDt5f
+jYa5RYAaHINfgufxj5RGytjjvQx05+DZfWnaTEEHsNW2z+M5XSEANubKhVnyjvMADK9/PPfBhyS
1YZ3BMI5H1Vxpu8r/D5LocclBU6nWet+iMTa+Dpa1x/+YKpw1DSiUuBMW8w7yU6KEg+LbCIS4SNj
PX3p3eX7os7zxa085/H+cHu7h7IBXWBya8kl2Ex0AfJjZjPyAMKq/p47Kw4oN+PHlQz6z/tD7X1E
6dZNqCEjnK2KaFMhF1itahHqU2XDMau0/1VDUb4XGh1Uwy68A5TW7eGnykZ5BmIVBX0esOuppd3a
9SJX8DpM1zzAWad+24v1SN3zdgGvR9mEGdjn5VVdoEbQ6YX2RVQVtTWtGt7PEy2D1y4gVwwoN14U
PhTp8vWENKVb+qRYJWw0cT6h1PpdWWv7wQO1/qaoxBFe9/YFk916Gi9kb4CEt6VDc7K0NlfjKnSl
UUZNktr7OSS1t+q8dii/4FvsW5PM3Wb8H3nO8rQ7iAtutww/waM2QB8fYOUvHN5vx7CJsPxREQQK
Qbi5fahXZvPZmvvxKTI85VKgUPNqgUYscqRohuy9QPnYRqmiMumzuIyo0k075U2qXVY38WhAmUdS
CHs7h8EwTabxDQRDTv63yfVm01HfaasQ8ZmBPjP9iheYd93oF5HlHWA99g4DagcymUFom8TpejCQ
YIMbexOCiCaEV/pBlY/PanoUBsgn4DrqkTOScRy3F227zWnIkVJEuwe1r7TtTWpTtvALW9i0p1c9
zIzZOy+LXpwafVgubhLR7Y/06L/7x+T27uYVoI8HgIFC5Y3ukurkiVu7ehmKWni+MZFJVUBBHjGl
z4LInJdHNv0SqkspDoqwe9tVKmITXJF0AOG5XmR841cnargLhtxd3lrZ8rOwdFH6yIzaAcYn0+n+
TGXKtF1tdBCkxA6PP+C66/GyAoxyrDKe6qw/Jm01R7+upup5TgYnQIi58cdkSA6oonvLKzEov8zu
oC1vBq0RJ2mLIa1Cz6Qr1EeEU0giILhSWvnLOGr5JU+99C9NGePX138dRAOkzjCqULIcez3fKm0G
WkQIwyrNmASGUvVvlwRvoAGlqLCorDqw7Ww5SJN3OEE8xnTa6YawpaiHXo+qVG5jCw+RTIqzKCZV
nlKYQVrYxneuiHg4xQBIqkcF5dDB75wIKyGcsjvwyEKKrfaTfgRuktto89mBg2CUJhnKAP62y0AQ
OGYqWn6r1Wl+mzvrE7L6aFfpQ/Tz/g7bnbxn0vtDqAHmzRbCbTVxb5n4moRFbk9hk5V54ycIFzQ+
kSwPqpWK53pK1q8gzonCSBjFh8WKx0trZl5w8GN2bhfZ2+Hl8+g+YHR6/SWWfCgpo6FlXToJAorD
Wn4T8lfMWpQ+uDhIE3W75aOFAklYe3p+7mzziFWyc5HKDAd4MkUuGTdd/wZtiJAsV/gNoAUmDBEE
Lul9/fD6meKfxEC/jGORrrsehduyVKKcND8m+FNf2sSaXkx38dAt6HLWmTg5qX2LQLR7Vuw0+Ssq
sm5CesUkz7z/W3bCAFrN0s+DhYcLsVn0OVMWDNzjPFy1vnkaJ919yLVyeqpqIGKKERlP9SCKAKWH
8csMV/ngurnd7CATaQjTECEEoJxzvRJLamJULZCzWpcSLDSWgMFsKIkvRqUL78/09jr9RSqh84JD
FMpz8s9/f5CLsZlTbHUDkHweTF6t+Us0+RJG7Vw+Kri2fDVnWy1ev6up56CAARGalJ3/ez3sUHfa
jGmDh1/KoD/0cHvCHEL6C+StKcTQlatttfVP8Cselsmt32hzXx78hptvzMLasq3GywkY5Je4128z
V4q+LwZDm4JFS4GV5SmgUPQA6gK+lFAcX3NX62NSL+lAob6bqxPl1+LxlavPb6BNTeuSNISEdvOh
JwV4hQ62BwkCK37Kl6G+OGabnZJMcT5MY+H53nJopnrzYv8alL4s4gdSZnCT/vRaP8SiaRAyVOoG
rZNkfIgaczz1S/lViSNxuT/H2zKJHE8q7UArBFWxDeFhaAsDaecJYc3S+6su7Oap85L+qVnXJTRQ
g3oYPHt6ImBw3ndjFn3AB9V6GAdvfK5n1fjexsNiHXz8mwdd1hMB1tGil3HLFhTJdZKjtthNQEsV
91zVjY6VfDUEZlfMvuXlU5A7iJLpAhvW+8txc7blyMg//KrPEKxvdr6F66c3ghAIhsKLT23XdiH0
+SxYnO4Iw7g7SVmglZ48cszrQ1bSITYx1xOBY3fKW+QXVR8yr/bQlVlznjxPOXd62/kq3d6DmHh3
ZIaU+TxR/lZ4xrPXSvEaJulaAtpeN7faSwVq7J9FX+tLrbndB0wsuwhzd9U4iPr3Flh+WzAK9HN5
S65nrffN0Nk1YxO/iC6oU8P4d1wyute16eVHnb6b+5OklAcCpzBIO4ATNycYaYW56meYFG7ZlJdV
JAAxU4x1P01TP11qo2w/OMuISeb9XbQ7LLEJmQdt+hs5TTTkDa+bcwGFtlwvkTHZD3o1Y+aarenJ
+2XUUqbdwdbd+aoIO6IDDBoBGNb2xgR/TSJpI2LY512G3XI3hljXG34LLQtWgYh+GM4UPw5rJs73
p7vzTaGRoGf7S6kFXvj1N6VFrgkYBOjYVmr1COM/f+caU/Gf1mj6wdbduR2p5fIewl6RHaLNocmX
1hiIdkVACIg2jcB2CZuNpn8uRsN8qeq4+3J/bnufErlcCr/EtxLYej03XY/Rw+lbgRtmYp7ibCke
C8NDT0OtulPaRSgGzmn1WqYX2/YX2oESGDfE9k7mPnY1YPwCJFYynyNk5p6mpo/fwPhO/uDb0YmF
pYPGLM2bTQVHZTltDqIIOmRQL2nWqS/u1JVB6o7Rt/tL+WutrrIEOS3oZDaVWlql26r00FuYOzix
CJRMG9+NSp6BmuVNsQJIrV7iI6yYdufF1EbbbxUv+ubFIv9YmF40+VmcjTDQ2hwaSmToS4jIZvHe
UHTFCqpJTZynoegdL1SKyPzbIyR/yaoi/t6i+Y8D4ECXwV8oA78aTEY9liCUEwffk4dqc51ped+o
ifC4SsfMfB6Nob/0nshPveb1b4CFH3Xtf1lUbNZQSirLTSFP+hZraWtLvBotIWcHmsLFGgTv+P8o
mhWWnxXRFD+tw5R/c1jJ9UFUZVl+yNqlmEKKp4hqjk6UvndFVHq+pVdIe1CCHZavczHP6FhYSBn7
67iKT4XQpoOoeefkgiORHErOLzfxZqVowxZ2EilzQMIG5xwnuvhHN1otzpSpl8Q+Wh6pc5Ao3GRG
fB32NTV6ckVidvmbfgsiNfzGuqnXsExrluZD7Hn/DHqtH2zrvUGwcqUiLxUEqLVcD1L2a6oNvU7I
kBSjn1SmDRmmyk/3D8/OPUTVE3wbSAZATVug2do0bqoOCrGoJtYHPql4NNdBqgfEy8NaomGeJ553
8KTsXOwGDRzKgdKtl3TgemqZuQxeuRKH5V1X/RTLmqznSHEM+g0owB0EfXszBESHtg37hOh3U8VR
xdobWUzE3zQptmnlYjYfBoTnvnZIP6J7kXVnt4vtD/fXdefVpJ4Mpp2GMoqhW7RX1k/aVEMnCeZa
HYYgruz0Q7Yg/ygw50XirLDyZ9XM05dimJSDb7q3vKD4gC9C6KXCt9meoPVSrfK4PGRX8DR2ixpf
6Hn0qyQEKtPBo7K3T9mgkmUPjv+GnlGp3gxmKZkDp6rsb3xzXffVzD6qOO5NSjrPwowB3gs7+3rP
rJ7Xdhb9+AA3vAWz5aZ/I+bGeEJsA0nH+x9vbywp++7Q46W2uW3Sz7zO6jICcx6pcYVWMhPu9Jra
PWd51//BWZDq8jxcxDrOVrqjQjISXCMGBJ2GenjE9ggWOr1Pi6plBydh50uRjnFp072V2MvNsRun
dUKHlJNgqAiQ940ZvcmrrjnYDzsXMgVEHEHg00nYnfwVv12OhlkNRrlM7L42oZMxNZpD99AaSt8S
Sd0+LYVtHwT/t7U7nPrAAxOhomBILXzzCFA6aXmSXIHOWpMqJ063+h+UKfMFHaflJ15+4Cu0rG9A
WXhzqYZ5GpcXtVV6HTZcjdjUq/ePzH4hmsiblcDyegmSMgZoVWVc3ZRR/GxeHLABY32Z0EM5mPrO
VgW5xctH0kVhfEtKzqZZz6hzCCx9a/ti9YP9ZWwzA6pcXhwMtXOlWVTpTDqbHHYgF9ezsim7jd2I
JREQfvPsjeWPQbOmt4qjz++sNVcf3BbfAjR2jfevXk461FIwBEtBKedxPXA6sIyRwRwta0nexkVj
EE6kU1P4amksByIbewtKPiMV5Xk0UCa8Hmx0oCWPC1ILldPnX/IM8rOqGNYzMN3s8f68dk6K1LUj
aKUsAz5tM5TZWnajYkgAR1OZ3i69pp9/oUd7dnhodNMRLm3nJWQ8RzasEIYFDXo9tdzTe6/RLDRu
q1GcYypkviLaL7aWGA9O4c2PlXrouyVP3iau5Frj2xEuYZq4BZ7aioqAaSrGYLHMvPRjeoS9by6e
/TZG06Pxa0OUXwv+WduPm7b+rLt5feTbuPNJqbYBHeGkQOp05Mb+7UYavUiDusc6x1Ze/puYSv5x
Ub3lxXaH9Chw31tjil70OOmtIv+0WWO7s9w0NhPyOgzMH0djtk5QpMRLhit3KMXmAHQXR3rhe4v8
+6CbjTRombbGNglQY1c4hq3O8lisMSzjJHdwLc/SN4pd/ShJfqXa2x+8YDRC6bfSuUaY5iaVzVWr
T+ToiPuYYT1pzRm6vYJTbNWf75+YvS8J64OuBFkzT8vmS3ZmHFNLYnXnRCwPWkXeVcBCCYfM1g6G
+kWg2e5cqaZFzxqOwE3AgedP1Q2oDwaOsPvT2jXZm1XRszedluTfawftAt/L2vZjO+qBlY0PY1Pa
rV+aXQqHobAuMngngl7tHzghrBk592j9LxnRVL2/JvLjbn8nVDzJOJJ8Tnvz9rnzqtvAuNG+Wyrl
hzMns+7jCtx+7Bvo32iPaJ/uD7jzEWBLcGXxIViabRgBZrwa8ozjBDMNq0q36F9Kaspnp4vXr38w
FNwmCU2iJbM1MDAm6n2dUEcUqzvlo1Hl4KDypeTeaoVxkEjuPG88LiD3WUUCpG3KTbugLStrGYPW
RX9aMWg49pzzz2OVKShiVs1DA5jS72YM+u7PcicuY2SiMqnCQ/1yE5fpS0/B25rHoDBs5QH7Uzvw
IBAc7JNbKSdAEdQUJNzDk6xfeXX9dg22DZnGarKhlVIvn+wuf+847XSa3Fg5mbESfZyEl/mzCt8p
bkykHp3qyLtpd+tIjyqprikrqNc/wVsMs2cheA1UTq0Zu2aouKS44AaX8P6i7g4la/xIakDg3lph
9bEKTSpz2aXe4j7gJpCj4ZlrZ26VV4MT5MLSpodFJAW0t0gaV42LZKUpGHiNE51SQbloSPT4EifD
GAzkz0iL10dUmlte5q9RAUYjbigdJje7Zk1stUwqYwwEWurntXTyE7KD61sXNboHmsfOcm5qsz3n
bmZgr1gXNWDcSDxHajGdDT2bLkKZUOZz4jE5FeA4wgp0wZGw7M57KANz2XHifzhY11+87dw4iwuN
U9XH4t2YLhnPRO09wQvMPiHE6IU2ncaH+99+5z2ky0dCRQTHedqiRUx0EoBSsc26cRaP8E26b3m2
Li/qumYXMZa55evRGD1nHTICSjLqRz7ie7PmlEnUukGdc/tOzdlAWSch6jGU2b0UvTu/6WJyvNhM
x7BV8NpYdaU4wOTsXSNyH6BUQE2KvXi91Omg93pNeT4QVu2+xPiV+GM8HbmF7J0reu5Ui+RNQn3y
epTZ1BuEw7mszLbtT1pTVf+2Zf9flLXDQSJ5K6YlUVxkG3Q8pELLFoAwRuwZiHlj0PSR6yMuqbxr
quFv2x6qt7oSV/QuTT1UY2VB67UCs6/WPa7wrflc5WXy7f6e2p23xAjKQhn9l03oUYspEbkunwcr
Gs7GoPyD6qz4TAOkPuhF7GweniALpQ0qrYCQN0em6nOd2Dwagtyr1djvq1F5rPSsN300zNd3aVcb
HzC5OAKT7UxQouipAeJxgxjOZoJr5o2iXtsxmCnPfdei1vVna7DfzeV8yH7fmyKa8iBWqTcjWrCJ
WRJk/SPuYTKfUTXPTZPMXxAzoTChT/YoSa5O6LRVH/nT0A8YX6F8eM5Tp30Ef15dPLNeZt+tssw8
CXP0Hr2UDlQYK7Vymqx2/oMtD7wO2pzE1pO5y9n89nA2hdY16eRhhpxQhC28JA2LLMqebdEdcaP2
PoLJfUGV61eTXv75b0PNylKPStuwMC2kuXRuon+SsUnf2E7tHGyznetC5rgyImBT38hvdWmqlDHD
0TVhxbzeLk9aNOif7x+bnegUqINUGAbMDnxP/vlvE2qXCWfMESPpQdUXxH6n0nsugM1/a+bBfZsp
effz/oB7K0jyJRlmBE0wi68HNBerm5ba4PSgC/dgmsNnTVHwukn7Iym23alRIYTPg70zRZbNSEnR
tO3ESOirERxCXgvSOEKvqFDnxzGrkoNXba/KJaNDGQdTMcDZ4XrAJTFj3WlZSzosEYBHNfk6o2D5
ZJgC54YOaM0JZwf1b3W0jOd8jJS3Cq/vg8jbUX19hYvYn2BV0otIxzaftW+nTuDpiLbh1LXviqg0
whYn+8S3x+zIz3jvi7pgs4nN4WQgyH89bUDzBikt69yUcVIGaA9YT32NcKJvKPn88f722buZqBFQ
swe0At59U+Sala5QVppXQY0Q1Lc0H/O/W0ApH2o4W0M42etS+TpduIPXZe8wehoK8LJsAANz82lN
p+dvtswhKOcIH9khj87KWKvn+5PbiYukKRvQF6ZHd2BzNox0dOy0Y5TMG6YwmjLVh84HEXkprQCC
af4cDUX6PNW4U0eWOKrD7A9PY4LsnTbjNvpX4lmJkPbiLihhRlez1UB6W4yTsQ7D4+oM69NgGcPF
mz2FPq0ZHZyf208LqJNTQ6AOyO5GyKSb5jYbTOAEubau32ZRuKcItb4srGePynAZOZPii9pRD67A
2/1LtsO/KQcTlYHnvd6/lWvXdZUkU4DJDiWapVTf93b3rrM4qve/76+I6LoWQMOQU0mCBZKQSt/1
UItSzEbWUx/BsrazThMqFu+1FLtVP1m6/Jva2fol0h3l+7xm1TvamPqTl2bJG1kD/7vRhPKM9K37
qVKjI6m9vcWn9YD8KOmYrI9d/zIwJJWRO9FIqSSC7dOrGC512D3XOFD1CQaRruWn/XqE+Lrdchxm
SqsSascNsjWgHTC3dkw8vwLPy8vWr1d3AaTe2/03MIeaHSCzkF0M0YjvyYpW5jk3Vsyo7n+V23eC
34DcFAUybsubBtla9o0DG04ESS3aS68W4m0aD81fOo3rz/RpXi3jIYuc/HPQ88DdQcG/XurVSWrd
TSnzTiVlJwyO8jDpcDYD2WIfHKmdrc2MwHeA+mK3bRE6I2rJTlfwdxc8x0GbiBg8i2sj1VQdEWR2
h0IcDd49uR0V+utZKdlQ2a1JKUj1kre1Kx2VSk+r3tj6eGhHuDsW1xR4IPSICV2ux9KFU8RVQ2pN
pUTr3szW1HgPdY6pvepVy1+v3h4wcyWjFBA0/drNyUgSL1WFx2BNiwdClJhvM2ON0jCZnDLUlik/
oiDfvjWo6VHOIsjEp5PH4Hp2vAKpgRkxhU0AHG9hOYLwbrgJ7k9r58DLDS/1BOhqAs64HsXscsUa
ZtKJBVHgOUxcdC/8Jmnzh2V2vM+p3emnrInqo3b/7uxsMA3EJ8TsN8X+WLcXjKy5aCLFnQIvrdML
GA71CGa5t0e4YinZcamBd5S/47fAVh2h41A5psBjdKBoe0C8JbIfQUrpLby/lLtDyb8NTU8Z/22G
ypsiyia6UoHRqHFAlKQ9lUL8a46Ve1AD3akRolVHl4SEm5NGwH49KwV9CFlE5LJw+zbozL7+UVer
GxatmT/Wq2I/m4P5MRaT9k+WputXnJGOyHh7H5AghTOB6gX382a2qGJbg4dSX5DAogpie13PKHVn
B2u68zDQ4qOD4KC9RmNqc8RxRCvrrihBcC7JyjMwRY/CWsqTUbvjy9B6PWZ9A3VYVLsvreEdOQzt
fVKQo7SGwaBT3t7Ee0bTGYklaNaMa5qdZyVvQ3QBaK3a83B6/e4BuAloXsYePEHXn7RPZsUtqxoT
6iqzgr5dslBY2P3N5v85O5PluI1mCz9RRWAetkBPJEXSokZ7g5AsGTNQAAooAE9/P+hu1M0Odui3
wyvbqq5CDZknT57T/XFLIX860Qd1INrQuc8uPl2qqDx3BqQ/VNeH78Y0yE9hVtR3GdSwGzv1ygKy
O2h6c7B1oV3p4nqpF+U0YpXU2chCdk6ddXsx+zqq9RD++fuNyppHcI76KHfaxVbRRjIhjwKaaKy8
ALmlJvS1N/3bALwtjWWJiczbn+wK8rW1/aBWguAaxMZLPkNfu9VkbO9qU2BrFtXV2rp/jUJrc98O
c/evp5xcQR4fG5e2v8J/39W+SXvlkPjPc4ltyD71GnP8duNnXTmakFXpwAu3vniKFedbqZjdVHgB
t0PVzN1BaK/sDqPSuLJxacifngudJKYBMbM+D5n2Hkssmca4qLLmySlwOHg3u5lPcbCqjQ/Knkt5
Ixy5cqg33ARReGocxCMXpwqhnNk18gL0BDL0zgMgitGFd/ZhVz7nHS6LPFPmaVq6EQDcdm4UWK5t
SctysGwC+bWh2J6vTuu7ZOQeE5YZ3rPw0MVDnprfjdEzbyC910ayN6YLdCtaCsKLc1aEVSo6kjT2
HnbxbQvsCesmi9111jfuySvP+JYssqxb7y6EiPNJ2URbGUJPBJNZtzzIPl0IY/sA6kVup8fOWnDe
7kDR395p2596kcfgvuPwuPLgkTNcxEQ+oOpAg9uEGlmuY23N1d+e2zY3CC1Xtguj+BsnkIuRBo3z
uWFPZBaTA6HFxCB3V6/KesiG0v4WFoV/EMrJDohWebs8TK2oNQbn5e1J/uIAXs7SDLlZYGNsONzF
hsmn0Kloqp9iNeGAfbISGnJie0mShUY7M0vipKMxZu+PUjj7JGvVHOE6Mfws6Oyl33Y0/umarDu2
eBAdpiTJ7jTKr58GUebePi21MxxsnVkiyqtsAB/SXKP7vB08eVhAw+gjdCtd3fuuaPaVnYbtjfm9
zkYJITaO+wY3AKdcwg0lbl/KIzLCxiz8nMvpGCbeVsDd0tFQhFSmakyiloV2pBomlrlddejlf61z
732j0L9z1fu3l/zVbt52FKpqv/r8CaYuXo3CncqckiFQUrq4Dwo1qDIyusB4SMGdDr4KaKUm4Lul
sbF9yLMP/WtYSmBEM4Drl9Kg0seHrOLhiNMlDMnNw+HgDBBd12TxIYSWw43349X98OvgQCZhLGgS
l4e2BraSaJkDWHd+eJTdpE9VMtaxCqz5Rph/bSja1TYBkYCY+5L8QXJbQEynWLFZN++U6/QkE+OC
97R5i3W93d6XqwgVgLoeCeBGAj0/rmNjuUNeT7RrBX3S0qqlnG91aSZfaMocdnhloqpYFPPTuKzO
jWjj6tCon24UF6gIl6Vz29VtYTiaD7h6Gbq3lhMFspiOwazTd/MmXV13fRUNs/xjPyI+JQ32/APq
y7wv7qhSDJicDDCICxrnIlVZK9rgnt4nVX9L2vnaLrVghtKfiYIQvefn61vavVu44aJwvRyqCCBx
2c0hEpy161a7dfKsG/W9q+MB6XqMRhB+WVEDieQjUwaIDUMY+7qA2945DkY4AVabFPlutfNfHY+M
kLWkR4T76Hx+RFzFrNd8s3gv9Ysau3BHV2R713spBJN+ueUE8rpCz7ezfVg5MHPIZy4X1BJtBxxe
EwEp1DUOhsCU5pAJeppie/Td57rw6mBnh/7IuxOK9Lk1HKX/MrJxZf2LTOuoGewmiIJyDLBAaGjV
5F9aH+i/d/84I9l+LGL3v0x9yYcvVofcczbRqaBuwnO/D+egeEpysmYS2+rr27fw6yyTsSAOkaCj
7k2ieXGSU5039SoFlRNhiK+cWfm1dFbn5I+L+V31DR2wZt1T9eISeHFEsP40jX4MbsRr1/YDSTW7
AfgF0ZyLXDdZ6EMokE2PjSpZd2WWL4+OsrwvRpLnX2VgVJ/fnva18fBngZ28eQihonW+/5BurGhm
64G/R3t8npNSoXW/TgOuN0lR7lQub9EQXoVRrDMXFs2CNogrUOf5iF1aStPvO27MoRUfaYM032dZ
ciOKujYtlE3hePJFt6L1+SD4tayr9qWKdbh490NXfygGKGhuKUgA5sk6vb2K1x6c34fbfs5vuItp
wic1glbFKPfXuyy3wjhD1nU3DIW3f3uoqzMD8NjYSjbVy4toIRjrya8pQMci6Jd3YJLG+5Zw/Ksk
nmsjsXAFR38+ImjApkDBhQhd5nxyRhJ6CXm8ioOg06cwUEMERuFFTep6ewta4Y0j8Lp1jh2CuCKR
H5wRMtyLKdLP5rqzzZuaTbOd7V012O8tMB3vQJW7/yC0VAXWad2c7zFlXvI9EU7qR27fqE+Y1i1+
hO6EWcUZBXj3juuDjvnGsqYsaivp2VFuVOZfRTZAhHIrq7wr8Hpzosmuix/awUM4mpCutG58t2tb
BJyMOww9/02M/XwVBz6M17qsYuiv2EYD5x6UXRrHkHLzjUTl2hYBswXKMVBZBI04H8oPGuk3LiWt
Zi6XfT/V7ncAsjLWnitQAbZuZbjXprY19lDZ5h4hAzwfLzNWOzeTlfEswM1GjHaskAk5Ok5yay9e
GwrhFchzKODR43wxlJlWDqAjJV6/SnL0mXX3rlgWGmGGJr+Rz14JrwAVyCVpaoZUellJn1zhTc6S
jfGIwfnPBDX7NpLOMsWeIbp7uJf1Xkuj3Wl37NIbR+7KNMnZIcTbVEs4exd3ZD8EZd7KBszAqmXk
da46ldAkI9/U5eHt0311qI0lCC+cYtSlx4tvLr3dNQQbeZ7+N6nWPlhynChH6eLGSNu3uQiV6WLG
tYbKF7KYl/CiLDPasQ0e2LQR7b7YOv8dV94yBbg2H5d7AxiV1+xVmsH9G9KZzXyUi3ZplHW9/top
S0/kmrL6/ueLxzNG3RbWGeSoi++0hIPhYhk3xmjc5bEY9XBf4Y/whLi3+entobY/6tXqbd2J3CH0
I1y2Sc9YJnpFBbxihthEWlYbHu11Gg9lqd0Y/WkTaFr/Mcq4SRMDMRKPgEiQSp2fbCR8+1WODAq3
JXk38gwgfKutw5LQZzpBPLuRuF2bJCkbuQx7f8trzsezMppcfGSm4tFT3V47o37BDdw5sZ38hj6q
vr3L0d+9kUhduS83dW7uFB64rTh5Puo6O4MLEMd70/X+vmp0cBciPIPFM4p6EFGn/duf8toWpXJC
EYrnG1jwYteURZ62yEoPcTuuzb70R+PUCv0vRO5bBYUr60nHNgVXXIzAAC8b3rcqgxp8MfDOwWrO
Eml9KZ0K8ffWMGgV8I1eYPmpLOeft2d45e7ctG+3/iFGp9R2vqJcpknXbzHe3NvzLiiEG5lz1T62
tbNu5gF2VLRuRgGn7m7kb68lXlA7JS3dniEgnleOBj3mOGE/YnDq9ap9KWmB7kAcJv2sJhBoXFDs
2C+M+lCMqt1Za6/eD6FG7B796H/lYvT7VBTt/4C1cCXxs9AE2J6Ti/WQ9myPbkvCDP1F74XbWXep
bSdRE6rlzktd4/j2+r9mZW2rEPI3QRRNCpdRot0HGZgz2IApgOnjQbQESKVV58FJTOP6Yi7N4BzG
IkzvwWdbc6dFORWxI5f+vymYiB3e/kFXtjy/h1ONeu0WImz//vcAucuD1DL4Pdk8Ej7KxsX51fob
qOJ/iI83zQBK5Ju5LJyD85Fs2NxgLQWAAaIV2XHtyC6jxbcVlE63zp6K0K5u0d6vXCBUJQENaIwn
Pr4sXvtm7Uqa5IaYRtnuMI14Dy2b9nLNQ/WyVgijvb2aV8fjDd0KMTzbl02PCG966RJYQ+zPrfeP
UrOMlagsCh4pNYW5/mMlfnbTJnIIHI04yCsWbqCybqyUOyDx4iSRowcjtsF6jpYS/8tQXOYhPixb
58LlMydWv8rczhzoTLIpgRZd/jgv4Q8n1OnLny8i4TGC8Txy4NzbIv+2Ja1krXSPPToiA152cgeE
G3Gj/iq8AVcpRS7w9nDXTgAX4daTDjETHsf5cDm6jctAXhHPqTtGdNeEsdPmKvL0TXjuSqDFp9oY
DgRAyAFdHIGxD136mTMA5cAZsHvOzRPq7v2Nm/baJtzIljC6YE/xwpxPSK45nngmFT+rseznTmBf
YkEoi3zZGhFV3eZGPH71TiN+hAsOx3/rTT0fMMzdoagCThnNLA13CKBg3qpwL3oz362lHg+LCsSO
lrdm01jxotGqh2Pa+86NX3Jt5ltLFpJtFJXh7Z3/EBX0dEtYvN9m0JRxt+JNbkm/j2aqUruuQx37
7a1z7Xtif8HRY6FxPbv4njmFXpXnfM+uSs1Dmfpu3Ieh99fbo1zboBsdDVNANCkI+s5nlZNbmIEq
Vdzjf74HDvshg7R7kbA8bqzftehgK4ZiJbpZHl7ySoEVe23bxFse+tNxjrn934nu23fAHTXgU74+
hCViMsQO6Ye353h1JTn0XJ0ba+uyFuvNJeLCCpwmm2rzS9PmEi4HfTBvj7J9j4tQnVR4a/Eh/0Bq
4yKeVBMsJ08C0dBNIE7U/vO/c7uRyEPqeW/rAUUABJ9ORj0ZsTmP+Y3g6+qH3Lh2/z/8pU58L3Xu
1SGTrG3pUfme3b8Qb+hj2tzy09szvfolPUothOoIVf0S8PntDjWtTFimYGf25A671kyNI3sUrcqg
ILhJVjum2tYfVLDe6sO5egaZI3H0Zid8mbaKIh9X5o83uEgLCGqLsXMyw40zIrx46WjD/x9muo0G
n3C7vy8yk8Lttr4sxmvrrHoKszo5LtPW+hnU1Vzuk8ERL8U6qpfVDNobT8cvCsPlhiKQg7AJYA8N
avvivy2zpxSkhSAFXqTUstzpzp5M9OrW8jPMB8O6IwP1EVyzRPaXLsbM452uyn01ZQlSEngCebEq
OiOk0QEyZJSU4dBG8zwbOho63xL7xRmML0Ex6R5f9sl2bqzdtQ3pgUFuvEVExC+beMRi2UOBwWiM
ev+4JyI3s2g2VoTNJLr4f9ytQrDy+2gXt+XSFmZTWNueRH7rMFelQZk5r/P7fPWdW3jUtW1I+o/y
BBaLWEtdPIIa3tugQ9AGS3VrTBZWnwz0UeOgWtpDOMjsxiV97Wrhi9IZw+POY3ixE9K1LupFULSF
IC0ebDQijcjxlsWgm3OZZNyhgqd3ozlmn4vKDf6dF4ee1rePwrVLlBa7DX2GMk+X/fluLPMsE17Z
A4xVmfGwyt794Hn1rf7V10QEviNp3EbgpRmLnvfzYSy+XpEMAU0PbbaWxxz/0x9pr1HBF+x8ZH+9
5GPd4JOE9nJV73Kzyn76SdDlFIswugQhTCmj6HmuH0VjJ2qHfu60RFrY6xgFfb3+I0ep6jiwa+lH
xSASVMU8d84iS5i1fMoHy6STvOqaaqcD1f0xM4e9QQ0VrAPoCJ30i4DQ72TZ11tn5DzW3vMUJJJW
XaM8KGXceG+vnD+e9a1PjKItLU/bB/3t+ujWDr8dCapSdq4TIWjhngixksgqYEW/vTdeCxRsTE/c
P/lmYGKvmqlREyWQCcj8w6QomtiXku7dFXmUf/LCEu8prhZ+lBbIr97RLzS6H5RsPfawm+o6yl0P
U4N1KczHABCsjwpDjvm7fuj1+2FhKQ8yxRH6Rm56BSTZIgJIzlvZjT6F8+VZYQUvQwHQ68AZOOSL
K/eBsJrYW63hx9JmMo9k3XrujVvxWjyLMgJo3lbD3+gf5+NKv/K6PCPV7u3KeRKDdnfUN7I6aoFF
aBNGFJrOfj2VcVDSEj8tIoy8Pmj3HPFb5iBXtgjJpAVUA/C22UOf/xb47Wr117CLkYWwv+fZZO3N
LoDvOkxLeestvbLgdIdD2OPtpnHxkmIUCCAHM5h4S5OueReUyo6nYUoPpHzIXFZW/Q9e5uONr3xl
hgwKxs19QgR4WVjF4gltl36FQqs75MnH0bpzRsPA3lv9D6WezUEZJIDnGvB+ezR+P2+ou1lD0A/x
4Ez1PpCUUKdqtvZoo97CVa4t5XaqoSRDQHlFbl2DYHbriixvshCEgPdSxQNNS0dPQhGWaA0++E52
K/a6tpTbEpItkD/T0ng+v1UHXmphSoYOZGfGTlGog6N8uAD5oG4EmFeHIsDjL16DV/2glTZyd8qb
Ic5qKzumYWMfVSj1rhmbW/S+awQAqqr0p9AOQyPCJc08z42Wyj/QQ5Nz0krahGPqP9l+thZMbCp0
Jd2xxWA6l/MuDKmQG7ocbqQOvyQtL0I9UA/od7/EyuCLnq+t40tDToiwxpveendo+awfASrST2sv
fQT+y4B7UpaiSk/BMNHbOBtSyqhWqgq4sfz0wTdnan1Afd6dbnrC8h6tr09vX/NXwh4cyQlEf9Xy
QVnPf+WUdS2yIFYfBygpU8/J1r092p+G3qzuk9BNbwD0V3YBXXIYmoDsERNcUktbY4G04oE/wc6p
cPROWrosk/SdlKtx6wHbFvjiA2xtcQiBbG3gWMqfT41gb0rsGZRBdnPi7e3FH3cUuW2EvqauOc0N
duyRmSQYWtuLOBb4IdeRJ1xx+OMlpm1uixHoesB042IjSPAbP5+BV4xpwZAYh/tdZuXL3g3H/qFt
uvTz2+NdXWP4clsLjkFZ4uLSkgYJwrySlNvh6EEpwwIQmEPdT0ACfxyPkMuENvcWig3cHxdBczsv
pqU8GxOjtApPmIrg82VmxqHu1C2D49ez2oZikE1fEKzmYqMOmMNj3ez18Wg088GlOzgypmQ8VMnN
XrDXZwKoHRIIVUdeUqhq5xtn6fzSSdp0wxNXlMydKbujCJ7tV8/qIsoC3d3bH+wXFHq+U1nATUSU
oGkr8mxz/+2ZQXzVb6mQMTfAfDtupsBtD5MgFY8mzshz0TjQr7G3LQlgXOU8tKUT4h3gBOmAxLwm
dbA1DhpR4jd1uUcpyr4v6mT6UQS1dUiSXJW7fp7Nd6wdToYSPea/UhQ8sv3bE7ly8YJS8njBq6a0
T359PpGkFYtnlKKPS8fRPwHw67sWnbu7pqbnLPKFUvtyFuGxw8b3LgwS4wtwe5/eOPnXvt/mKrL1
OrNVLrvHczSdyi4ruWSEZ+1F6ouDMYzucUosCz/7m4YLV+I/ZCbA9SA10vBD0HU+7bDPbFtstxo+
4u5jM2vQBFsV4iQrzCqr4pB5jn5XcvPFKp39nWLfmu5N+aPXIQQ/A+E9C7o5c7/sn3AW3FNHxRNr
p47GXMYfj3OVTYhVD0TuII+n0iluwfxXFptoEyo2ACB1k0tZGEliNFeD28dhH9D147fLu8TOhycd
luVI6/eEuvDbu+w1VIVYI/xKWmg5Mq+CFu0bTZtszmldJeACdMYSV9pC1ryj7pUL4eJTp42dP1nd
x7dH3mLni3O6adNgakLtxCQsPP/OwIGz1BIAbslmJ5ZNWzwG620hhqvD0FPF36QViMKcD9ONQ7km
c9jHhtMhK5F4S3sXDMsSqcQqh0ghjJbtBdKG+3QBdi1yUXzUdW7ujLDM3qtgqtpDn2TZYc3s4MZd
de1z04+7weWQTinvnP82MaBTaeWcrbVorY+2Q/tLr/3y4KewXHZmAsa3e3vRr+3qTeGJ5hAUl/BW
PB+xSzwDlIwRhaGafZ05TpypwH9WYYn+nOD5dkHHbgx6bZq/D3qR0rtdu9aekVFuH0uP4kTR7UJB
5OB4ifU8JfMfq8OxolsYRqlzMx+9TOwNQxc6LXGW8JZwuYNc1kdd0os9JkVrNPqz3gNaOkesn285
gL+aKXUI2m9AgcBCic0vZipzf/Eo8NMLI3J/ODlOnyKCsVlgIO5XGeWxWef0ln3LtoPPDhJ5KQER
SRxdktC/LnD1ZM2KaqF6Fo90V9dHa7SHd26fmA+NZya3VOFeHadtMFpgNnUPsNdfgfpvr+sylEpa
bUsGnK7Wcz3O1iHsGv/j29v01a3EKDTDI+CzIeivSzsGHUwEdBBs9JS9zyUFAqiWEgTbXyPiCBok
QTB3Q7vcakl+TZRgaO5BEDxSVBcxuvMTsglJtq0AIlv6wPw2Wm32k6jWWxBChRpAKGZvhtN2/gPr
7vUzmkdpGKWzDJ+SoneXvawwy4QKnvQvby/Jq5O7/S5eBMBFaEus/fnv8oPanIVC06ovVGjHnUzM
g6+nfJdOxGz9IF2gEBOXhLeHvfK90UamlkkPAWngZTTlb8zncKOae3VSfmmaIDPBCp2b9Ocr0wP3
2IrOIKeQ1LaT9du+IvrsejYD48xGcaycLCgjM5hzO9bdEnwCNyapE2Kcvr89vys7basIW/Tf4GdG
S+H5uCWCg7SpMO6aUqRthl4dgrx1ojYz1324miFeV4ETgUneopi/XllEe0nbQCm2CPyyUNzNUKB4
e1C6Lfzx0UzE8qHL1XAD33l9IxE8EunDryGgeBUNj1mxMHGy96FIw7gYJueEO963dVXTKZvBed9e
ztefEbYYmwUSFzrXsPXPlxOH0HC0Hcr5OX3MVYyxznAoLZWeCttNXhJXW/e9KOSfJsIbRw005JcV
IPv04h2t5URm6sLnWtFjO6RtPe/a2s7jvJzljfPw+rJlKG6kjbNEHnxJbVTO5BZ5AI9mROb7e9bO
yY+5qMznAvj3y/+wllv3xS8IkljpfC2FmWmWmoKli4i2/6m20jTbe2lOstIYpfYh/lX5ET+e5pal
4dVJEoButRTU5y+reouwux74l8NodMlRek75ENS1f7QBZ29smNfnj8QQvh9nHoYhAf/5JFFNc4Ww
AHbo6g+O0qHp7xj263S07S746adGG0TL4vqPTpN5NyrCrzMs9g1NattGNSgBXJKiiETwuBecubTv
rTKqA0OV1I3GDoX/VK5fcsfT9SFdp/6jGzTrfyFkFQSEq3E2P7z9ra9cBoCiG2xI7LBdtefLIJKs
1HNCHbWshxpbHBpLY7NqAvvGcl8bBz0R2v+2LOOVLXtqwiSFl82ecur+IbVEd1is/Jb087VL5/dR
tl/x22UOgl9MEt0ciFhjSccuDrfBkEAHb5VUBzS+p59vL9/rJvyN+Q5z4RewTFXHPh+xBQAUDaKa
MSVo6yMemE62SyrLf2oosv89cQffA9iYSOYG2r5DdkS9q0I7f6mTpr73M5smurd/0dUlQO0A5wZS
G27Eix+EkENebmSOtqyGz55oq/ul9M2/u6D2dwGW0bcg72tnlhhog6rgN6E8cj6gO6q6VyvAWFKK
/KSpZu8SuZT7TVbpRtpydagNdISkwu30qjKk/FV7ARSxjr6ww+o31R1EA7UrTO2e3l7Ga9cDxU7a
DsHFwKAvzoVXi7FQaTAAVPmVv3ODYvypsmRUqEo7m1wsbslGnxsHmi2K49tjX5nmr05O7giSNDi7
5yu6bh0UDRof8YRa5eO4dMb7VPt0jtI4c3h7KLR1r5xMcCtCAYJP0rNLYNMZ8MToejjzPpZN/YOY
ywCj5I6aLU4wdvvSZ4Jppl5mrcfeHMePtMDPoNhBL1TkZH6ZH0yotB9E6YlvyzInH9o+SbwIbYLa
3C1G0undEHRmGOGmuSzHxXTTaZdXfm4c5ejKH11vO/LQ96P612uaeY76tfeyaJjy4f1i0JwW5550
fgTdXP4w1Vy0J7yAnCrqBjn/ha3M2EYgaVuQXtjVv8T05ucm6HuPGoEMvurBn4bjsrbF181Ht4Vt
7AwenatJ+ZI7NnFrb+FLhc38kBUR7cLG41BMoTwBudJURcgJC6Mw1v7HNPVe9VR5AFGwScnOiVpx
9goxuU52c5X33hFfTtRTbJxqD1m4BvkpCZOQ3D5o/GmHtmWTxUu7DNWeOkqz7kRr5vMBgZDqFMpK
A6tJEdhRXS9d+r6f0vYrdNn0W9M341e8ON0WskYtB9o+Ud/bOdPqPmJFi30m3b7TE9iQKXYiGcc5
FqE1mw9JUUsn4pIo/m1clYnHwM/MF/hkHeZbuZ98MHtJoDkisYQiZVZBPh+Mxi9eJkxgin0wQeeL
KrdZvtAGkOWRZalx4T/pis/rvE42GRHKrC66IyBlUzY8NqvA3WM1G37T6JrJvHVX5T/Dxk+xTqN3
P42duZyHZ6loB0QBDAWtQ4pwFlijyK0ngfdLfo/CW/OU+37CTLOwvE9dUbuHOmD7xzxQztd2KrJv
mkbYrxAQQ1zMUfY3qAcUy7HmQbX3uelSG6jmAhW5xEnJgqumoE7QYEf46BjOovdp63eIQ+bm3ERp
1uOxCql2qY9K2rh1NWnyZapX04VqgDjOrtdm4Rz8sQ0rGnMaWT4iS2BCeqin7L4zDYhrzMI8pMrN
nHvhzEDcEIScMhrsOpNRMCHDcnIn3xA7NQ4WvqpgQfciS4KfSCThciUz0CIWVIX6jraSAlOc1PC/
OTrs3IOX0P4TVbgmBZFlIo39Ms5NuRzzsJqDu2ZxzWKHWmXrHu0k4Q8TYl7utZO7AsGIon0fWF37
jCeyVFFl9MO7IsnsF61zA331sdb/eB6l/tjSMIGPuHFVJYQ85bn3ZpAkNtQkUkys6aHxH9YhWE1M
etwBFlseMM3Kn+bqzvCQU30g1m7syMdB5MUVqUAv0khVe6iWvkPsZOySf0fPX8qT0yXq3zaxmi+z
i1UDbHftAIzhN9welnQx/8sKr3i3GHPOVeRl3RQ5s9/TT++njh81XR9+GFLBdm2XDiyNNS5PM3uR
hktvrN4nqUTSeiYluJ9RDPaPOAaTSTat1fw3FNQ3oINPCv0BDGfLSIzdcOf7le1GPYF3c6iAo8Br
sqoeT7ryk10IPd/Zl1mQWHdwE9pyOxTTv8DE9hhp8LqXEGuNYDf1tb5L3UB/6icB63ZxyuRvb2ar
7BqcXPu7KZ2zn6Tby9+u03ndbqptzUu5uDOS/nxpYyeDUNRxFYzhi/Im3eytNCvTO5GtekYSU6Bj
ZDWyS/d2oA1zZ7ujsUbwMRzjVNoUufeqL5MualvaomO9IL29781G4MS5GivuwYlMg91gtI0R9U1W
wI432rF4yrIRrfchH5dpt5RNPZ3ypJiTh7BpdX+fG3T7R5mPL2Kcqnma7tpAVLhDqQFEb5lRrDiJ
ZZZd5GeGmP/J8nSuPpLhOj/MQGeYjMisbx9hMFhA6eXa9uv7gZ+j94G9AIihOz/X78zO9ucjLuZp
8MDiI1DvLTDPRRx2VaGel2C284dkFVOy7xCKa3949uTVX9OsargTl6UTKT7YXoDmw9Fz+9D/7uXp
EHxPzUVZObDr1C+oeSKP63+xShdpzUi76yg+dI5bhD8XwkW5C8ql6cXRyJLZFJG7JBRAo9m0Brqs
hAxKudBn2+vFiFuj9MojEvpD9g2JZKOKlL0G6w9hTlPnYmziye6UpC463Q9JEHJnxWYeKuOjmkdz
/gwtMUE6zGxN/YRuYq5+lKOVWV+EUwzVg+BVsWO0GNPkv97GUX48yGBj8BzJj5biPcxZSz/Oc7Y4
HXlBCNE6GmpTtMWuB3Fsf+bhajUNeuiqHT+gdJ63D+WsO5/SXrDi393XKv2KaptrSLaPMaZPhe6k
g7lfOrfvUhB7CDZj7Q72x8BC7xYg3hknSKTalsWLqLyhTPetVdoF71WnkkCiywD99APrZtg76EjW
8BxQv0xFtA6oWyJXszqps8Skl247falsGp/2hdEEi4xnAOk5j5Y00MlJeaXKnlQdTvJnna+bSqS2
2fpPTqcX92ByNiDiGOjfonhjgNgUPymZDGm/m2wsue8yMuh0ZyVe/TRZs1KnHnu9llK9M8mHoEVh
No3CGr0eO/Y62SbPSAFKJAZNf12cIGqkDpHyKTJnpE7ntJV6dNZFho9Z5ftptNTjkED8sRcEoyLc
SkPvYz3kfBS4aUKXZaTmcJTHuQyL+VTWo2Od2sAdnLuynV06xI02LA7Sgx4XOdUWzLbCrpp4rcfR
SDEaCNPsR+CvU/ok4Tha0erWKNCl3bQ4kTGOqEYNIqO+aNnL8jxsMhy7NakITGVlt5hDWVriYoFC
bX0Y59Z24k6jeNVhYqrycIedYE19vMxNgw7rBn+PBmen7ZVck2yH9Rhi8q45Vs8wwBFpXkez+Jwp
mN9xOylXHG0Yjc9h46V2ZLUiHHfTZKkvxmqqKaroBcSrw0j1HTU65KSb3p+pWeU4z+zy0rOfl2oe
vlLN12s8OsLsI3KhZL5vZOgtO1paRngeeWflezQvkDbyfFXBP0ss/ntDV+n32kViJZbhlDanxV2r
d1iN1sXOnmX7oIRpZI8JPQDLfp2S7Hni3mPhoNR+cjdqXRatVukFPFjU/2LVdBXVCJ//N66LkeDA
L3xYZlMGphoXPYJ8CABhQxE1xjAY/8hyqCnHqbCXEaFi0EVh4kv7gJPeFB4DBDDcSA+NDHa+armZ
e9mhQ92Z44DxgDEu6qOsle6OeV6v+juho+VEVPiq4mcmdAFjBKsEfUwG2sHmp1RndnlY01WvItJh
o7uvQVMpwz+s2GdbaL0lbr/vBk9X+85MQ/HdnHrjb9nTv28het8td4budRB58K85V3mR+3sDp3oR
LbTz1NR9Aks9NINbnIzEzZv7Cd+2IDJRRxvfm4Y2DOJvd5G71Eiade+R0fUPi5qX+TjPnaUIbP2x
ZqsXytnhk4eBrlmHgLNePa800ZiTRizZDdY7/J2ydRe2jWvup7wnLovIpvv0icvYLJ8s7WXl+1w1
ZvO8tOgD7Qu77Vv6p4L5A4J9SXWCqeff5V2VyVgmuVyPTg7I9i7kOx6danXZGw5R7x4x0bl833qL
be8z2QX3QyHWn76E5jh3W1zaVHnzVLp1/6XCmmuI/M4gROlmCg4QdXXtRYGdQ0b1V7v6zqlR3116
MIzI6lbpvZOrkuO+NWrvPy8Y02Fve7qr7+2y9f+bJmfI/o+jM1uOk1mC8BMRwb7cMjCLNNoXW74h
LPs3OzQNNE0//fnm3NoKaYaluiozKzMrKZ7XUWLxlpVhi2y7p8HtD04wdnWmp6R/2ygTr/48LSw4
Ih3knO7roXgkr8CT6by2OL3gAexWGe4m7qsWdTOmtMfjs+k53S5z5XLSiqExxR3nsMTJsBroYhdZ
3tzHop0PEQfVpB8SAsYeWnEzkZLSUm1KSZ3GQ2VNA+EXdT//ikXfvlDLYwPJPfSfum0B9XgTqrdC
BPzSNWQl86BR9NKZKWuX+dbUWISpkpjBPFx2/vyMY/KZlYMtSqGW2bVr22QYMjlbjGN4syWHeQo6
VqF1Yb9UdRM0tFUOmXVLPI/3pVZ2/wN4bv5dFNOI6lA5Qt7xTkYna0V69BVWXVnBd/dNk5IdUnwq
1agpRWRn5iwpO2mnNHj1ryWclqM1JYNIXYXi/d2EcW+usy+s+gAKvCx3nV7Ft/ISwwdmaRDRq1fF
23nxqQJ9MybrcYqk6u7COjKXVnK3Xscirq6OojLmu3SNc8erWQwX0I6xT/2JTJHrtpppPsU+FMKx
nQaiHqykDicah0V5+RKRdP9zdrd2+OlsdjikWLENzefWW2FysMzoN2nbDBMWJYOXFEicpuV3aXXo
O5h8mto/9NsqooNO6O/Ar10aXMwkXHNUTbfFd5X02vbQi8qWPzHV3OO0jOrip0ttxXOjK9WH3yzV
l92a7Uds/Olz2qPhce+F+Q291XSXmNKh01rxJGduH6j+VIzV8BFVSwEEWnPxBvx+lt/WGnlb6kkk
3ls4xZ9TFSbqXC5z8h0Xi5lPQVko/zWRjR/k0+76fwrL0WGWNEMQXyjjlNSgplOVpu2caxCN47UK
aapSDooYlesk7FfVM7Cfsb9xvMdqk8t83og/p8hExTg8dLNZ2/Pmi8b56M0q5HPr0O9ehar1qel1
IxAMKOuOO6n/+GZS4uRb4zY89zSm3tVf/fVfhTRTZrJjJTj145sXWRuP83hYx4YMvCVA+PJQ1R1L
5w52ic5T4cZWi8NcEP+1bZ28d+TKLRfAjNpNt6Yb7IeV4KjLVrdxkQWWH6uTmr2CVmwJulPvDVt5
rke7frZUv+n7cHCX7TzHTnGsgGSW67A1wSVUzhgcys019n3P1SFu/Oa2h/W9M1wgX8PmUg6e9+6V
U0dz4S0tinoZez8c2xCotowAt6m1gCTetn46MILZc1v+OkLUlK1shoqRQNOf61ZMDcE0PKONsAs3
n1xHvKIb9YYDZ6Z1P8lJNtkWeYQm+BN/OMXOQ/7n9lZB11YstY8euqtXWtvF/wq0bvuLKwVeRUUo
vTtWPJrooJh9vWc9r/FRulFcnALTu10qpWmWXBGyuKWq52HKqKAUN/o//cfxq3rIxklZdhqXcf3f
2Mi9zNcw1Hf1ho+bTjun9MCOiWzV124sRpn66wJU5NV1wIEyNsN4tHckFSeGvAXnydgy1TamzkDi
EPE78fjoBlarz+SmgKTZ2L1TTFjLkrds5e7eNU1wvzd9ZKc2WLXz0ozzZI6AXm5wVFDrPzyduPth
arDtPNogBeWd2wyLydDeYkRSuHXz31BgiZ9iGGg5J15r1zkpepT+rH2cYC9+afb6vtn1LbGGfSw/
7RbMkpkBrSo+xNyj6Tx5VXRad48FSqqOw2oFzknBsSzWajqg4nfMA+aaasmHZHTXz8WiT8wNHyen
Z2V/vURDMR6U8NoK/I1Bh3c0KQPMzGywk5k/PaW1FUVvpVMMUVpXZV+l5biCtMRVObFu1A6FdXCx
wX+qLTLs05Z1bfnkV3t0bu2ukRm4lfNMEe9+InKo/NTV/vBdWX5/F68uIlyrr+32Ijb6RMwagy3M
mtb4rw07U7/4tLc0iZZ8+lMDRvGFBYj33vP2qVPnTlOX44sT/BiSvZ5Sz9vkw+JzOP3bFtv/wODa
mXOU+M3jWqrYMJGEYD9AaPsvFn18EkOVdqvD1rh2fbUkFyut1LhdxOjNI9aYrvOyNq1tnStJBNs1
gA1YMxyew/uB7ZM2G4c6EUf0bN5r3FsyQXfsNjINQ6uQDH3/v7dmS6y/oHRCvJnYEfNT5JNsmU+r
X265789xl63Smd8CisR/RtGpHjAV64OL183qw5a4nOcC5XuSxxw3DtU/VlfNbiJPPu/JqdVJZ32M
Q7t+GzfaxmzpKm86Ov7W3da1fPO0TGLuLopNxyXl/PQ+eycwZRb3a1Wcvd0vXow7al4n26JH3ix7
ykZVYaKESyhbOtVcsVXgLbrU6WqWyeO2lty2tTDRE4pmsEMen8VNuwkhS7YjrzxvCrOa1BXI5XM9
2LbM/JalFbqxdcC9oR333wrBrTg0Rbe1aR2NNbBhv1SvGNMXLSZcNNBnHIjBcdpgbl8WwVLbEbRW
vsugRVqGGHGRB/aY4DfrSsZ/mW30JbKYH1OwBHHqaxfsIVm6cf1eEneaj+Nse+J+CEpp/TZkBv5L
ZL0Uh7mr/GshO/E3Bhhu82bf/I91LeqLcYuyy2kZgjoNtoqc2RgI8Z/XAp7l1Soxv5bTvOFOMRSw
8Sl3v11f5ehqc1xYYFKZoVJcfJrpLmez0H9PilFD2FXW/Jl4g37VIUdPt4MTHaZSOu/jXin/rtei
e9H7VtivIU3BerTsDXJzZ1dAnmA856eO7YQupbQOT5ZheMz9SQ6XGBLQPWhDD/kQ6N6cNkwAmROM
0/W5WzXLDxft83zBnrV7FN1cDGlUBos6OdbcnWM9uvVdfxOQMOQE/QjY1Y20TpwRbEYXW/93B0zf
gZxl7x7U4tHOb8XGulUfmqXIdjfWP2LCWru0jSPv2QrrinlQx/bDRAzlkkduon/Tm3bNwV4Y3bKI
Hr87YGmkf4qkCJ5xNmz6U9lG/oeMfcA6FYaNIfthT4CBx7j5var6dqtdE+ShpYevG+1RHYQZGp9t
wdW8DH7PCIeHBda7xi4qlc6mnJ5ZcSW1tN+ilRdB9NEx3vxie1ThlJRIKcySm2YN58c1tuiYynhq
H2hr9jqb69pVmY7CzUkToPP3sSTM7LOd2p7LRCzS/GYzgH1h/Bqbg/BIX34Ue71efQxhAt4Glssb
Sp7wvbQlL+NfN0KznfZdikc2xkIDG0CsxpNXhzxwgM0ibdzm1kyX2zSeymGec1o55Hau1xN86+Lc
/bagKBvug7IuzjMnyttoBvc6urf4MjdeRxTCfVKYFyupXFZyiHVKNXgmxkO2JdyHcrWCb8DBQFyY
44MHM41hed7MxJol21/eL2Ty7XdBxQLFZsftujtdPaY0XPNn59WdBYdjbQ/hNlq8+gRz4DS8T753
8Pu4nrO4KO2GzYqe95NXNdnyyOK7ALzq6LrHZeTnDmbjiJvJTX5yggB8Yk/WbkKnMMd2CuLkW6lb
xeZdyIDOYtp3dASF5cHHzNZWYG7vG+dQOkKUKagHLw+TFhgoPSemv5FHHAvtA0TGJWh2YYOhGrc5
A1KrN85oy8naHblqHlZG1dfQmTl3NH3b9AhCuTdXNSaMP/gOu+LSO2XlZUHj7k9FY/pfzRSxKqMC
YlS9mCjER39uuGx409XWoRVLZx507/U/VEAH9tn14fK7U3UQvHaeNxMquASrc41JhL3btV+rfCMp
hjeq8GofLHUI/3ZtUjoppNlYPVTC3h6WeYZHmWWy/nTLOmpAIDHTIwXeRKlkweRehMC1Wd9X+nEs
GrW+SbXUcY6BhBxS3ysFzA1xNHelbqvuI9kTd73d1hC//m0bv7xo6quLYhK2cg8H//dJa8UTS7xP
8u1JwDjylezyc9u6+AfLqHzousc3MMVTUBfZOup1zELtFeI89TrS913cDi87D+h+5wlRfMTk3Pnv
w9hH06GCgtZfoWjkHa6DCGCM7fXWoZeuBp9TMiFbkpq/0C/xVagoHVb8bI5YybkAJrbOw2x51kNX
o0F4uEGJv8PGCzUWESFtiRKza7J9sOWWbSpQe25ZjffLW5fZSh0rGea00Gqqj9MGm5YZ35OfQDqJ
dV7aXX47A3TGo/B6+Tdc7OZp6ZTH5h7SVvewuDuLna2jN3GI6mR6gYhnUysqq+Sy4xzmvrdBDZnk
eFhqZdhbRMkPDYvWnkGUtbrGdTi/dT2s2ffsr2tzEM4yUujDfs86poCd+Y8BPFVGh8G9m/A+nUtF
5Pe1NiIQwI4sFl52HLq797mqZJ3SxEwVBI8BTp0Z8JJDWymv5ipGO2B22D5uweYPL8m2jP9ID/dJ
xULgRTXtS0ueF3hCcSatlC/EuT9zaZCRBWfkJ9F+GGVQn3er8Mcswd3qRiEVxT2UT8A8UA/JAxY6
YY3eLGmwQkim6Z/nM3Fk3jCT+hqaNTS3LZTxhUUc/TQ1ndQHgeFhwQkqSL0IoahAvymqa1bGo3u+
Kb/w/xfRWj9DueJXBmle/LGZ2DHp6CMLdncJpTnEoSMfa6I6ZVo5tfkN/QtFSHBoUKS4kdKpoCel
Z70ZUN6PoRq98yza5kcYJ1SOvjHln7kfiz5n5uaHN4S9GOGym2dSsYKeH5s+Lv6asJf/+fVEs721
Tk2fPgQvPm6P0+OEacp6nIVn5bSTVnWc6mlYXgK1ibNDf2dAH7tgTKuKiekI9h6IE98lcoG++v3N
UyilXyfm7+mk9GZ9Jt2yYzakpsQ54eU9iUuLR/yctnaln2NYlyZfXDOitK6LfcOrxDCygCYtNgFn
DnXQzLOz//R2PUEmJoNmOI07lgE00eL6YCJtv66Vjn6vU+U0B/P/52NgCaTLNMJqOHCzOS3+5G7y
05amcmAy5u7P4BTYQY/WyGpn1dvhScVzU2f8yuatnKzJeUsGgkbSzZ27+ZjIyZsxE4p2EJ7Vg0Zo
yWELj9BlfgPMb7MYsSHTMmkwFmK4g37CFZEsMS2Psah9O2vLsdwfCmw3n4y3I8WhONn/hjnqrh1i
7/XU2Q3pcW2ow7yhpNygyH7q0KzwmlcJy1YHITe3wZvMA8IS6xJf2yAW1sUTztjkRAIN4oHRs1xT
5n0Gea8P2ww2T4u7pI2hn11GU7jq2FVjrjgEAJBLC2AOX7nf0vNaWN94WEReDe7EpLK6ok8HJfQX
rgsz5572uhOyz9JQXnu/Pid12cx3Pvwm18G5PbCd0GUWlrRelwD1bX3wog18bB4LHIvAUXAhwFNs
8PFWc8MRT4wq0Wk7Vgl5ahxQKEk8w0tvDWz+5N20isepreEj0ZZUccpgIr7on5s9ZVDvwtSJaMmy
AT3q61CTdXvfbBFTkDUH5Dlgwe0dWcLpZWaGaGuuQTCJPk/KIgZACXR5nyRWu18tQiCv47yxESUX
FwrP1xUb/HM5reOZY8r+GN3e/i9wdyIqqptCFSRn7EkC75yW580qdHv4v79WPpfefCxUOwxfeuho
4lUb2I/zUvbo3/XAuq3vSgd81dpnmcbsbe9pRJzMBacQmAV/Czo/RbNZvbW13znHZS3gsmhv1nuo
7K06zY4PbWeckp8uZ3Q4F42I10Jc7y8iNThASxjOXb2WkFHzoevLlX8oFFy8Z7BC3PuoqY/0zBve
uDZZdylz1nZJ9jaIDtBs7XTz7DCvqkXUn5VsBMXnrmID41LjCfU5wU/ebWbZx8MIV1/SMq1bd9zF
YFlpxzBxC7VwxEcPrvI5mN1gobbdJAoqDrslK+oZCyK2yJvpzoKgfptom/wPpsFZPPuenqL/wN0r
ZAJRDXnTAwjprNsqB4wHLSJdb7mN3+0qZ8Ge7czOGvssxaXoG5zj5r3164vn6HnP0HFSq2HNi/1f
aBl+UDEEvaHU6OjXvdl4KeIfm9FoSpJjHVdBRD3td/fcdaJ9a8qp/lWu8Mh4tYwlggUnUYbNzqH5
D07DgWAwcHE15VzH83E3YnEzsAKEEPTjyBbhqkJ8PZMluR92STBeRAgICqk+QFOkRiG+mRRoBUwc
dX9GeDOV6hoUKnd6R5n7vW29fCffXbHo4k5ZgOhdXJg11jnvSjYLMrIIwzvXv6kPVEUtPyC/2Dnh
gkrDlItgsA/d6Bv5NO6YQ4CNkTOXjoLSNnVoDs5qHanXsQyHZ9Q8k/9iu9ynX6EwnTmv1PI4nW1V
hW9NLNyITbMGClvj1lI9wntQ62CWAeHc2XcTVn0xWktLYC7e1rAbgFl6ZwN567xPmCOO/n5pSvkZ
bpT9H51fd4ygtzOf893bD2uyzO9I/Ys2v1liVRmXWfyYtjVaH+rBdpsLKAusf///r2LsuPO5wfQ6
L2XtITbQwjQ/drFXU9r2mp27RJQNnrt13XgsYRtx0ZqW5ya1buODOxVYu8wYr/z0gTJ4shCH9AdN
7MdwdHqfoyriP39PWxBsoOqx/R6Ouv5r71VTpohO7O9xjsLqvpATOXOQd+FydHYh3je59//FopMm
x9Wp2a5i7deEXLN4wifUq7DlNSvOwHeOM5f/emuOqwPe0Rg5ssxovzIDoT9fwLtLrj1DlnJjlFhN
4Cyc3zMl/TAQdLLlWMKVf1akUe8LSvqNL9A4YRb7EzCk9H3LzWQylNsvEc3jG1H1CSIlM5fdkXxq
F11BVYdZP2JPj4vINGFKZDsS/YCZkoXwPN9U9XXuIlenTYvXVuaVM+D9BDR5NQgBUBbtOvg3RQqb
X6zXpw9y3CTmJDLe3/pQOE7K2ePBXLfYKV6NoCRmkVlCQkqBh4uHSc5A/POkrSgXOFpuv1Y12P5B
NXK1H6DfnSn3B6zbctcquqd4HlwNUtVxihXzatRLuFlhmEm5b9Ndoy1aBtlK/yEsvHXPsbpaqszo
JrFzypuw0yoOyKKZoGvyMRbSZEuFxO2Gz+7XIZ6d8Kh25fisQk1izwerCUN4vr37tBTyQCCClWve
bigAX4o6SijYqwjvC/qEt8LzEXx5CbJVBU7DwkkxhdsxSWT0RBsyfkF4efIxntvmvNiu3s7jxK/G
HKNrHx1/VHiYTUI8WUMb/QtNR5cA4RoPR3h4/0nS+n5BFoxByn4MAhuMwDEKnYSO4jSoEEBcCh+E
ySqxtP6v9Sqzpw3qENjRTeg2o8tE+jIbKBDRz36dT9OgbBxjcfMK7LKJITxsRqYU3Q09qC2QfucE
3XJek6Sz0Il2kDX5EPQlCjDo/NeJZaPgsGze/LfYKWP3zYI8IyuczlGZuE2SjLLNSmNdlPXTOute
vtcter+rRQLf+01UatLY3805BFWevxhn52+o2t57XLpC9xmqmSLILTrXqxnhUQ/OZplrPWvtp+gh
kiCtwPfXK8ZQ8q0KArLEeJIpQfsSUP6I5BWPowmJKkV/sXep2vb+V9ivQXvHeRZ8b8VaP+4Y6Lwn
8xTiNr4HqN2RS7Qf+Pur4uDbIK4omez4GYzfXx6qkIMnFbJK8OpbQ/XX1D6QPA49pTl3btU+7HZT
o5KCywfYkDNyiHjq4juadK/KKgcGJNvDsn/fFIHYRxTR0n5qKkXlYZaUf4ddN0+9LCweyYFqf1iK
rj06C4ksEIggsT/2oV/mVFlkOaOHL/bHcTOb/BOMRj+trqfiE8194eRLsagEDaOV/DKiDRgI8fsH
VUJV5PyJPLSCeau88XTLymA/rfcqWr8tSaoDpWib7xuv1AvsATZ3BxXW3pOwgvU3x+62kxnjjTp3
F2f8UTamRX804+95HhJbl3eiXWcYz6lPHh2xhv5hL2KoZYzAOvdcJsvwwezdQ0nrunyiCExRVqHx
/RZ71Hx5qgSMv4FjP/x+qt6bYvSiQwlmxHfGu4eHsW3jYxGTM5FHxi4/OrsacYtckByhHuqKEpHc
SEEt9Ty9Qn0kabERHIySdPYAn2ZUrbQPcfWzW+tuzts4Ee9FXVAUUAwEz4hjEXI5fL+Xfg6SgFJR
Nn26ysmfH9beKr8AWAndtet6xFg0EZTZsGznO883ej/oscbVEcM8/R+oHoubWPab7rA2ENw5lmiY
xzpTmMjbLBLZr+3ajS5yNe1UGKdb/aNJWu/nyn6Fe6diZ7tjaHM50zhV1Mn1jWdeWsCv3028a+sg
1oipgjGzDI/1qqJPg2N086hr45ZMsN3wFexWtOY65JJQY2vDVFLPo51He7QA/FRds56bNRlZoS29
8gIW3QzHwQmb+9BDeQwn3nGkdvsOym9M5/62tJ9Yp7LrSr5OMrkPDSCzxVO6SZGZKvb4O7vr/txn
rwtP6Pq3s8sQcBv35fQcb5Zb5XMQ8GTGiLC+cIkDFt1Kb0A63lWvtYzK8jCta/CnDyMURz3RfB9O
PzhvdWspC5VciLnPlhAte5giWo+j1S/BV6SW7k9dO+oTjwy2z8ORy0ufZhkQrCZR6RpE5p9CarKe
3HCymNqG1bt2aAZ/1qj4puMGjROh7rjRzpByK7uMZGcLBN50bfXgi/2AOKukLR5Ed78U0TYc5Ow2
H37hOfthw03GOpn+RvmT/aNeerRRcCdF1H2i4PFH1AgOF8qtwwDKmDniuQ6WkijXOtl+K7uh2uDg
FF8LG4Xlcdu3eEvBasuvol1tVLRW4OA25XX9nloNzDvNI7ZSoqxFk4OR9j97hIxIsxanI2/IH3Gc
mW++OmcA0pkq78wuqGFTvhQ81ojLawugYpZDjKTFDwc8rlfPPVerYw/nyQn0Uwil0RwWxD5RineK
blKMZqS82YlEKi2DHdLF9gFen6O2sF6RSyHKKOel+VAKjm5IFVPrHU4J7YC+aqsRPbPQzchEqwhx
ZAn/hJW1v2eLjJKJX1gip0P/MJp0RES8pJUsxBHwX0IYJnvlM0uoUv1K8KD60/hF9B96oOjekwFA
srPR16PTqcMki5O1WvLS0657irgG71FSu36OCG69rLjlLI8kbbV/tsmq7EfEGIG6m0fdrU+VI+IX
+M5xOAgl3edmw4PsTo1O/2tA9I3kyrfJjuutbX0kwDDc0nb16isik2UiAL63PmEIK3THCNUPrgg5
Kdyt715GYUXfG865yR/Eht5ybFCd+/CZW/OAYB7wUax+8ndUMbCSh7Isl6yUEv3htmN9iNXiW+d2
V41Bv7qb4S5YCq1P/ez0fSZRF/pXyJDieY3h/49aDgIY3isL+6jnBnLfmqaW2AKvBg5ian2z0b92
RwaL8Cj3ytbHWxYJGyJGxArF2gqx2EK6DbmOkYK8qmnVX+U8qqc1jEtxXIt1giAI5VSwSWjDpreB
74MEKMuTGAi6wX25If1L7TkZMfvvqD6f2+C38htbd865vZ8aKzPI2toHL96H6TXo602ntqBZQLiv
WiddW71m4cSQewvAqZ00XGC0cf9Gd3FkvTaCiRFB91jGt3RPRHH2kbQUlz2Iddnvy0FR6nGEQBom
x778W7MYHdJ0A8/c81x4+bAN1EIIWOGiO544wjF/73Zct4Ppe3Njdo6KcZP+IWRhHdAnVmvFqTG1
04ezuMA6DKqwi9tt1wAp+bT0JyLrxvZckHj9WpK9216lX68DPXWz3aNxEZ87Jur3e1d6DoBVTVmz
J1YioaT2TTuZ722xk1siifyHeN3s4bQ46zacxVjbezYsdMIgTQDBqUMqEgc223PnKUDGzYKx1yLM
Gp32m6HIZ7lIOtucOzXaF6T4FTmrKC2r+6Cz4ISqqGp4EmJPP/QDPm45QrQht+twHBl3Y8FH6bT8
8ucdvY9Q/XhJXAGrzBMBH75xN+aXWZQIMWXni4dEcFqkpbVXYYpwVBZPsXJqBEPF7ifPVULMTd6u
5BI8RIpZ6EB4R+Jdlq7sB9qNsFNZpUOm0Rbx0hW6eRxPTLDrS7D66NNKn4Xr1CliV14oW/PCqDaO
/8URwBai+2WhkJskHg4BaqbiGBBohO6ks0fnsoJOkPoQU0kUSWDvsu7av1EET5YTlsbLG03z+tMC
Zveohgx8KSrMcj+OSM1IpBMNXlato7oPt6626ti3nu3gs8jhmluVCCCmJ7Vx0gwl6fBhI+JPg3KC
hjwJK9CPRiPt39ANME+MCHNr5LlAZsUK/1/FdpvtquiDwxbs6gmXB6FzttNreTBm3SEI1DJ0DwPk
kUjrxG3GrDXEwqaG6655r9tdZ5CvaDEWK7ROiqqmjjNBOdWxMv5NY6C34tHXSoBOW6Iq0sne1A8s
ruXLNsqFsZGg0/ogkN4HUJYsyqRB39b64LVrby4bTzNgbr8XPwP+5LPnRctbP5MVlQ9cCBjDSCE0
ll0kxZ0HUvIAkrXiKerfHBZcjo4nuZm2OcaViLDx32vNCg7qR3kotW032W2PH9qUqvkdsTTg5aFY
thYjZ7dhHF81eTnxSOhsWvsj4tnEpyggMpwKRmyFKGpCg7NiN9M3b5aqI3lZi8C+Du4aA605bDLO
6B7BDoLRC+/tiCUsdhu25pXM9hmGLRrme92qiJcalOq7LewxPAJA839Fy6F6AJxY3hb6jiL1lqR+
AlAI4rzWgdc+RYFY37bBs/WPxqtK97IQPZl8DyrUl272pAVZX1T23x2mTD4OEkusDPW7j+W903bL
qXB1e3IR6zf/OeRThf9sYesxRRiAQWrjzg6J4fFkPxOJAFAnzBy8Gen1/WfImCyBY2t5e9TN7ZER
ew/0bsn4xKf09jObEOtd5/VleA69zkVkG5k+d0DEdM6Wbt/BPeHPeClZc9J8HwnbXgDa/SzLgdpi
oaz/N5S+/RfPQcRH+POGTwU7TEDte8kGYwPUlJzWDVj7sOJBs0DTdisycrvxf4CeOTIX2KlraFgV
/E0WwToJsknU0w6C6K9FCPtXIWUSPshOmfXHxkH3k2PEJJkfYlt3QM1RCkidPvxmMwaYVm6BrB8V
E2uZN87U7Qciv62Y29JuZ19AF6GIqtowG6YJ3GOYhf0mKzjOEx8GJSQDi/jRIQmeM9Bcd85d0pia
nEGg+29mXbH5Z4XF8LcdUHCcmjnylmwkMPg1qGHbGmmY/z1gk2CBaq72T5vHmsDgmgjnQ5IY89Qg
893veLsn8VnrCBFXuqlR/QImmZaTD0GuGVD9hShCFnuWj24t3eZ1EQGe+msQoq33TdL/LnrfuXpy
AyJqIxrXrI9xhi/KDTTZ2W1nv0eC2JlDY7r1dYkGFj04O7e7wVcD5vxWj0QSxpB3VSY+FdlbO2qP
XJfwuQo7jZTdKuOH2RuX+PbALDA9dmia9lB6Mql+9s1eNiktJGkMsDcO/kI1dwMvqPK+RlIoL4uK
JrTsc8hAUMQDfShhWZI2WfT7llk+GyppvDpyp2Px6C34EO6zhl1aTqq29Tsvl1Tnplka+1Ry8J1h
yhBSLdPiPmBz6uzfCvqgyLnICEV93KnROq2ruCYtxiaZEzEPXTSrhj6KH2JtUz1qF7VY4xjze/EJ
IXxyibgqTgqWzr8K3f+PsvNYkl3ZzvOrMDg+CCWQsAxJAxTKt/fdE8RuByBhEt49vb6iJrqHjKu4
U8blqd1VQOZav/V3hRotc2cRlfo94Va/BmpCjD2DAG0ddWF6+HoFpLE3/edRrMYUrFkPv73w1+e8
Rcoamu2QPdrkXU2RKLr21ljsRe8rtwD+q4ypJI3XScDo5MqLTos3eoGILno9b3LTdqrPyusaMEiz
iX8BWXLMJVYz5rumwzGyyTMeMiacPHlLCwGJxsw6BZuyWsFblAfuvEk0gpXTtIATDWUHSjubSkAz
1ODy7IWqLA4KLkvetca03mKywF029e5yLtjRuZJFn3JrdyLtwxWXNdOaXWKmzEAT3Zt5xOSB244D
wW8s8YAwYi4ik9vZux7rtmqOCw2WWMtsHskt+9V8y0yq8lBl4MYs1rgRwX7JOUbDFcghQn8r7Ijk
Ns+K8j4Zn3zFyHwy85RFSU5GfK65L49CusNr3cVwcpLWEXz8qkSA1vucFLvYsMTr1DKihaVqhkcH
V94dTnjwk2qMi3ejH+MnAYQMDrf0ud40TZt8g+2xTeU9MSTPgpngS0jQVaA7Jnko12K5a9Zl5KHP
McfsfVEJN8q5m+6BXRzg7QH77t73Y+d5kaoyngMlY8bh0vNfta7XN83ciMpizZi6RmcmtENUBCwb
o0Ba2Jpld1PwoBZbL8ECyV42udlVknQLnBH/JkAJCktPoCSO2NmDL4bnwim95CiKPrn8PmWKZSSd
JQMskx2kiCMpcW687BEwMs4OpEqk79hjxAwOV7Xwhw6WpR1nRFXdVqVwbujOydCPElX4VOaV8cZP
Uy0bZHLls75wuhstE+9npCb5V7eC8X6QtXSifvXb4nuoeuVcTlBr0pDGtXhuLUr4Tmib1+oR/t1J
OHl6H+xGEU/13fJmwtTFbsP4q1KTQS0X1oY4shFB1mLQGD/6eX6OvVHOD0hv5WloSWskOA5lwaGq
aqM5WB1APNOrP9g7UIQMxfiEYggqVQUw0q392QtZcM+QlkWkWzr1dwQg4fJU2NKfukyIL9kly6lL
zBxQs4A7RyK4zndYf+t75GqJBtYgX+beTu3mOdOW8TKURSs3A3PHrdkJIz7UnWFco/GM+2erwncX
EVQ6Hui9B8Q2ylE9MCXKhp8vGa0Qg7c4+432kOUGPEGhBfpEZIAzi4NXDp7eyyxZmr29NOO8TdSA
PNSve0fdBfSUZu9SB21wCzAwj9dty3AZ1bO7DwzSPPrB+rBXZT1C64iOmbtbnH0aCys7dBgb9IXs
sn4p1YjBUGvV3wOP5ekBUWN2my/rmN4BPvhpmK3u9EO+P8dTilt9NkJi+rJhZ2emp8HpqmzddLHH
DV1VuMM2tZ3Z3n6ZAZoOTul49bZYpL0ve8rSd2lCn8a7RXRkSkiWauGcFdox8C2ggGhYfFzeKBxY
EaNl0ml+LOqh+eHoTp5W2Rvj1iwUVFUtO3wyinbmX4Mp/IxsfpnO2mPr3djZRMjbYK5yO1m1k0dN
6St/txIBiZtiBrEvcr5XGlO4gR1nKUdo3tLE6GrGpjziVM9e0ZD4OSZLH66QAShunozFqD7xbED/
1ACjBAMsQy0xirT4PDOt9blIGpOUpp5Cw/3U4dV+Ia176qHCwLDh7nXmMsQ7NoNysSAPKm3aUxDc
9V8J6PnMyl7l6MsxLQOPWwbiRDwGSHIb0+Kf0s5+tqOYoHZQXo9BAlYm8Gkxjg5vEIvFh+QSMHnA
WKgRIatk5zTE4l4UAt4TNER6M2PKScOqaGy9950a8e3orhLq26/tK5PJ/NeqvMXcrT78QtgQFPPV
sd6nR8i5/MfKHFSJyTiOnxwi9YzGnjF0h01O/8nMzPPxuXDohHjcrDZcVgyxUcFeiJPHqWKIZTvw
PrDJluSCZKVvwiSV+tPz8Ey34K3eRjHwneOk96lEa+32i1EADZmebCcg5aLS1VGilHioKKnnpSzm
2QGnzPXvOAj/3R6wPBCMBKlrJTPvfWDY3Ix119X+vl0EktbEreZPaG3VHBDPuTf4z7Pldu2RnhxY
5iEYCZ1fB1yUvfjGdwY4hk8hOZUCLwlCSLMoNnMqZ3OLgRVTpte7/tkEfSt2xRpgNSSBAI2fbfrW
T72a3uvQ1sMNPC0QeeVX43PPe1zylrvlGTMMYrdqwCWlSglnIZY8u506aYvd0iU2R0nSorRPEXef
DIcbJ6ItrL0lIbz+9DPT/l3qJj+vC34A6DJbw+hhevyl2E0+SfZS2FJqj4xd5vWUb+UjKKMlq7WM
xoH8b/SKCeIb/oHstkgm1jve6vYLxSPx/10FE3XIzdo9MAAQpFBpAzeS0VXoEEmLVFHaSMt5D1ij
hkglTmVt7CpIl4PsV2s8TkVenSpHZOkmMSrPPsB963KTEDVIfIQWa/fm0IZhHpGTw7uTblAiXkIw
1yEF4cEPJ6+ar9jysuBksiJ11yMS5Hs926VLEkGZcZ/7zLZbXxDJFyo1LtdyukAwppoCL5o62+Y/
YnhV/pGt+Fj2AOM85n5uGu0DmUS23tixCs6pYVwAt9hVtw59ij8CEYng/z3zziL1kw82gWANvSku
3CNRbVVxrgvQ7Acza4zsWK1ttkYxin4ErlVlAhFhc/GUqvO7Np+UGQLT6I8yCKCd7KqCRZxMGgi3
fWKOaZTjNr/BBIpdkbXSxqztTvMVHku4d4/BwwprqxyQpA4ewZRdXtpzZJlz7nBpUla6qbthvLLi
Lvu2/N7W7146m39meKFKRaJs4mqL9yi98YG3iv2klwBVHwUIwabnoL5FjCGtL96nMj6XqbZuOCdT
DmftTP2V5kDA0Fjw95lXBdCaPOUEUamjAyd4O6X9+MdDjfQt2CUferIV7e28qu7N77Jk3KZ2X00P
FYLvKMV2i2u/oXWx8gcvOFGWmRyELidYz6RNt5lFVnDkoahOdjK2/fII5lo1tG4HnL78+9uZcWvK
n4egE/1tkWfq7PHsLPBWDVhDPFJ7sR8AgQmMKvJiY6Kox5NHIPyLOV2EjyjRg+fKx8cbupPXfCRj
al84aEXpmHapwdsEsMhZaDt58kdXUDKoJ8A+6dOAroi4VOZHrVzer0xhxwwNzrX2GKt4fHOYV+8S
s9BMD7Y1fTtmOz3NivINhsxB7gIsWh+qzboyQjxmHETV5X/8tmchz2XVh7BZFhnqSJdllEJij7vY
zlIdUd4s3lA86T+Go7ozT0TDjZgq76GsMxGfLYoPzsSazPKY+KRx71DOYokkJmh4IA25XiOMexhS
avJE4jPbE5Ibr4TwDxeIhy5sLXeQ7EHaeYeUC9KDyWPPFZh75QswUjdeJcjzip1L0ehI3KOofhnc
HUlRQWAJbimL1HncDr59aNmAsNF1jcYSYs2JtVHqolbTmTLLK9LnxmmXB72Ewa0KfV/CQgINmcpH
1j/HznpdKUZo5pnBlceqsQLN1GLl8W5xACq2k2daOzK7fPZiOAjEcXHZbHLsvrR25v2Cy3OxjOM0
MaBspx56KhTgIygKKKwgaGKcNNsWSUntuR8vgnDL4rYhSbrzkFPF2MDQZ6pbSmXhsqSaW6JoppGm
tJKGzh253Ct3bUHuS0jkXPsxTV3xFHfVUp6KpVpuuzwebpiDISulbS3IJju7uYrRjWKxNuKOIVwa
w62F09/CV+WM567SwfqC+3+98URfp6z+FspphtkWwG31MZLzSjzMHkFIO8NdyQLmW/E9Il44hU7K
57bfO31ZTDsDqpHLFiGd2pJjUN7S+ctLy9VnP7Ar29Uhrkk1IYOrqd7aIvbOq8lxHzLYli+NVOX1
SOyyjpIi7ndsYT5GNkCeI4MuCqZca5L0aS/zdw5juMuCq11oa89r1u9a26gm6tVpoj6L4xsCTfrk
CqjQSdWmLUXAn9WML0aeOKcakzffKhTafi4We9x2iAiHUAOXAsxnnlV+WxMFA+dBYXgbQyOzZ/1a
ELHyVTYS9ZjRm7OFp53I+2m0nTmstNTejpGO4UcRIpCHZBM20GX5gi4Rgt5MtuUYi7M23YtVCKOf
QlBvSGQIF9XjJp+RneOBs2xQ2p6kwbCt58WJvAsMAzBjx/jn8KmvYYMSqb8xFrQit3XuuZ91X0s0
+gwI7Xa150C8csPV/mmmeG+FOufwDdNZt9jDZtdAD+Go9eTm8DFVaExjb+zqhokw6kXDCV6h6dwI
vP3JJkC+iH2Yu3EzZ/54A14e8GI1zHW7Nsenekkwn+UZORXl4oADDZLDTLXfsTv0yTPK0bTbOTxH
8abXDelCPuwW5v58aHHeYiBM74bYqh+QEY34YdkF/Q1ZHcGXPQ1+fvR0On6X85JeD/7oEupTl86t
IR3H+pOTg4Q6OkWpEtawG0N0GdpZCtIc42E7Lu5EYsB0cZEtiXvvCqoAuNSNGiDUGrruvsxxz/Nh
FbYx352zbutnjf0QX6ywTNzCLrfssDbu5A5pBg6mVIt7xBVI40aR6JuL7+g4l0g9gFZKEI6yTbE3
NUHWdKzelZftGZvwNUh3eXRr8lE/lgQH2DgGfnm3aDutjmmcttXPZID6h1goIPc1PHV3QJ/rXaNn
72HGGgtvQwCsBgwUB7z5JdLBe9h/BpvWGsj9cQnkeW093COhXJzlCSzcvm+Hdv7MYEHf3Xit5Y3M
1UqYDRsw4ExdlUwBXvFrJsnyI+Bw4rBfh+4x5x90QUVgf6M8xZ3ILpaJt057sSVDKlp8Xk3FXztC
mdVlAFHaawfRPnMS9C1xxxtFZAaMBEjG1kwoD0oR7fY7nEPilKyumek9Z0abnjhKLo1wiJjdrYWO
kFtTyPUTTdG4RhQw+/4pz4EgN7bdzuem5P7a5laeNIRTWVo+ukWTtie/ioc/GuYDLxSBKi8XR2tG
lEI233AiMm95GZfzrk1LYOe2Y1snbQOdxRa1VVp+pEbNmTsI1QZH1U3mfboQu3gweW+SMFny8cYY
gmXYBEQvsGQ4HZN/17TDuGGvxzoKJzBh3TQJH0brr6sfMyVyMCyD3Om3sqKriijvBF8Yf0kM/GW5
yVWP6Ovdg9CAFMhSksft3kuDKCErJduoXM13msaAV6Nc1u6plzwhPKW88ahC63J4ZoFXw6vnIk3H
Arv2zwYxPa9APRfvfpPquzjJ+WugSYcrkjkaSnSoKqvDoOqdR3IJySCYMrVyK7Dco4fEeOBvAiX8
28DsWwzgM2rfEd4g092V7UkfpYaZ9Hcy9tx2Z5JR8UoZpfuHr1s6BzteBQt7h291J9p8dg9IbNXJ
pH1Ub2TnmIBmgAMEQ/WofTcrNfMQ4Ky9/nVQzKzDo/b5zy6uu/jnRi/TlU6SpjtNWezBoPnExGwA
kXygEZAHLLD8X4CI4Oj1Dh8ALqGR7qlsgwVkwMWVi3WKmGCJ7kgXi7dtGZPYjvIuRaA7tAkSAKBU
Rtaa2GS0AuSlmdsZP9AetUXjbg2sfAwFoHwiwmBpleFa2ZjJpbbEfdPFOLE5IvUW72tqbIYBjcIm
69bVwkfkq/YwTS7niyp0or5KdquezB0qZ8Nxmer3dFkDfUDbZ7uh6JvkKXPH5HnEBA936QS9s02y
qv0DVMX35ad5994VQsAOYSrxQnxE7RW0PKxA3y4EcVlyTv093sLmKx+IqSbMw1/icMgqfB8xTtFl
N+hxul/pmI1DUaHYJfOkzB9JlVnNPfHsGNJil5/hVMSjNRWca+ISb0z6XIEuyXBOPu7g+pQVHhEE
FdN8t2drV49Lx/G+SdCw9fwHgJK3Hlb+aVdUhK6EfkYYXCTTIH4cSqHMW1OX7hE1wJBtyNlJdiQw
58VhqdI+OyO640LrULKKU0CorQ5hznr8GQH5gYiS3D1sZNtemQSsmRu/HfVTN9nBk4mJ2t61vDgX
07s29kOdNcmex/Nyyg9Gyyk91PkOVndAPTRb3mvnlsgMu9lAwDTavJPBYNn7qRnQaxSZVfr7UXeD
G01YSncXuhafC/bTC0JpA4VicBT1bu4n/8FoNaKPzK76IgrQ6r8vJHd5UYFW+AElOmxTjOMYKTrV
jW041JZTEoiSomGe2xZPjwFTEiAyxZbF+JWxqM0OCkLsRTO5bBcxYdqYjQp74ti+R+7U51mvZA0g
QLKa24nPujFX/BNbwjOMhM8tusOCZco4A9FKdzPjQp+Q5ubOMcagOkRFlQKYcnJMQYh77T/P4MbP
7kplAXw2sFOhCdcYn6dlqMRuKCwyEcjHkfZP59n+jd/07QQdT3oOmjnV1WaIe9kTmywOhnt+vLGA
zKj0Z0AP8FuNoMc7eTJW4mAGYgkYmy2rupLzsLq8bY71gb3Le+GGz83tgOKTbTczg0+zNcxHwgHY
fjs9gXOUKHtbjIvfQdOt1qYkTmY4rXFiJntA7OCndus6PZpSJASfA8Ibm0kO9bptKCCarwidkFnE
QMUcXOqxfV3b2E7D1vA1BmYjNRGw+A4ze44GYzyabtnz+gRFOe+kxkQQ1Qno/tZ1SPUgb4/iXdj/
2PAeSWrAfOEmqG93K9AioJ4z20cTCLiGiLEJXnPIUjwNNH47G/LGyDmY526m1E/YPkcIgsV71czK
ho8ewLlTZMJn6WNsJw+WVzRSMEYE91nG/IeElfhZukaVHXCTWZ+QRQRzMp5NxHAOlrVdwN7Mjet3
nYbncjAP52NO3lyKT4a7XIwUTjnjJYMa4TADn4feuwqJAK5+bexd+uQ5zGYbVXL1b2n78i4pfik+
Td6rgKWf/JHhmWGLX0lT2LhG9uKZ6l00bjcjWqsJREnStbyTAZWQ+5kpmCccXKB8IKNTg1WuNlhC
zrHwZhRozg/IYzvyJEsPQJH2kQoddmW5MV5jT/CjTyZf9W3RQk0cGUxoTmebmvMToh1xaYwec6JH
nSL18fX6BCdgyob+W8uGm5zDYl3PXjFUeEXKtfBvsM721Q0AtPvuNVByTwYpMP52AbfjAw1kXQRb
rDXWKFmode/iUAUrG7Kk+QyQPZ5KzFvLFTI3se7lhG94P/ptO97Cp8a3g3bzT1H1XfaACBzdIs/g
AkSJ05gtopHUmIhhdLwPCeSvTjjmMhV1ZcJEkfMDagyeFlKwptO9cUqtWLzkC/Wdh3yY1ZPQPREH
o9YTNoI8wSfk+1lx5osZ74JO62zL9aPLT9Ux82w7I1ub/eBkyzV6cqLHF7N139IceeHM+81rm7Rd
igTWS+bb6qKuBIHyHwTxVNh9Lal2DWj/BOUCgfBQJS7iC3wE+XCVB3L2dsIoq/0q2IDw6IqGSAp+
jbNp1mOzIQ8tcLejskd/N5Klil7fIa0f24UaquMk/fad9M8aikLCXx2qmWTI7dSx2BwUoRDbRQW9
vg2cvnpzsjV/9YkMZAcy4+VpWZXSV9aMnG7LWONb28RCvxwl85rEUe8vqDBTApl4NxK0WiDLJkwR
iyD8/uxbyAhLyqpT4oPW80yA0LDXQZLbG76/fMTbm8w8rLqtHgpDTcYz8mLadwNFV9uVRydmvEV9
nAZwZoIlyZymqjiww+XtdWc03Z2YZT1ux34aM1QKKnW2JvGXbznKrGzndUE/7CFXUsptAxauubZQ
eUCSlFyEq6HG7RA09ZWUurbJkfHWYt/Fs8Vb7KDiZe8wyuFPH8yor2qHDEAs6IG/X5EzpiH7hMU+
uZqlJPwx7/XrzJ2E3MM0+jLEIFTBnoHJz7isbFUSe+ENdYikVc53zINWvSETEiDXz7VzshQC7+PY
6ik71vwWwARIX+srlKDTtF1RMV3n/pg4t1OfB/n1NGczZHTezXvko9n3ZBieoLRL8aOZ1modQc8I
e7Lc6vKCd4bzW6VjM9/A/XrtrivKLjjNBk5AyIMJEzjUWp9sTeI+CcLqbPFiaGcACVndnuvfWwB7
yM1R2EbdzMet4JQXj5pBNZHfV4K8wBU2EuTNSszbrg6SiZwy13O2NTnfHAk9U9fOrMGMSCwimG+V
xvSNWsP5zXWL/9ovFbZjqfVyje8t/WYKqcuL7b2PgmlG/3c5yyNWnxlWNp2TB90q8F3EGyCCohVS
QbJV7Q95ZdknSxYEUsy8t/fAANIr3GId5duozwZaOfpieMwmzV7XpzK+zxtTf089/mOSHDAWbnOz
o/o1LVdADdM3yYT3QDsDshwsYrZ8Dg0uIuwNL2nZaP8UJ3p4Wat1fSREg/wFpvEfzFKaw8ej35gQ
hi44yA71FmE96/Ik8sa5iBkWFIEuT9d9J1N1oFIruWNtgoBye4zzp8Lp2JMuqWN6QzwYMQp2axoq
9PvR9I51n7ffQzNhkbRabPXk0TZ4l3zQh+UgcCPUL3VBCO3uUhD2x8nnfjhVvLt73Mpxf577Kv8F
UewE4jJ6zxxkGj3xo3hQfoMRtxRIHkpf3t+EwXv0S9lsCaXTQdjKuNwHKkioiSoBQk6zUoUJ6bda
4LYOTgVUM3V+Q1ZZUtwQUsNRrMecKdeVQL5RU7AyXpbYMT75AmJxK6zV01vRBmTWOhU+utAmThZ9
Ju72/kbzpn3YbdB/N56Orwj+Eaiapx49SFc35iVHns2G2d7N1+3qp+Y9OdBIn9qgqO9RR0Bxd/zM
h44oMAh8dsQPgf49j5DxEuxMcizx62tcm/nWyKX7y4/VmpuKDO70aGezBVpTE4O4iZ0id85cdUOy
J4/ITve4KPkJ+F+OB19VBTeTI73uKkYS3UHLLzGPYFf5rykzSntIBDHWZlUZP46I8/WwVkNm7WY1
rPripinvUbyCxdqT0f8RJARJZBr9+luWxOxdE9/Syl06iv6LIPv0h31mvsmQNt7bk8b2VxVm/ZL7
pnzm0AtusqHs3wJ8ksM2MQIfi3xp49aarNeEQfLFWddpChNyEHrWtFXRbk4O9jFH1YQiLhM217lY
+i7K2TNwtfs+qv++Hohlju3YuS2Q2RscoWr4Yl+GvSymzPyTodH8GAfpvYt6pC/CVIQdsWwnzmNh
DQijNB2+XFO5O53Jx3LlpgCY0OIdSqyMj1on/rQtgb3sjcK83O5AuYzHNc7WD0u0bRtRUO28A5Pz
mFNKxKZE8Gx7t5BjQIQBgS1Q38iRbu0EIDxkiLEYlSozuzEa9Jhh0Cd62gaGW4CcwQVFXZv5A4Q6
DARyVWv6sRdV3FHuG6Ny5gojqSq2O4RzMY3LG8ebZnVFFqd47kfmAmMsYopkxxnoUvjwbJPjVcYm
DmTg3vhrYJK62Tni3cXncI96J003OXJUCkgrWuTJwoqHA4wINv6qMfxXmlQ9MzKYAXeAmWQRDcVI
2AglT3O6q7jx0A2gxdvgjmrVFk8YOKZTEsX2gNxe4JUjTQT3WT3AXM8XKqKC5MVqUeAvmlbL7Pcp
soJLIkBXsHNlcMBh58ANkhyGeOxEfKG1lxS4Nredpwh8QJ5jWPvCnOlXigEgJerw2i1fBpfoLDTN
fPZ963aX6NySf9HStP13khGgA3E3mfWJWUpfqak3CdiYp/pncQ1xZYHRAOVDkF/L3KqHnb8EKKtz
Xlh5BUy4qsiRdcCpK7mxb8wFycR2LTOj3NXF4L+yG1DLJlriFkOIJe7SbFmJ8GtU2xMWwwQ47Up/
ZeyOpa/bC7ecZJEz4WiIbGVdaF7DiZ8Xdyl++4op/dcxmfd2JJGaw7lsCLgJCfkjI39sYBFDW63a
3VbURk5wDEAnYZrZzvOU1hq+wbfA9lWTYSGHD6q/F3ctZ9IZ826KMsyuY0gaWePQQ2+5PyUav3O7
dOL3IixKQnNkJ+D0AX0IB9IFL54jJPtEwi7Bo1kmY343Gf6QnrOudjHyYeLndWwxvTZaK2xRbdLv
S2pfCRS1g4L901jXzwxIh/A73Zo7nbi9DaTj2+gDe4KUr+OGHJ2Q9vauOEyeA6KFH020YdwbzmNG
XPB375KJTIRLMN3mQRsnG0d2nLBxxvu7c1KkCruidRYnXGStb0jbhb83yGchP3YWr24nu8+eGHIU
NRZj6N53R/GjaDMqbrht9Q1mJqq7u1iYw9ZoY4FQusCgyB+QKPBPUrpP/tSrJ+JP4KOIzGufa7uh
oBM70PhFQlejw5GCxp/W1iKOiJ2AyCDxzL/rCzdlOuC0JcuusdVvwCtI+q81Klgne3KvJgZgPErp
4H2VRNiO5E2RnRMWrIJeSAoTh0BViGnCcd/ipwugXU9rw7jB6jUzGZDN4367HRLvTrVtvLGKmNtD
y9a7Rn2OwQUlUvCKpjw9WG1GGk9bTliRlUMg95bfA0kIgeU9gp3Z9y40W4rawpRNXt2Ksra+NJqA
+hgQGFmSUd6Jb5o9DLlZkkpiGa3cXu0FavUb25/Lfh9Y8TpuihZuc7vQpCP2qO6WG9efB2wrc2LO
UZk79Z8iSbL3GCHjs+0GM0Fvc8vL9E2boSj3ZD8NXeiWIhGIbYbhPqMvIj6oNs+zI1oHZmpEdv3R
t7VJiBTy8de5yvxXn2h95pdxnJG9lCMp0+Y6/slKybS+9h3qvcJm5UQQ6Tytvu0BZhLLhQ3RoWoF
DqbP01vDMJ1nIyjwAhu5XVzaPMG4BxIMXLQSZeuiJwZyuowB9DvrR6dfORTrGqcdbGc3djt3rJz3
Iald7OXWKp/cFUEhjQmJ2Cp4apQaZGtYcM822ynvUOqQN4rRIkKO7GG6rPEHhgJCNNuaiwfMZI9E
3oZJydEapWBg24l8poHTBqZ+M3qIvm/QgfTklUECkWwtMEFY2YbPCpqtGKa8eEpIGomJuZ4hH9FO
BuOWvF18B7Gbz9Bxsb+UBy7kLImAQ+ziICVqum1tjfKT7N82O9QiRYyder28Is1+zKMBBT+nu00f
BA+bId/MNnGfYnZbfytLcy2QKGFvi6SHliNCtcOYioNRX83UpbyU6CE+B90aFdSfbz+X3TKSkoH3
Gngiqc03sueLB39sF/58VF7XAVEULT3K57xYTo1wLyU6gPC/FWfrguJNpz5himMN5k4ENr0anj8/
l+MwvzUrYnfDVzkS5G4dz202gzFLW2Rk4aLvfi7Q4VnnmQ4CfGHMWJdYAWxWezqZ2jtztHhAJiR1
T0stNXWFmm8JzRD2ZUIaJ/RUZItjwXBRcho7BEbkSvWUID4SP5dYH47bgZlPVH/dpJziX7aZWMvO
VYRTXxu4S8CKl8BXHK8kvAMGltK/s4sU+8GAgaPZrlaKrVKli1yiBAnmkRtlKAgk1SinO8N2HobS
GbjJCi6nGg/pEGZWY+TMk257cscsCCJVpR5DCgkxcuvN/fixeot8MdOlsqIOVpaOrrHxeawTCu0i
vukF9LjCVCORHZXnxRFSALIEcf+eTti3r5hXlhP+ZavftRJMP+FIwGIPfU8eOHZefYf2kxUV6jZ9
HukKRfE9JFJF0EE+wHwM5hGxUuVvBnkfzYbIysXb1XC8b1XauTPhM8Z8+qthMWEbgmXyCodbRmiC
Osa2IcT8ryYNpqmpCppofFmKq5YekU9ppgoUuBRwJ2OMN4Fo7kZ+JT2mU2xoyNfIKZiSh9qB0aHV
RQH3VSUZDcAwokfoMpAL+AE0Pvh3TZtWwzVUtsUMr9skfjKHWayRla32Ea9RVuK0adIq/CuYpFwq
ZrsIbY06wysE5IbzqOe7v8waxKIGIIxSL3a/4er650qq7DJAIcMSOJNf/1pXzIxilLh/3c6KGWsF
YkUDdStYSF26u78wT/aB8OJiq10rlRvB5XkSOSU8B4WGefn/1EL9N31G1qVXjf+KJwiquHQO/T/N
WKZICHeRdb9Bk7SQNOUgctnNUz/LwzwkxdWKxu5jifPl6AMcRP/+b//jf//Pr/k/kh99938rQf+t
Gso7nYF8/a9//+8qhmy4b4Z52xaB+beuw4mZxuOsY/XB3YF0iUha4Lzg/M8/5b+rTSIqz0bUiMIk
8P9WAZiopaUyiO3JsCBXSWH8NYa+vWHPmE///JMuHVr/UHzKOYHq3BaS3cfhC/3HL3NSaaLJ1KJS
tjWy87QO1p7LdNrYBr0QTin/tO5EwDkFG+fOGb7++Ydf/oy/ffjlNzQ9m6pXF1b6Hz+8Scckx4dP
d0TVqmMtMvoqierYdUmPQ9AeUzJ48mL7zz/0v3y3sH4wf3ycQFBnBX/7BdelnvrUQfW2dkP9IiTB
2FXdGLfE4Wf/aqcif1jg2NKX5PvQX/a3nxGybO7pN8BgVtfdrvKCKsKq2kdzTKvSv/pX2SaYiul4
NsmErvhbyZcdW2NNBj5hk5772AaquJ5l82uXY3nzr38Qu6RNC73J1yj+VspWmK6DsIm0AHJyu3AG
Ebi1OFV3cOC4M//5Z/2XAjj+GNunBDKgZ8/HqvuPzwcOWwpXysDeeKSNkiW9WGEuNYQFKuGQQozx
X325L58XXH4uzhULr9w/fp6q+//D2Znsym0rYfiJBEjUvO1WT2dw7NiO7WyEONfWPM96+vvRK0st
tHASZBHEgNmkyGKx6h8ChM4YrwaNf0HzUTkZ3Zx9ePOs8PUULk0KldKGsfpUWRXM3OYOCSd2ZEe/
iN0zhFGUcVsV8RN9sHZ8Ee83PNLaNtxeV9h0hNZHXFPgwWYqGLxU7ZqjMC2auRXyRMbgzH+9eWqw
K4XJfrdZQ2P1wXpZGsgi7CbmPLU+x2VHw8EujZ8tAoUX8KrhW+OkbeB8DpaP8gAHTMip/3YVKPgB
cEGColMQ473OQUFGDoTqyO2958e4sYpsCyzskGgyYMesvhoaB60kLiA4gw7oFUMXTgDVmSPctW7H
YHJ7KJRo5b8uO385K+HDTIFDJM+yUR0UEak3HwBhrcTGToDaOGA6MYNYCNSW6L/6XqUAZDiGTKUG
xwBDlwf2EIzxJTQHFNfmKn57lGI8VzUsy3RZylXsxetjSHuXrZjjgnwZBz3wDDzDLm0T/3y8EzfX
ULg6UiOOanNhL9cQkj/eOTbE8KSmLT93gX+qCwzq4zGo/8ukdOiUKktomfpqqICU3tCikSg1CHTy
UAq4mT60C4Qf7B3XyPvbGn9nZD3pqwFQxNN2OSug5IBufCSF0cLJATMPqOacA/JxGvLYhf4c6hq4
XisUuiAzuOSnydV58P6HpXVUxzU0x9GdtUF7weM9r0d0HoSvVHggwTanWFlfVWeIdwLyr79rmSHA
X1YxsbBUur9CW6UnapC1BQ0x/ZjPefhVqengHNoRa6MSlNkfapgm76O6Np5pjjUvmOGpf3Dlzida
7c4NKI79Y0rK/gew7NzhfQ82i+5+co0jjeKuAv1l58KSJ/PRz119H0UBpppYjn5M6FcEeUgH1h+x
PsDo4oRcu3rMpjZCaxihkMff5Ffe+WhksdwZKKNAcRkYuUG8EcADynKZ84dF4exYaVb/7EpIAEWC
n36t1y9qlIXXqvN3fsXWoSP4870sGbgc+ee/hWPIQ0asg+6B6Ye2pB+hMd4A978hEl7tDCUP1d18
EVDghAMDtqzVoaPkEndQ94yj3/5tgtG80JTJaeuiI1siIvR4dbcG06WxKEgP6A9ilfO4ZdIaUv+W
tmMeaMdCM8oXxY7rizmMKbV4A9bZzvy0rbV0qBSQkQjLFms3YxeONVkEHpwIuDRo++JFAALbL282
6fptwu0LMIqwzsgFDu9Lbgo6XHgCnCiNxJ8V4VrPE6jvyoM/o54riuWXx2sir4bVB4BUrCGf4lDr
4wpZfutcLn+BhBaoOIiVTgXe3qD1dno8ysYqcC25JLRcUEJVV9van0e6r8geHJtJRVLXQCDFNsUB
7v10fjzSRmglfGtc7IIV163V3k0HvQdtR+5Hd6i+zWHu30q6O0fKKLIFYeWXvtFCtCBd5QXnkPrt
QZWEmlhnUfMmqq62WDbC/IyG0Dy6SqF8aC0VboU6lcULlOv06+OpbmxnE4tjg5cCG0tbP6BBSMIB
rhgLoLB0AdDxqaVOB5p6riCWYX22s7YbX9HiZuQTYtBt0s1b7hVMdBDzNCnpA1prnqohQfuvbJ2X
WjjuzlDyr1ptS4ZyNUFaw8t5beGMS0+DMZDPZZzatIDSJuqQKI1CRMAxVTsNhipeccZSdiLE5gwd
4VgmmBvT1ORp+S3yAeKsY9SZUESDdHGmzgmKpEQTHVZHcX3z16MzgR45Z9ixkRtdDmUpaMlDLyXJ
nX31o1GVMX0DcMdXWJWJCw6vr8ROMNqcnWvxquTO12xnNTtTbzViIBtGDYK2OimIir2ibGLGXgS1
/O3PFVaRT2g5ltDJgJfza3k4oQbHUqKsYoE0Is+x8es+1SXwzsdLuTUvIpfjCgM7WFtfzStBRrsA
f2weIZyZGAyhPqykeNR2gA93NsjWBS1PAI8HSjpwPVfTgquvWl3HtDB5soNj6RS9CUzALq4I6yto
GIdIDqeDmw+806bhR11X/Q0vn/pp7jSS87fP3OIuo3lOUDXNVbhpUlyh7AGdTEx37WsHA+o8us3n
boAU+x9Gcl30sMD3cFvIYPTbyeD1hkEpv4BsUWAoAD0MqSMB7hVHvJ013jr7tnyf4apG39dZXRbN
WAPRaoBTlMB9b+gx0mXDvcqr6eE8IRyt3KAmOv/hOPK+gH9L5KZGoS/nF9joPE4IZ4MoTgOYtsAw
stDSvk1Gdi1n19958W7OkfaRbZBioWe5+nAFHAdHTOg2+VHRfbAjIz7iwTNfUdRIXmAJYjmBVuHb
n4nEbl1CqzTSOms1xxkJOvB1SLenYFW1kySNghNsbfHOZezvZhRG3x7vmq1pOrbD3mSHWkS75aqi
hGb4IzoeR2sym8/jjNB4XQBnjXEk/WsInfSlG5Tpf48H3QoH1JVRFHV5zhnmKhyodW5XxoBSAlSY
0SsmZTpaqQJBgG7x5c1DUfekJkNVUBaBViuKy7ZkmtE7gP6reSHVyhfKysk5rfx+50bcmBVlcmhO
qs2bkRxnuZQd9CVIWQ1Ksa6qnhOQlfRCUgv5a+fn40nJv2l190LzY1OSP1GNUVcfbVR9v0lKrTnq
wEre1ZhWj3A9czw6H48j9/jdODqPYKhyKlNahVLHrvIkRtoWvEvtXjkrxcUaGwvfcR3BqdmyP+s9
mIWS6xATBDv5/nh4GbHWw9uqBbCERplFUWi5oE6dd2Zg65x41Rw+2r46/wmqG8lSp8/P1ZQrOxXX
jbNg43VKhZwal+6sI2gHNtEOE1qKzhzAPMoK+0ehNsExor2PgIm0pwQC+eebJ0nMRv5F13VV5SGx
nCTSx4j2g9U+9i7idAUqEX9YdKfP6EGiacKLcueb/lq11apyKbI/Hd3kDNqr4O2mw0SbtEFYrUuS
72aY2f/KEP9dtaF0wp2q0WfXwjGEwjRD+gDNFXzKqEBa3uOJ36+2aVsuGYVOloWz+Oq4QOZAvimi
UKpaiviAaWL6k5YEDqgQEJ6RSjDtwwTBxjg8HvZ+U5k2x5T5QwtBtEGe4t+uSQt94cjBVAn/QhzH
klxKmWAzeYPP8oNNGO3McnM4zZE9JldzuTSXwyFZqEFdAuQkNQA/geMxbnUKL35URkjZYYHM3Jvn
J1cUny9I8BpzXA7oWFKVuBga6D8KbclYz9qPc2dYt9j0Bww0i3ZnhhvfEUM3xrS5R0hbVxelXvVR
hssS1E83a66RXqJej7WDp/h+cg1Dxb/NiiL+eDxLGXmWm5iaPvGcJw6vOJ5Xy1lSoC1oI3FU8fQA
3VSPmAwmZDy2Vpb/s8Kq+l/cNvgHQDLaOT/3UV6ObJEZ8B63gF8tRzZQFprqyuTCRL/0ROvZvtW6
I17Q+Sl2WoYbe4cKrqZTlaOUSxBcDqX4Ii5DwwDiUKLZWI/TfIJbDdh5Lj8WPk7ej9d0c2Z8QepK
oOsMc3WrJJkdKnME9ASKc34uyCCB+fvKGemcdGcRtz6fRoHHtVzaTqq92qSxGOF4ZFI/ZoYA2NdK
cDLQ3UHhW/+Lxq+4IGgkbRJGZSerk0FluW/IrxjScUkjWdHVZk2GCWeirG6hgFBfUnApOkcUPnaO
xP2H4/1B+Zh9Sai5O4O9hiYJxO/22DQxkjqQAjxEaMozSp0oDuEMs7OcmtwJ62nZ8nFG50mQHa+O
Q62WiCS3ekvTqTLexSkvyDDOMTUz9CrCtcWvL2rZQBaw1OxaVRlSpZHbnto+0JH1GKpXFVG1z4+3
0/03ttDvE5Ty6Dxzg6y2E8jrAAoe37jJUtQheoLs1yBpxws6QdaXtoWJeY1H2IUeOG5Alo9H3/gE
Lu9Msj7+gbexCvOubY3wcisa+838d4D8MY0XTKYnKE2EwPPjwe7zJKKQRpuWc2PqYt1+lqa4CCLi
TqEC7b5iyIXIjj0PVz/DMpfCmn0rggwxya5t45MJFOHt9WCbQ8T4/AoLQfbVeUopkaoIPHVHJ4n/
x4OoecWh3UdINjE+PJ7q/QFiJBIyKKTc3cx3GZO6Cmu+xARvI8YcxnEVtpeIdufOht4YhQyMB6ZM
DehJrL5epbjIaKs+Czq70H4x/3lSBFKpj+dyH/BsWYKUs4HewnZZzqVAsxYl6RF5VinnNYV6f7O0
+Ks+zPPlP4xkkeHpvOyomq0y2R7RMtgrA8augJHxMw3spwzxYfQ+9PT2eKiNvUjtnEeIhko1nfX1
BwodbGksqR2D72MDS6Izz8YohldNUK8/ZHqTfMomeHuN3VdfmsF6eyUZ9TkgQwKAgkWnc3XuEeil
vpMBo8K8MH+hHT6figFdykQdjdPjuW59wF+gBffX51s3BNGA6Tu7EwNyPBU0qQQyGdz3+D1qh3ud
CblsywiLOy4zkkAWFUHp1Y50fEyqtAm2ZaXP+kf07sovpWKJL0IB33voW8f1siIv3nxdMSrINR6U
GrWz9cdErmcc08DojyNQymeMlUpPG1zzP5wDDO6oA0o8AY3c5TkYJoyhVQOJdhiH6ILOOlqt+lwf
8fJ7e5GKqfCeJH7QWKUiuBxKEzCWAVkDe7KxLLERaT3hhGceAh05lrdvDllLkSACOuDm6syJusEU
qNf7Y+U302V2UcYOaRSf0378/nikrWhFI45rRsKraE4vJ2W1eubOKW4bVV12t7bmhZw7IP0fj7K1
2blQdRNuLaqY5ipalbpP6S+Ge1k52Iagyo8UdG1W17kt+p3L824oJkFWzUsYky8QJqssaUZnqbE6
vF1Vs7cv2KNM12roqDHAQjo9ntXduZJDsXIWRVIyXWN1cykYecMrQu4oybPgCvw5QIKoDd/jydZ8
c3sDSmqMY0exM8ONYS2yXOyF6CJwzayjJK1s9kGJFyZXAFl1+xXbRO2SZon4geSqUyACZVZvPWc8
GH4fdLX5TaRwsiAcZ7TsCshpAoMdVDna8xQN/fXxsm58QTp5LjPUgdCod1CkiCeQQDPhWCK8+QRi
GWVOGz83AODGzjm7y/PkrIBO0q5lLQFMLHe/D7gk0sdEGnOmI9ZsSLsaOgI8wBeUS9kL62/ysOTj
aDc7x+7uplsNvNo6aLoAqzfC+di22nDmHYh6UWRC1dTmuHxCbT30UPKCgY/58AuN5WznQG7uIS4D
Dj4dFCrTy4kjsje3tYvViRpiQnWIVGQtvSBM8xcfiYAYikaFMsiExMXOFb89sG6iO0UXjYxzOXBt
a0iw4rRFly/p/0L1o/pHYEN0gQpje5Vqz5cEE8i3H1TZI6cayPUHEGy12kOpuFruF3K2gPiPlKya
7KVr83z4d+5z5X0fNrFCBbeo/328le+iK7AiXsFUbymg6MDrlrO1itmoJhRwjsgvKDNskg5UPI7F
9qe3j0PSqZNuuoBJ1703rgtROTX8aYsylHTUmWr/OQzhrex8vq0JEVqpXHDkMGBcTShqZ9tI/USV
msiYtxb4L8xNv9ef3YgA9u+jrI5lmKDRjvCHekQOpL3Ylo+Ke+hKFSL7zSURvhDJOj0SyJk0aFbX
BTpSVdaHAtCNVYhvoTJpH0Rn0+0CT+Q9/kgbW98mqcW13pK95zWODqMcx81TXz2i+IbaHpqVqIIP
063uVeca4Kx76BFn3/lgGxGOfMWyaB9oiG9aq0xCtUNbwWRLQ2Iuq/+l8vIPiojzu4GY8AwFP/fM
WXrLuTai8o+nu/URLVnhoppAvX+9VTC7C9osYZd0mTVdoKVjxBjD8hNo7excTlu7kqwd2BuVEesO
LOvS66kDE4kQCuDFpVCLyrMpKuzETBklFmk0W4ViIRA+G/ais+4c2gaSn9WMixvw6gn1SLu6Sb/b
cyXtLodqEjsNta0FlBURCe60eR2vYrQ7YhmHzZc41maenYqwm844f00XeI17ddDNoWwCiEq6bvKc
XMYptYIJRbNJHCtIiSeiJcKEGJShO2nvQWQ3V5Hbj7oipUFaFcuhkgi0fman4tjgiXmDxGDcStxT
nkaYi38Mph5cHm/DrVPHJyMyCjI12lvL8XBOiNvWYmq6Xv9IoCteoxbWXIJDrtdiGIF59VzsjLk1
R548v8rm1FTWkIESwHuQj4T9yW3V46xVSexN1ZDlcOjxYUSEOn95PMv7zgib0+VqAz1DcIEvu5ym
WVgYAkwugTl2u+iQRr8kr0dXOyfIJyNch2oYcc45R6GJGh18Q+3sFyo0s8c/ZCveMG+e8MC+aNKs
4mlia/hEhRH4t9gR7xUMWVQwGtZwoZw2/JsXrQl1CVn6vqn1PTjc/dicfwIsRn6U86klLdegVAJr
7Ccfu64irrzOMMYEnbyDcM9wkxqvMsLh1GaNcno85fvow7Cmxl42JCZr/dCFsE9dS17seKsbJ3uK
/dcE7bvr41Huj6gcALQ3L2luCnU9ucSZJ4zkRrC0vkngCTDTQu7lPJbVlzePZBtEAfmmJkdbJxP4
olOkG20BO1EXJzeZw8vguNVFmwdrZ1L3h5NGugTuOhZgjDuQWWBFppI3EdB8F1l1PS9QD1cVZKly
xz8DiFWQGmj2gEr3p5O+M6BQ3rs8RmmDLLdJZ0Pm7kxAfHA3o6tR4W1bYzN3HVuYt00Ejvit6ynL
STzneSfSa1qvZ94nSYP/FDJZ4dzB9R1rIkPBw+MlA1+zsxnvz8ByMLmNfmsRlp0fDoNEENl1ixC1
06AVEXS6p87mgFUvvH27IMRnuHrv1Hs2QpAA9oWYAthzmeisIm2hmq0Z0Puk4x7br9gY9kclNL7m
iolbUYnsKcKk2MeOSJhWNY7HZib6nTB4/2ktLkwIVZJdQgCQ++232ReR64Stqk3eVCvukzJMwWVK
bf+aZNWMwtC0l9LdH0rGow8NjYUBqcAsx0uRcEQCyJ1w0hHuKxXnETO0UPcCo9srNtx/WFslyAhN
WDyLIWIsh0JNZpzRyhg8s6x7VA37pv0cuWi2a12bdFCGR/NvjFfq5wA39p1Ndb+sjM1HBdlsUFlZ
U6zSSUNPdSwGz8Eq/HWAQXPNKciieyWaS6hq3U6mfL+sMm+kEUz644Bh1JdzxTFnVKzIHjBErAje
bjwekNPA6FStvz4+m79ansukzpYAV65OWmuy57UcKg1rl4p9MHlYxyLTOGTgiQ61gVUqUD+9+6tH
M+u9hdLOH6ByJ7T+Y5ojBykQjUcBBruHIc2snd7p/YViCwKwStIsr7I1ChDxqE4FRoyKiq9iOoic
T3jUh3z6+Xju8ipeTR0elykTFUoAd3EQnjiuW5qBukLQoCAE1V09AvqpoouG7yjYNB2AA0wpx0Ou
s9UP2YRu3uOfsPGhKbrI0SnWIQYhN/1v59VwfbRjE4dNbarJCylCe1VrU30CMK/vPIQ2h6KfBgWH
mA/ydzlUE+tkIY02eGJWWrzQ8lAzjmHToPhs60O38/jZCIYUi3lw6SDh5HtvNbOw50uoSJaghDQo
+bETGnxpNHWedCirx77V4K3rU3SBJey8a+Y6eB/M2h7fc+sLQ2OlQ+QA44YRtJ4zGoJCK0b8hTTt
ZRI6PjERlbs8m9ErxA0WpUuheGkKv58spvv0+OtuDs+5IniY7Of1g9dIGz9MCByepiUmGpQaDeWk
hxbtxOaIXiL4eEDWHSoPJTaxiv1mvLXDN6CxLElB8nW4+gatBbSjG+vRC/qs/F7iWHjR/c48DF3V
7RzZjQjJxcNehhNKVWRNagm0zmnFPIzIpCRIaeCgfB1GQN5I3USo3oj28nhpt3YzwCM6t3QyNZKn
5ZeNMcVMDJvtVfXu+MliAA+GY/scl9EekmMrGsniiEyXwHqtd3LbqRhHRmAdE70UxS3MHeSWMELD
eODxnGSoXcUjahTc23BeYdiuKa92OvVlUHDDFZXuPGOOap78Ahmiomvnj62J6DVyW+7p8aAbC8nF
LesxElkhfqETfotA6JzaQ5AgqGcF5YCJGF5BXqlLk6C6QfxrJyz8QsSt50iPHbgRLBLJP1h+twng
cZarE5bNoI8HDb3z3MXwb85V+zxXvTafBj9qC3SXs+k7ogwm2vLIrSL4W0k5moEK6XBo1Rg50ARX
i3fgs9vpQk9UC85Dh5T8jNbG351qYzCLdBvfCNsYa/6gaIHiH8w66J0TSu1j+xSLqHhl4kGKMrN4
M2eUvaKT75AeuTAdxKrslIdFndpmhygfqpgf1WJ4CgbkFvHQsp9SAyuFN39F6HC8NgHJmhRM5Ff+
7Ssi7Nc3aZoaPHE796vT2sFLgUDBN130806au7FhYNA7MEYBE0AfWQ3VDBU6S2FneJWeOR+Ricme
W9XMr9aI0OHjWW0cCNnIoipjkZzcZbNdE8In6xiKRvj4THLteFo7h09xSoMO3qV4EZgf7cxvI5KR
XNLnZCVpoRmrL6fPorZ9JMm8LLfyD5Ed3bCxIAmrB5DxbbuHMdya4+/DrQ5EnsonNXUNb8bvyr22
ToDgmjpjlnhwG66qng4pTjRGqZ4eL+7Wd0QiE80AXp+USFc5ZoR0KnKDFHmHaVS/JVRrvlZqUH1O
k2x+/3goec+sDj0dFl4IBrAqUD2rOTYaqicBLTqvmmb1RBERM+9O/4nJDiZeoyKOBQYwP6uGBsXj
gTcWl4FtoJt8TA1SzvJYmDE6Wr3faF7S2ujwDEL5BGrqZ9Gp/buxBVdpTVq+s64b+8el8EPFl747
MW412cEpkU62GbP3a4eLAoGS1wwQYHxoBC5N+eTY58ez3PiS0MRVCRih20KBdjnLBlkwt5sRMB3Q
QvqmqW3zbjJiLHxp5e28L7cWVJK4+ZoEccpcy6GUFHpYhuQDsqOtijpoWw9O+8Fuc5s+SCvEUdSO
834oYQu9fY5QG3UdDSYyKVOu+m8BLqoo/egkkV7t+1gItaikfqpSpUZezc3qnWRma0HZrBQUZbZM
JFgOVtuiTSKa616e+84XvZgKjCUiTCMsJ5p2csSts2HK6xCEPmCRNeImwb6vxQJG82zXrxt84LT+
uU8dE7UuHqKUY2QkoOklTqgCdDug+Y0E1QXwQ65BdZjRVwkisXWOq9rA2sAslf422WlwtX205o/V
FIATa1Nh/Jn5uvUp683uZ95Qn3r8XbemT6VSoujpTPJDlkuNL6htDk2le1aSIdOeNmY8XowiNf9J
k1q9mZiOn0KQf14z8UjbGXxr+tRrQDtJRukdfkEXYzcW1qAjFhbm6Wmy9aBC7FJUHxMXKK1R+Mkz
hgGWx3O1P0GF38N7bW00nrcoMEhVIS7T5ewTuu61guoQiE49Rwi3VQ9R6RpXBXmO/xAkYAhL9Dz5
wV2CHmpJHNrolXvZEKLnGDrdJcPj9ZaVOJ08/qZbEZAhAD3xgCezXB0fEeQaMmex7uFXrwfHgfLJ
j3wAknzA22V47rFrfvuQSC1wfqgxgktGm2a5kIFZlGiF1TNxaejfd3AmT/h2Yl7D/x3/KX10yx7P
8T4QOuhaoS4hdZKkxM9yQATGawuhwNlLNRF/Ba+BypWvaIdExc4pwy/xgAzzuBN9f90dy4sUsrFO
F0eKPVAaWZ2WUah4QCf9hAJooBbe2I/a82CY/j8DrPKPqT+FL23QoIg9lbl1bbN4eE1wPL5Mvav+
7/EC3G9dskDSBnr60N3u+qo9KqeIRChU/jAD+KRCI/6egxd8LfMq//J4qPtjShYowUxcqbyK1umD
0OkNx3U8ex1q26cxE+4pxK/2VGaN+cn1u+ykDlF94Ha1r002+qfHw99vZ5mEEiHosJIrrWHnAUxp
i3IYqhiIKOaoNiRI5MWgGkjORF299L1b73zojd2l6RI5QRkMFLqzuu0cWNI9hoWTp0laRp9a9Unv
FPeETcv8HQ+k6pII+8Pjad5HYhScqdI73LJkmuvSMSZl2thVSBTWTRR9TjPxvvGd4k8ioXLVhhDN
UR7/nkMyvBMutnYSwQ+sMChs3qCryQYZpp1umKhYr6J/1I4ieFZSsP1JmwQ7F/s91t5xyFyAVuD3
w05aF1abtqvTwcTgQgcUCqB2iFGYTzASdGq/eMfmGQ4pFrNeLIbxZmvB9GdE3vUJuVW8UNs0eRWV
HVwfL/zWx6ZpSbUeGBYZwOpQ4y4WY2ZAKIlmyAaYgjqA0TFuCo4+9haYKyE0fMtdE923xwNvfXFS
Kao18OVAUItlDIsLzLzicZi9piyHFwyDxF+4taY3p9Gz/01jrZ4LBA/OWmIMO/t760gRvkCIC97H
lLiXI2sF+lh+hW4y9f723dhoBXPVlC/oYrVPdRj4OxFka4txiDlTJlhcOl/L8TKAuoMdYU8JfbQ7
j6hSH0n9MIoYnWLnYpBfaxWiiVWsJh134tW6oltkGPFKh0wkcsf2Aw0KA8H5dvj85k9HvUa+qahL
kQ+vzkyFCODkNPGEe2c2Vkf8Cu1blSOYoylJeUZykypSE7W4i8LyUHb2zcaGJVOD/UuOzNNqjQOm
nFv1DdUqbw7mEvesqrqZ5SDedViTPVMu7w6jNhZvj8KkE9ztEqzE3ll9QpOWvxlFuVRQbfB0NQws
N/CFPqu9+dlJInF5vMC/8ALr7whal/wF2QOTW3e5ZXTUbEWCuaNHozQ5Iv6cnLCqnM7zYFofSr0r
/tZQfvYmPFNOo4or4qmuVeuCh2byKepKdOtRlDSObsWjaOenbexm2u1EW6r4uLGvC5KkcvQxm3by
rMIW7xNXmW9231Ufgb7l3wNc4U7qhJxqMtTh15JX478xlj8qopFGccbxMjrN+Ae8tMSiq5rEw87u
2Kj8UzyhbyVfwQbV/1U8gxBezrbej95gFg3SOuUwpF6EzM63RtUV+2wr+KQ+Wahk/DuA/Q+ORZCr
L2gzo0Sws1IbcYYTqKk07mjKAiJafsQspjgcFtT/zR6XStz1kuDcofD8LDvt8wk1F/1pwm7tauGR
jOC5m//bTVMZnQq0yrzKVvJXcLHGJbLL7CWpB0z4ukQxd7b2Rn5DFCSRQpNSNgvkn//+tu0rG76X
OnqxX4yU6GcjehZTkT1zV7p/I+2OvG6B2jtLmU/lQW0n/6/HC7VxoiV5gGYBaHudiLz8BSZifThG
qhyuyMTaL8Au+wlfg/6zlTo0b/oW4e0Tbn3O2+8BGFcMKWmLAFdW90DcVqKnY49Xn9KV2I3W2ET/
CGtdgUItgD9g9G5n4vbmydIf1wzoVqDY9PWj1/Q1zLGiQfVwHKrLvwNlCq8xXc/q4uAVEB2CBreo
J5xupjdXFqkmErapnBDEOG7LVQaEaGCLlFMZqpOywgfHxalFT6oUFrOvzFcc6/ViL1jIuLiKY6DM
pJIrPXrSntUlD/1TQJlO0K8vLFTvNH9IsBjsyme3n77rYJDOsdq9H92kv4zorBxpAHcfHy/4fbyi
PAHBjnse1AlyeMt5G3o8DyGVWg+kmfhCsciETWci4NTkaHk/Hmsj+oBrUUljJQqD5u7qyIcu7x11
5rDMYmiK54wAlXt6GtrfjK5u6tdsnibn7Br1ZOALD8nx2PhocONZkxV7dO77XAAwiP2L0EV+iy7m
cuJDpCNtAhkDa3bCyqGptPAyY5mzc3rvo9xyGPnnv8WPdijhljh65wFvcwKcSZ3uuSlxNsDTo/nH
jXvj/HiRtwbkwFI5AjdAQ2y1p9rY6swxS3q86KBMOgWOQViZQqLCAfHgA7fZyZC31hHEvPycFBRQ
s1tOEJNNDUBC03t6Xwevxdzkn4Q57l3592GYUgVqGTrSTWSJ2moZwcy5Q551PVYCVXOGjJlYBxcL
mvd0qur3s+n676tE0V+LMsg8q1eN949XdeOYMDbZDQmqKfEmy1lS2giNIWb8MGtyD+8tnMbbpnmd
5qk6PR7qPvOn6qUD+SAQkTmt2Q+IWXdihkTjYeuUYJFSxsqXOBP2U6BpWHvTjscJJBf+D14GyV7V
7V60T9bcKA2hP0S/6q4dUClYDQSiZaIR5hZHHEH8Z3tokudcba0K4SMUa39ZKn4N8Uo++kbZ/dVW
3b9Z2OqfmmhOT0kZjggM9vYLPaL2z8eLs7UPIOMCmZX8Utjmy+9QhKOBpVDW08ruSiraiAz9qVhF
eJmUUtfxjXZs9O76AQmjWFc/Iupu7iSfW/udPACVVIIYz6TVL/Cd3PBrl18wmDiwHkI/A7AbO81O
9XfrGMPxBPoP3xQ+/So8JVjr9QKXOU9R1P5zVagJTpOYsE4Xd56rc0/b+PZ4aTcnRuHM+sXRuO/a
R42Bk0DOQeZi/qKOwn+nWzxSHo+ydZAQCEGDiaABw2cVLqBz50UREg/ztFVPreLbXpT1mIMVytvx
OxQtQMVTMUFrjuf7cq/4UUi0DW0EM3onvhTD4HpWqIYnP3DLnVxpa1YIB1EjoRTFoKtN0RVakUa6
23kgSlF67br2JEKBsXkY7lVktjaGTVyXIouCAtR6Adu2dkqT+D5hcPYs1Db2MP7OMXuOLelyMbwZ
6E9WANZL4lQA36/vSRobednhR+T5kIjQ+s7qSz1Wgadh43Z+vDc2Ip9QSbLBWPBAIQlcfjAAUHpM
Pa33WttBctaf3WOQKzHgkb65isDlkaAYwDWHxN851BsvSpSJCHlgkWT9aS1YHQrwTbSBOs9QwuZz
nkx25GHKaR+0CGDetSpd7Rsy0zhgq3ioTcdwoJzKK9TIpcE6plTs5g63Mm6wa1BCRvQeL83GBpP4
VSqcVHWlbslyaYrJKRuaaYNn4HRwmav0W4k9EHrh1k6A3YgCi4FWcafxecIPIWjKGdzA6KEigmWJ
3prNTrXv/lXDExRuI2kDOCg6EssJdRhwD53CNhbzrF7cvq95+WrKqTZQEnTUXH2noCe4M+jW7QaX
0qIzwHsKyt1qhwnaAp3eYFTaxVZYHGdlwghYRzP06Ay5+K6UmYqOhdrqXsxLc8DqRTc+5HpZ/llW
E4rURI4uIYvyg+eYZ+eFEzN+efyltxYGFL3suhFRjLUAT4IdoWWUKKfEmmJ9SjFlPelRp5yCxKW0
Eo+2h5m2tROVtwaVOEC6qtRv7hQ5UdXHf9X2e89hM1/jsPg7BeZ0arEnvWEeht+rD/3z8URlTFw+
fuhMcAuYhBeNEL3aaX7czLBtFDINN8i/WUX/NUEg8xKVbf6itL1/izQbqaypLp4TP/nxePCNbg3Z
MccR/KP0QVmTa0tn8FvNkvcrlILGy5q6eBdNduAepmIyL1HRpsfMV4fzGGnlcK1T4EJDkwN2pYm+
x3DaiOnyDUa/BsirxGQuDwM+l2nQpxrfPGvSGyF2fDcE4p/Wrqcna6yay+PJb8VZtDmwfpEZHhCo
1XAJzolKhffEPJvtT5x+4C+3WWmezKHClx0H0+g5QCLu3WyW7s51sjVVh7oPLW0aRmQpy7FnXY0L
LLVbT6sm9+KGKk7RJjonB9ets1NdDTudEzmX9S5DC5jLRF4tMH+W4yVZGWpux3ikpuMpzfA8Vqy6
OCem3e28EbaWFTItZV9g8PzHKt+I83lKMsxUvcgWQ3RqHBMfOoqh2Hc1zZWHSvsD1Wc8TIFpiy+P
P+nGAZY8RgnqBaR479MigiLJAsbucsU6d0orHciwD351+L/V0cjj9mm0Kuf0eNiNMwx4h6YnwUNW
EFZfMzSrlKNdw4ANIiu/Jqo6YFmmUEOIfGX8c7T1obr0QtE/TmDZ0VVojL0Xy8aqgwahCGzJphwy
3ssPbGHm58yK33iK0yZnd0o/2mWPvfUsurNauuUN8f3Qa7i8d07Rxs4CFyEhrkR5NIJWRW8/smt3
aNPWU+LI+RtvWuOSTqKkSZXvSRmKzUlCkyUFQFEY2tNykrk6O/6s4rszjLb5vcbA+InOlLjUfdrf
5rYLvTCwwqOtRflfHZaIFmQIYBqzauCBlDh+HxygJwy3fhx1Lw+AIxJYc9SdQZ43X6tSD/FMyq0/
Bn+OdATX5/7vDDb3wHrOw1OXRtWRMGE6B4pSuO7FVnUNp2jPW2NzlugmyuIfLNY1LtNxQixtm6HF
j0opPinj8JSiyjZBMRX1gd76pOBbOc6v1FyrncfPRlgCvcTTh9AEdHm9kQXuhmFtN63XYlf1jcj5
sdKLoAH8CjrBDMXnx+dmI8uiAia5HTLe30mOdFXshOSRrWc1Ja9o+IqdOGT5nn7K1hYFQMS84LGh
lrbaonbV+H0eKq2nVh0GG3mSRRjIlc30VDq4ez6e01YsAFIrbzEUPulSL/corq+xmfYzLzvFmD7X
jlHnH+bWh1LeDY3+OlCPmrA8anu8LXldn4YEi77HP2GDMAPuAiEFOpcIjFPUXP4GBa+Fvtc1+JWa
WY0I+6Mci15E2fgv1pyDd6kDvf4LlRAje7XDSUhL8D5AMaTV/k3KKfmhRdnw7+MftRGayXFpB5G4
g3VcB6iwcdMq1XExBmo5vGQx9tV9a7bnLMinU1Q3IjygprMnXLYxKnxiiV5yya3oRy1XIhSJi/ek
Unl92VhfXDhmeA5WvvFRLYUxHWiauM9J2BVvnyx9YyCrFLB07tzVdVs7dQ9uFV3sPnbU5pjAFnpJ
Cho4RxcnlBPa0kA1uKl2ju/WbKUcILBnyoNcScvZ6mqkhZY/41eem+4XsxIjDwnDj6EF1EF5Vtu8
O1tjMO4M+6vsuMouQJ2QQ8leKzaNq1eMmmt14ggFVH7C2XrVtQZP+l530+8TNfQ/Y7fWk0MKzfva
TUZuHbSEjoLnD3ElQLqHGM06SON6GqrfqDL+n7nzao4bydL2X5noe/TCm4hv9gJAGVqJTpR4kyFK
FLxJ+MSv/x6oe3aaJa24vVc7LkYtUajKyso85z2vQbaAh9lANFm4Nlry8ut9+JPD4HvvuA2/+WhO
KyHDKdK5DWaMrrraJIHYLoNMvXctnDkqYhvH7q0D4WcP5BhnzEhjzdF6cjPDYGsB1XHW0r0Wrj9l
dHnRlW12Xg0YIkS/fnc/2QF8ucApti3Alj/ZAePi937KdR8LkTuPfec+NO1aXfkkCseLnNp9JpO3
KoCfXBr43FHpfUe/2fCvd51iUGkXrSdj1WjEw+Rl75Enrpf4z7pyfpTB/L+AwZEkIyPfGoUNCnj9
RNKR7XUYqg4gK50L9BP5OhxTf2GIW2QBfmmroaVXXmLP1fm8SlvLw7ozzc+/XuuffLCovDHIZs69
1dQna50xfRBVJ2VsVBCMlddZoZZ4nGMpgXb7Xz/rZ2uMHQ9DcPxPKPFONlFQAgjwdZZxmnfTbWKU
6qHQpyrk0f6hXtv0DSTvJ/sI6SQ5ETguUQacutB6NlAHHBQ6wtKQN9j9kRS66Hm6YG855O9kK6jw
/Gl6S3zzk4pgc6xBaEghjQ/Zye1plUbumD2jsQz2zS7FEyI2fJrjX6/mTz45rCWBr5ktWNiZnhzP
mR5kXlC0fVwWY4PE3FbnOanvURoU8u8vJJMvhgjUVNszT97Q2qihmqxxiIPakTJMCohdRZP4t6zA
C5oib4/CIdn97fcXEO2ITIv5Iq5nJ+8PwrTemD5OzKLu1veTIuUWq1ANLqCRv3H2/2RjYhGyOWX9
cbWfPMovCuz8ZUsJNw7pt7mqup2R6/olEiDvtm7Mt8TAP3se0wbau62KADl//dUfy7rrsLweYrnY
3rDjYs3XI2scXFBSmXdLPzpvnW8/CsIYPiA+Q3iMWooR6cl7RBiZlZOaAOnMEruD2cPkYT+Dg1d5
mE1Gk8ey160HI/PW4syYAHX3iZLDIZl0Ck1b6sLCrKtxzOfOWbzukOhO/uILp1P7Cg9L6oG5y6ub
le/jZhhhifdJXydf06EdiIPTggb+5uo/lo1fVVEgajM5+CWDwDfKxh++83wTuMFhEsEzB30+OVVp
3ZbRyTreJryXm5wrKl6sTg/L1l6PuTN9YR0efr1Rf3wkgnxgic3dDS3KqSNKusKALOrGiWXe+9MF
pCTaN7skuz4EI+jWvVZQ5pyPUHneqgx/OGmYnjJ7oXXlBmGQdnJ69zkpd0olTtzneEzski3pPhNs
gL/7Xdyew0FKP8CgnQyM1xu29wUZCpIYGpxNZhUqrMSjWSutS7X41fOvl/OHLwfPQvECI3ET8wan
5ir4dNTeiD97nFtCHHyr9T52nfV+1FKxa6qRa/BvP2+rNOEA0y/qQLWv35vpVR2hlqwhgFKljaF0
RfAtTbOJ8O2SLXwXWDW+B79+6A/t8cbBZbTP9BmG7A9IB0HVnUE4FA/VE7zR9byP1zav4q7LxlhB
14kcsobemYn1VkLMtiVelbk8GSXKpkdjw+Ec/PrtNiQMj32Wu3GfSu1hSiCqHXOsMyIzad8Mo/xe
qp0+jc8SO1NKK/bnyeL25ljq5MEjOwnwZQ37IbUvJQHlc0jVkd/oPiLHUJiJSXsuTWyunTTX3hmN
498SJlN9M2WF9QFPrKwYjcy6kTzrMT0r8o6yNyA67EovUgObCpEu52OOaCo0Bx26pCeGJg91DSO+
iM8vf3KbQn369af4I/LMwEN3ofuAm23UspMe1U4dCjYy0uI2yfRLpALmHAaLUzW8zC7vwnnxR2dH
a9dejE6HV6annC4PtSXzBnJJLK86/voV/Yguba9ok8KDZtGqng7V9d5OO+DJBtswO5t3fKhFv8+s
ZNV2uDCaDDzWlZ6k7mEmhOTDly82/Q72kAnxedGa624fdWS1d6EOB74OXUy5m3hddFvfZ8gQiijr
8/x9LfUSz3TLVZ/Au502HHCrL3YNISf3yvRwwSoLm3QMApqHs2ydg4yYAcdA3INQ/8uv3/OPOxrj
DizU0a9iyQIS/XpHq1KiuFJ1G6P+cyPVmOWxqwb4Duv81qTrx7MJBRLjHFohRvk/aFZlhy4kwZEk
Nv1u/JROtouAyzUI5sHbL9RpBt84J366w5hy0SNspQKGLK/fHJl0SbWxYGNzyOcdNzwc2bIrdhRG
aDqnuos16ethmq/OboXAcayVEFHqNdkfhK//eJU133/Pnv/StKrL8Hs/+eV/vmtf6ruhe3kZrj63
/2/70f/6o69/8D+vsi9d0zffhtM/9eqH+Pv/fH78efj86he7esgGdTO+dOr2hcDp4fsDkpdm+5P/
09/8x8v3v+VetS///O1LM9bD9rclWVP/9udvnX39528s2l823Pb3//mb158rfu59U36uv/7wAy+f
++Gfv5n27xvFBl4/ei9rQ0p++8f8sv2Owe/gKsvhxwxo01Vz9NVNN6T//M2xf/f5k98JDVyrdNS/
/aPHXIDfsoPfSZmClUEQGs02f+i3f71xXodKcCM/+fU/6rF636Di73nmhgz9+/iFMr7NRiEvY0mx
8XJPGRq4nBqdTgVHhES7rjtM9/VhnxtJLcI60TwvrLy+K8O2cIP3q0zdnVUU1nIwR+Slf6td+f5S
tvsOqjKzm23M8HojY385y56mPxrLTu0SzJJ2Y9fdKj95y3br9Xnw45NOSsC+SbS2TnDarAOjP0h9
AnA20/Q2J1Yy+stO+HPB/7rA29Fysr44+pLRzsCPivh08lh6hir6ytCjBNXNYZ36OVqIY40DwmZ3
RGaMSMd6aInUjxeaH4g37p+fvdO/Pv5kTVd7hCgC4Mz3Pc3eWXgYxVUyTreeNSxvHESvT74/FpXB
G+6QkG/oCk4u8mbpO+E07KRAK/xLpGgNp55faCYSgcDAPq1PO23/69V9XVj/8Uxw1g11ojnDCf31
lnFwdredlLeX06CloSY1LjRNS6O+6bVrrdDNkFH2+sYV+j2L5/RDpRCkKNxGf8xWXz9WJaRmFSPO
gtiGNY++MY6XSYqAd9dPsyv2jbWQKdx5NSJpBy/cGHOhUj/rVOdPT+juK/foJPQnu0p3OxljfUrV
4jS1X8dcEql+RRJYgcWIItfovUeH4r2xKX+2KzbbV0BbJJPfT7e/0lRReTUTlC0j8uzCVCEhfcUR
Hua8hBYXyRtbECe7H78DZLeyVGzxTRx/8imp1cZAFHOcqMHubgp73IECzpUsu2n8OmXMNKatiCe7
1MqISbh36YHpTuHQOi3g2ipcL0y0BjPFdumpGAw6xktDs10vnr3BkzCYa2s4TrDa61h2g43X+Tos
9wwhDSNkzZuHafGW6mHN7CyNgmSssiiHauGHYGfTdBSild9MdJoMpw2/fl+nKIZix6jBl2MvQ9uj
LF+jYGyR7B013AQaJm7AjLE+ZnX2vms8vDxb6c+YDHTSKCOtLtanGglBua9y23SuOn+ETOANiXbX
OZP9PFZO2u6FVa90ZoXIXEKw5znWRZsxwVg1/4uR6HVNV210ZEwQV3xrbPLRzhsdOOoGpXnIf4cR
W+50GHemOcPbWEaj+DjoMng/WpUYCHSy2wd6Pd27mqepuXEK6VQH1YwN53q5eg/BgAFLRN9vvvO6
Xn5imZwEMzFz/Arw7qn9aCcZyfCrKEXYe4nzMtspVjSzMQk0l2XZf3Ft5T1m1eh+BKdZjLBpc/e8
dYb1S2/m2PmS3Gl9dIp6ve7yOXmhwpxvpgZhP4HvongqLL/x465eVz/sEwg6Q7GYKSEQrfNBQUdt
wqlx1V3e1c0YtWuj3xGDlSQ7+s3pzi9a/3b1JhaqnEw1h0vuDzbuDuV6bJ2mrHH4rcYxnPWt1Uam
NfggpJ4MsO/xkiZkUbwvbr2I/LAWWvZtyDexCSNtDMCEJJJvLosA4oTSvemdk/TmucyzuQ0rroBb
bkqv3LlmZnpj2HiBvX5YsBidDq622O55Clxsn2f+ZIo+XKt5yg+opfOHWnSmF/kJlNawzudiCnFe
7B56QrWt0IP20x43m0rnzMasuNl7U++moc28cghFljujFdYN09mUyXufmdfwpFfAF6NPRGh31Ii7
rpLLTaLrNb62XDAybDnIrMjAOwAp3NKUX6y0yJYdzGLany7FwScM1DQ8tXM2yr2maSs+qZPnqKPq
V4eviu3lADSDNzxYXGD4peMWZkXrMGFeRjRY4e0ocPrPZEEmxqWEMRHObVHb4bTmc0kgn6ldE0Yn
nKOZyrlGvZq4qKHXtnPj2mxNDFmncV32PgZkbiwtwVaAEAu7I8whaNcXzuw4+UMjKaLCQZtwoand
VQYHhaJaXQlwKu3K7OD1Py6+BRWibqUj94SqLsuL6NN8OUvmlH+Hnje7Y0T3sZTPeK/5iMLmEuci
G7L5h94V6fTOHMwifcf03MHqhS/KhZ2otAcySUb9poUw/ejog/DD1VVNd9D0RCNUJKvrNGrYrF40
II9OI1w/u+GaLRA86q1q3TNbaQIJvNZ2eWQaIljP+pT442gM1ux2dcVSxpaX2ne1YaZ2CKHEwhCt
DfSryey1JESTy8hoyFSfh40MtPHoJqWjdpOhc4JwaDaO8eggHH7v4Yb+bDjjOn0UVUsTib2wEPKp
cd1uHaJmHrEbvkrNSdJQm0bnVBfCEtI7Nm7mTl40TYNbN2RRSrM1QkZenv2uKshXcOJA78uk3HVJ
Bnp/JrRKxzsKJsh9OTojrfayetyAtWO3oZW6ROWYY1FVh9lu2YSjyZQ/Fnky+tFMpte9xAsnPVa5
sbRhqfvTEI38ZVZoe0vxqBx9FaGhSB2OtGF03T3gcnJoxFJUV3bfFuaxV0Pf3I2OopWu89r9UIzu
dO9OdXCpGV16hfX5ivyxMIQXro6dXMC0X/Zp4ab4axERueg967pO7UPfWOLOTpepCRM5OfG8Gu4Y
lktVfxZpSdDwLI1QYXp426dt/4D5NUhloMCCZ3/6IDRFXlSSiBgDzl1n9sNuxpmyTOVynefl58YW
8C+kQDheYy4X90OHH1ZfQhlKg2lvm7MXaiIx43TQMNRKuqqEWT9NeuiMhn6B18ZOFn6x01sZrnP+
KcndJLatkpZuTAfnCOCV7bUuCD4WY6CFCApvOibO2TFrnUugEXGVrQjxcbXYO1OaADjo7oXWoU5Z
mnXacwChABxFEq1qvRPKi/3a23JeMzWnYau7uzyoip2F68bk9QcVeLhN2pPD3vCTMrTTCfCgKNM9
JjRH4clHbMkbjqJ28T/3+NPsvaasjvRd41nRifJTsJjLcW7s6VANHFzL4viHAJsTBZ1lVbvWXr7U
QfNYFIIevUl3ypJcAWZbfCe2tHvPWfKrfKlbhtpWf1H0raVDnhRP9mwb6AbhlISj74lnypmz2tIw
XK3NL/4MiTrSKuNJFqsWDSrjNu/z4jBWnZ6GTT7rYSuaR1I43EfRr+29xakXUV/6NxqskF2F+Qgj
2/FbnrYuruTpRd/LL4snuniS5U1TO2cB+MhBM/NHyHjvZ4xCiUHhli62tSpKjFCTAnuXtVNjEAm9
60KjrKczkSLuJm7jvM+Me7O07KhujDYKkPLuZ6Y1x9wWzrkqmLfVmbSiTIPdM1IbVCE0EP2jyKyh
i0WXqINRm9Z1jmKhCXF3yuPOnEElu8ksw6mQT3Yt07vanLDkhvMqHfx7MJ7aeUn7vnSVux8kLEyq
2PuNyn89Zw43jinrd8QPnRNzd6xas438vnlOERjngTg3u1XD2c3oz/yhWc+bxHuX2QTrBGN/maJm
iIQXaJFTb8cKTicqh2VcXbZwVL5RKfrP3kqsPZE/gBEEXkdQqtaLfHWJ/QlGk4AMePycBojv7Voj
AKSZuY+5Ti9TPNpDVdpihxvpWZut650zW+8I8HjRR35mqJV5dPo8mhr921xDkKM3ftdq+hBNtQ9B
jSjcVqu+CD/vYnv18VOw7HfpnEwfF6fXzuw1vSnodYtQ5qSwmGamxXqrNTcr+WOh0S117K7l3uq9
bl/VXjz68MK9Xu5Gd3HCelyjZcYpOtOGHdUgzFZnNuOm9Kcdoumbxu6SfepVT0k/YdpWG+eF386R
puMCk0KBDYR/JZwyHLz2sx1MNDBaf6dN+dlAUkmfpB/JR75XIwZdk+wuWhTucZsmn6uc+w0UwggH
Ka6rUtu5WSt3dS/Ti9agNRJUPSPEl15Sgsu58SNPGvohBYSLLFH6cZs3Om2prUVBb/KHp8QWhyTP
rW3tM/djozyoRUp9A9fL4hT9dz9Wa5R1z21lOSFx6VgDuVnUtG3Jl1M9Yao/Mtscd6sWDJeWrzhv
VXNlUxDPIYe9H5ZrMj/4S5a5u0Fp3aHuNrGy7s5zNDcSaUC1dFrNdg8GqtRggE4yUDt+TJwEM/XU
TtWzOUqg3GVQHHtS5D4eEl12ZAiw3mSuSO7QTdSP6eyaIvScTLJqVYIZjWmlfhFOs6m/eENqrGHu
jtDemGrlMiozV9tg0GqoQ65Slr7GqiKmPnHrMyPtTT90NGcdPwbSW7ODTsRRcIbSerjOJyXsvSHs
5n2hd60gNCuwjji+p+cmNzBMD+FuqGhnLmd6UQZHbSEqOcIEPGfnoGz3QjtIrefEcMsycpDCZruc
tIBvLGPpcUXUOqi8Cr52yjemsBOjPYcFRhiAp9AA0j18Ou8pGBcbv6paOdNZCy33ugfhYRk1Xdzn
ejVtpkOeeeurjPAPSzPya31QfRF3nuV/Nuba4CIAgTLZ1E6fRdCqC6DLzMnFru1MiUIg0Ac0A76g
8jWdFbWmwJqmj6eg1T/Q9t61FTnPUQB0k4X6LEtMI+s0n0Kkzfz/yZ4CI0QclH5rhQHiPPZ2gvK4
11qmiY3UZUhsVnZmWFPzlFiW2s2OMD8MgTOY+3zU+sc58KBYLapmlTwTnX04B0jxo9ZP3MustAYd
0enU8Y/TumOnc3V59HZj9cH1VPYhSyo2qmHW3r3hL1xjkEn9LExhiJeIIET31Ld9zlqpat24raOM
Wrxn3qdKBvYuwdicu4EZNw/3hvLJy6VPYkpttEfDLBXZZaYtXwQg91M119MNdJn5CWKqPCvHVhEV
2tTS2nll4DwOnRiyqKwlYUN4bwwU26u3RO0MUBaaeeAO+NKOxvOUZsGjLQLOo9JJcs7dQkvwTlGd
+9CToEchz8bEtcsq51vbk83XYqoqjqVEijIaF6kuR4yK9Mheu4l2ZbQduSsya572uoUCmDZZ2U96
JZx7y63aPmyg/jVRNjmtCPGj7oCoRm3m5FpU2fJdrOev7liTJbnWm55/cCfj1i694SYRTpWd9zzl
tpypDsJqFtp0sJ2h4L6c3TIa0n5EbGH567OonOZGaWhoiPtIyg+iMeWXqdTXdwXj/mb7mrUOmyGR
9xBgBzpfN8U8Xg5BAFFTm0szTsZ+zallSFSPhnVNLHw+HfvJxS9O8cbN7IvWk6LClSsqmzm20zMK
SofsW42i6ma0ICuF9uD1fUyNsH7010b23DMe1K5+mFR96M22fFh6YSAPqqv6qzaOds5J3MnbqVxo
UNE4N23oc9Qmu7Ks9a9SMEqOcAmfvag3E9fezXjLkTqsiM0N13VWQ7Q6Sl1mhAvNcUs+76dy8juD
yC2tbcjHEWINJ3/pC1KDtaUJq6L0N0c6RVfliI45SjpjJ4wrnG+RxGdyX6RznniRZZbOrVWtuR9q
lPgPpWI0HBq9T/TbSjC5QagBUdbH1NVrudOYp51N46SSvSKXETb34BpnlaMS3JHTfFj2KzSY4VBM
ZqCuiCsdYC+6Zv5Ba4LKC73cTm886lYj1Jy5a3YO85Q2luQ/FdDgqzoBgehojbSuWF98qx8hHjeE
E1NATtqtn+qLH+r4l6TcHp1X7PENmx9crXObaPPg06iwa3ljrBhzh9kMkHrcnFCrg55Y5U03LAQn
rEuvix2RcFPGxjIBjqeCeNgQFSvnueAOp1+b9msVLPifta7/KDJQyojxB/BGUgqI470his+/BiZ/
grDRpFMp0XHbHmTF1whhrZN6jz2WHim+z6HPkRKqwdUPjK7nN2Dzn+CuDhRY3BjxY8Rv9gTMnty8
WMftUUun1r2srCK2cmIWjMGdjwRr/z3WzXfMdXtTTDVJRSXyb3vrf9G4e6iHdKcF5zW9jtOdqeoF
W4AvpaYth7+5ipCkNoIn/Bdzix86eZRlzV6XpiWPSnw38nQuOBifS2SthvOWW8EGT7/CdDG/IPgZ
wTdQ8gbWv35bbmO7mNNVaVzWi36LFiY/wyIZUeLKlX7QrFF54cDrpL70t2E8iEdz3S5asjfIir83
+0Je9cma/r2oJ5ab14WuH3MZcNqNw/H6dWWB0xdFgcTQtNSnKctHOiqsMZoxyXZU0Pr7Xy/5D7sJ
IjUUJ2YW5nfL1JMlLxLZuePiZjHRwUVsCoVHBnDREW3XN8yyrTc+4W1VT1adkQE6bahOcI5Oh5e2
yRgGhmEWYyYs+s+ywan1A1zpZmeTea+evFkzis9ywsQI9ZL7BzT9tyaW/+0c8tXs8pdzzf+LE8uN
LPof/xoE/jCxvByXl+q5geX7amq5/dAfU0v3d8aC0IY3RysfTfXGsf5jaun8jiIVaTD/gpm6EeL+
PbXUf2eQGGDMzqmAH8WWQfLvqeUmu4NtABCK2hfnkX+9uPd/7IdfTS3/mAW+2jc2r4FvA0NSZECG
fkJ4V62TJiBCQGX9MDBAWBRxSkkdBk3ZfZFtG0RLO1f4uFTGjQoEFQvQ3S7XIdCk8NmiqVirXS84
wLLONw9YWfofArN8dvp1OKwGULzVJtDZkuFzVrmfW098gD/5aV2qKJWWt/ed7BuC03td1XPoElbJ
VKKlX+6sloypyyF1gnNPJbee5n+17WzcbKPl2bJKL2zT1Itdf3EjeHbaRU1AYihT8SyXYP40GJ2K
FpzT75Y5U0QbAs6uCfj9AH4bui72q3WiV+FUmSMz8AYcq6WgUXW/7v3E0OO0qex3utCDo3Dn5TLo
5j5KyJQEd6oPnqUeyPt8SqppOC/M4iYVFvxlnVcZBc4kD7mjinPsDZOwyKiZqtF44pt7Y4KhHqZa
fvHSpTwPhjIPq77ZLYa48NOlCwUkpD0+Ts9ONluHjNxb5iCJ3OcmEe1zj4OgvlpDxIcjQ9lOPWmN
yRg1FTUuVo+f58GFaTITJYdOF+XaUiUXQPVPbd8lEUxC87nR86UC5fCco20SLAOZoQc1bMwwmb2H
Wi+nEIxAXZVq0KLW1PMot8wiMjRgFlWuZ5WvXc5Zb+xL2cnrueFUG/w8iTKl8IU369vUpnUn73rL
e3KrEFD/qtwghLWhKuuy1A3l0lcRBcoHC/w4FFL5/M8whlhAPli5AgpLFKDF6Hxwx+ZenwSt6GZv
WKbTh7Ydhj1uDlcY7BpUIct4bYoM3GFQfsRKg4CmygAxUEeAZuB8UdHeGtPjQJ8e26a86w0J5tFP
V4M9DiETw2andxW7t1UA3daeeIkSX4rys6BeH4Rx6UgGIbnBpEvK9HqdREmEi/msq8TdIUhi9dpm
39r6p9G11rDAmQ7HmIp4FeuCFLE1TJjFhIzHn7sJcmdZr++0pH5YfXePeyz12qINYe88llIT+0G4
y145vtzBTe0BAKhMO7M2d5U1dvdzqx99K/XoVu2vyeyUUVPPj25v2xGIg3aWwsAOSz/vd3QZn7BB
usdSRNw5mpyOWZJbOytNIfkFOLzZ5rnZ+0fD8msADWB1ZgImYSZVZuzR8Na7oERx2DMmPAO5DkI/
6z5RXjKPYH4MJ5H4Jex/0AUN07k+jctxGqwzPff9Y6CsQ+vU+WFifz3qQ/dMtVbEBlOnGEzRJ5DW
mveuJtU+m/wnfUy++JN8mKzKDBeXzB6/1Gv8i1oX0581OBhj4zJz53WWU3nd4n0WrTYL3fTeRTEa
wRmQ5nq5pEl73tfmGteMTuPcAby0lpSRkJE9cSakUerzuaa4zcY04Y8Ibsp9ZmMh5fXzneXknzIY
XAPMjdg3J4sqpUNvkra02IYqzzgbzYPdM5WALbdGQSURmiOH8/e+Nlw7HSmwPsZ4wwoY7NetdXQI
XiRDEt+ZhJERq1bYtwoQ4N6raz/GMbiMxxXlcrhy+uMYqS4qazjrc7Pjq+YCVZTpirNwX+/GKbuB
xXJh1khCc41Ref3ZntflVuJqKSzMXLTSA7fchlfBqnvhbA7XZB89d7hiHbAldv3IEeJruo0EUCyG
MmNaGeRjlEhwaTNhupmN68NYe88ECF6WExZBsklcsFxp7Zl4PJZAAnE9p8e6INCtkvrzmvAplx7G
Nn2Zi73Ax7akiyDvZVQo/CGUzvMU8PXh9RjDkhxRfb4U3ajDdCtk6FvTFej11waieZhnZWhha3Vm
JZm388Ts/0Gn+Fu1yX1T8Z9TgtSrwuR/Vr4cXpqNqtSf/lX/FyuXjYL031cu7yFIjcnn8lXdsv3I
H3WL5lKCYDRAsNIWNaQj1/pX4aJZxu/w2qE8QDKl2tSpTv6kW9nmxtGinyEexIQguLnf/Vm4WPrv
NFbUMjDs4Bq7f69w2Yr1f5ctPAFKIORL+A0o9RARn5QtAD/lauu5FyV94V1zi2U3Uy/k3p8ShFJ1
1sC0QskWyrrIrvTRTe/+slZ/FlJ/ZSN9F9W+egGIGGCOBbAT4ZRS57/uJmZYqHXKoD7ilWoPWo/L
7TCaNk+tl7OJ0XFIrCtfcHvos2un0riaFoZLhIVOAGQNs+GLxXHbD5VyP4lsKz3kYs33ZpJP60Fr
8W7Zd7W3qxf3LRuDE6ba1nLSlkEtYt0g/BinpmCSgStVJ7g3VdBSHRUqQHffZy0IqOJK/gg7eCz3
waLBNRrEamZn8HCM4kItZi+iX6/j97iK1+u48ZWhnm8WxrhZsJf+2gRLpXpsX6yZvAxse3fBNILP
2GosyNMw0vwZHoKzxwSC3HRBigcmiv00iSNWUoN+WNoqS88bYAi1NzXi5KJS0/NyV84JU23i9bIe
q595lm8gBa+bLVYQGwaKUmw46Sa33v31i9aKoC9RVy3R4jhMVDB9MNyj25SctS0ZTg2j4gQbIyPJ
gjkuUh0o6o1ls0/3PwU7rjtIJzdfFlr7168AQkDhGtBUQfuw0grTaa2TqFoCQnCtcmLQLZsgT891
YU/a+8pWgc3samyWZAi5UMVtYZZzvxtgCkFENEogfC2X2fDh779Mtht6Vuypobmc2kP6QeZmuljH
iG9SsQDM++Od3jXFvh11PYl0Uw6kWJtjYx7zVTPT63Zd0vywJC3Vl6mvctlh3GbAaa+lz0XVW7P5
Bl5hvSZubh/mpkNEfY1rGPSKUytHtrmJWYrZUFU7SfcOB5eWEO902OafanbX2GkV+oQpwGXWUxW2
EK5fMm/W8Os41mMLCpzMuX++NmJ87nE42jOzLeYL6ZTPucy1JnSXorttnEH6ERKTSYtrIB477rRZ
6DvVBYnNxCuvpneQJYRzQHnoigfEdPODxwDLCfVxQ1XdsfKTNzbyd13eq68fM1SQGpjsjCGgs2/7
7K8Y1FqatRo9yCVJ3uYR/szJGFa6Dt4361UCSUJIcp3n2c53szL1x9SfrMsOJSo8swZsGBF4bnpv
vCyYhyf72/tuiwwyZiMoBEk5AZFkMMxMA1UBFacpvTOjmeXZPKgljwMGWvVzTvPCIEpk9XhRVsNZ
nZGLtctnBOFq8N9jpU9GmzEt85nXlgtkDG3f5133YdTH+V5ZwUfkddZZKbIZqhrdWbo5uXi7vuto
9QZa0axGuuiZ9bvMgPqJo9FQn3d+NRwsvcuhhPv6fTPVX0lTwUPMKx/KZHWvFZoSBjxK5TsNGQ9z
p7mKhJx38J7w9rOHuxZrj31Xqm+TdOFytPXToncKfAie1sWsdb3Af8TWj2aXljG4YHVBqcor0XR9
X8sBgQXbJf1adBAAw0nyetmqnr/r9S2CVcukc4WXR7/HYDEBVxzHc7UstytykUOCjvK4tkt7h4HP
HaN5g+LU1I/lkq9X9lKiNvRFXSCwl+2hXWgnNWxKIkxj0ytBYxCbnXCfOMvPe6uzyXZxg6Nq9OTo
1GZ9vkjm+lPiFVARBgQ5EdOVqYrLxHQepQs3rvC0O4SGAd4ZQ31WGsS4Gv+fuTNrbtvo1vUvwi4A
jfGWAEiKkix5kBP7BuUR8zw0gF9/HjjZZ5sQN1n+Lk6dVMpOyokaPa9e6x16tdgXCeFrM+PMYvdS
vqsr/cUNm+xJhyGMjBivxpnHgtcioKYk5cMMlvrvFoelz1DmIbQUagqgR037RT2ZElmTk2tlww9k
/5vvRc9Dc+oCR3TZocun/BmxkylonLB4X8f950R3pz1unD/EpDe8mpoJN64p6yjCzqq1Gqy16Vc8
52sK0YC0TKpJYfqz6zv7e0PK+tk1BuuvdgqdH9h0lL1HvXXcWX2svDEQlTvU3SNxh24Uw50Fv+OI
ajN0PbW8V82OMidVM7LnzEOwUpcp6duCl8vE+65AP/Ct7Ht5Fy1teCeqoqgOEtrZmxF9gB0WFi0F
UBeA3CiJmzvH8hGoLg/6aMW8qik2l4u4T6NQBhh0G6coixUHG9TcOAxjXN6h3ZAfl7keOfVNQJ11
M34bs6gdmLSy/YJyW/tVl0JngUqDdEiil+/NnkJRT1HEApNWwU1Z0CP84pbAJYZYQbimB2/pINH6
F1h3KFVKkVB3UzXuHZj+KubgViqfsWQGPADk2dk1Q15DoM+MIWUnZWW3zybLbtdXbHIYUsPYgS79
O1JM8d6huBco49x85WDNjpJ3/Gc0T/LnZqTA7ajUBLQ5RQbKSjAWKsCAZhywH5oUvPs02xZFHgcx
G3XR4Qkpeqa/mMkodzGZFWKgiS3rgm66K5ohe5izZnmMqAEChlUzT48T8hdQ1dzYcI+laan3YrRL
L4Glc0CK7WutLsOLprNiEVnWp5NMrHY/omPvFYWRn/JQPgNZ/NQPxrifVKe9o5Yb4+RMlBwsuiY/
VUuWvHVHmCSuzLS3DrjQdyAalDt9lKU/k6g6tIXtHpGXaz9MFGHgWNuZcSSqeubfko+pWqbHzB5N
UjejYt/x0Is+5LY9fR0pZ/7dz5RmsOyCe1ogKPBmxpDwqGU9v0wxhIQ2nNvvWpV1CWWotPzUZ/N4
nBWwLgzSfAzbiRpUn4fU3EXZ5i/ZMr0VeVo8Yec7f3WXqIeX038tDPOH2zQoiNZCie/hgebvIbtn
bwY9HX9O+KMR+4q0elCMyD0gpBUfO2exjvoimD6RSQxjAQ2VXsg991J0y/c2SYa/DXxd36HBK9Fd
EM4JGdXJi5d1ECbG8RtuMAjFF0XsZXA8XN8utSKYUsqCkRl26+1hzIdIi6MAKWdBUVlJpt0yJrIJ
sBgrP+qZI54yk8e2aRfTg8AY6aipcXbSw/qL1ofjW7CP6YlS53QALGfvLVPJ3rSThVOLJME4lG33
MSzr8CGXrX43O+kMdnXsn5u8y566ntYk/3UUjCLZZStxqR3JsOIdlx+iDnwzEZj8K8nK/k3W4kd1
sNCxNfdhvqb65ixpnhxwpruklX27K8wo+qEi9DYCJ+PcRzrjjdXxkJBW7wYKMRS/u/tpyX/Anxgf
C6csA5Ku7fOQjqRbQap7nZWmgPPmj4A6S9+s+pBMymT9DRPL3VMWp9KYNeBshzCUldepqcC9Aysv
Hlbj26jVs0ewb/E7TertXYqXVEXOKKfKCMAmuQPzrH5seJg9hJVi4dbIrUfuBawPTeuHHHBz0JqJ
fcS+VvkGReRH4lb6XZjozonYeZ521sgvdsiJhlqgbCHBJykARSLqtqmrIAPzt5/IM3+oJ01ZgAgZ
35VOuA9OXAyAe/thfEoGfb+i0lKlHl66otQO5qhaH2ro1Pt+qoe7Jat0krHFvnPQIvTiftF+mDWs
OXvWy+fQiNoDQej0aRrq5Q2wiuFNYkbAr6Oku7Pq1da2qTMYL3k93YtkmZ9gQjUkwJoVTavpO04A
cY84awRYvv5rXFz3hDYwqHd44NVDHRqotsU5ABUnye6TnFfXwjo5AOouT0YpxmMxjUrmhXnVEnbo
P2rLkOCWZL431rPFGcm6O83kfMDqwSIFh/TnQU66ti8co3rPzs7vF8D7cAvbLPIcInDSoGLeNcpi
BHNlKh97c1bfJBgUfppEYR9BNmhJAAPY9eZwoso9ZrzEGiA8H9Swaj82kSr+VuTEKW+LVP5ACMV+
tsoFhFhXoEVgTH0VeezmL/povC+cBFQYl9Bk9+77MJvaz8OYR+9H6mQ/5VJlP1CDjN8mSZjtrV6x
jk4HaGoHvBgRlxpYmkeZerqzrB5kYh1/760FDmpmYhcUqvDnE8RKqjbOHvt1znQDrXsQI9xVWVIn
xxQRy12WskXErDbvq6TqeFkYRBcTljGHdFo0D2gULFZBOvatriMKxsbKku+YPOr3OloSvNzh6H6r
1QT0jhh7I+hlOH+UY628BbYaS18BhQ7sxp3NvwGSml6BwvD7UZhgNqtkJv1dON9jHVqwD2+EE8AA
p7GbsIh9Nqu646kNzfA0gzx9UkB8gtEuY2rqbKzcd112/Z4qTPxQjFn1Dq1PPPtcdf4+VCaaf1Mx
t/oe/JX9SY9kYu9Ujfr7jvDPeTFA6GK2Jtw0xPSAJgUE2H7vKsU0nUA1pM5HuDHlXssHlxsTsRR2
O2rxBgpzdVsYEva861Lrh5QT7doJfPTbkbz4LFihyO4cmwhqCcl6vbYoiuTzM6sjix7Qw4nkPm0s
Mq8SH1xzr4OALrwISYnj0PXuixYPxXdd9PVx5LH3M2rQYSG2KPrHaVii52LRMsRBhoFEPkyHgXPH
HVZmpQWkZCjLx9geqtKLNfc7ctpY6qViJOSJ7OYTN2/8gDulelST1I28dMKK+zCoRjj7atdzbwC/
sQ6hkpDL7QW6J6mrNQqe6IPhZT3xjc/NU30qmsieAs0uwxerdTo08Jxlqb1Sz9F0HRfNZu0rVoNQ
gzvm33spnJe8gRk1yZYfPKwYO35mpXyhEpbkHiFmlVFGsKMP2WSEXxCiQ+56FkpxALs7VV4OEeVF
JpksD8AA7E9l1madNymi7w+aO7utnxCWt56axDZy9yBTQTMTEVqfLYCrECfsXo09teqyN8oQg+Gb
FbME+Qblw9lbQEjeTQTbxCRIyQJwVRCM9GVDCXBXJ3r8kFej8masTETU1us692aZSHnKwtJ50Rox
mdA4XFO7B6JTKx4GIW76uYRd9MBWLpWTqipDfyA8GJZDimQTqkw0g7di3Lb5vYyXPvUaKbEKHdpQ
/eh0GVUDIEQg4fJIYb3qJZQqYvfGrDwENNCuxRmDagjWiXZyL9TC/gh2Fo1mZWJGA6ceTLm3G2Sp
d6Us4hZB5d4lKoc4/daoteTNjCFLYLnoOON8rsKyqDOMKExgt48KIkef4nZSJj8cHBFggWu9q5bp
FFmx9YzYhn6q9VT5olPPBBpkLAxYmqcdqnm1pewqCA+HEYzae/BCXA2FhQSc1hruX/WKNXQqqymC
aprb+2GIxJeJw/tNldfjT5dcpME2UiroGkbPkRe3RrdLi4I359Dqsj5kVj/03hwv4NDwGJqx/klJ
le0nY6xLT+mUUgGTahZdcD0v88uE5Pdnv40zCY8KBEqcFaOwVZlpQPl0Y6h1O7upgRYvMa+fJAKn
nKUYqrtFCp4oB20KRwbJ3y9jigCp10vopFzRutt7dt5H/VMVLooRoLkQFTuhgSsAX6gDn12Sfvg0
6FNueUomi3uKZVDv+niU4OFY/sbOUuCHeKPa5CeJx7OC9onhzrzUhrWMGi9uv2t6ALhrvJCZXoI8
xE2+9zaHhmQJqW3Sd6w7cxW+Oc99NGViVypvaFTD0uiboboFtjBhV/2YJdh/PkV6qqi1tzASCfi5
0LNdZi1a7/Vmpj0C9U6ftDwxWLWJMd3QsX+VpOXjkHdelYzhC5rG9uPUxpF93RD1dUWTvkQhbhi7
Vl1cCFZFU4wPMkKcPTfwe6FsRb3rYOc4WHmK0fA2u75azpEsa3oRVBSAg1XogKz3WiP4PUcU1Tpl
63FEPAofIb8Z2/sCYGwQWaLfL1l6yzpoBcacrU2aE8gqWCh2AljaCq4ZJVqWSUJpPpyNL70y1R97
q1u8qrfcP8KW/dMx4tpVex55Dp6l5x0rokpJq2guyJu4MSVsVz01RSw9VGCNu19j+P+sCPX/YX2J
osdv6+gVMua9/PH9xxn5/9f/8D9cflTCMM1A4EE3Ub787+KSpv4XIC1waijS4SxEfvv/FpcsCPuw
t6H4GyhksWNZOf8Wl0zzvzA9AtnmmBSwHTj4f4KKOU/vw67lA2zKtxo/zIYdt0k+DrmIS1eCiVTq
FQ5TD/Zb4vUORZ5FPxatFv7U08oi5waQ+wb3+3zx/9P0KuLvABparUg3Z5JO8s3tspoEQcuVWehG
/ZiMXeI7tVbeUHW/3BQsc0r25C1+ib7/lvoFQhZr+lKaaLgbjQ9RFwpCg4eTApT2Rq/OT9p/evWr
yEPZkMLgVoRLizA+Fh290pLYOEm4Zr7RGPONM/PStKEpBNrO1FdJ9k0paSiiKA1558FuJTXZkwjb
j7Nan4ahbO5CHfryDmo9AcCQTtqNHp7nq//tIa4pa61jTdetI/DbYA6NbuVp2pheo/SYcA6ouN4V
al7tx0IokAUT26OyPdw4mS9NIZeECc6SdgnIzlt1c0kWwqLVpM9nL1LnyWvg6ByhvXf/HGCUwBH6
uFDwPC+4/uqgjp+ZtbpusT1/VVF+66DTa8msFZZBvn+Oi107CLG3rNh+a7VQvA09QZDeycPAJV39
GNadCH47PC60f2EJsXDW80Cnu6a+mdwyiVPNyZnccWrTe71ye8tjMvtbt8/5ZfdPP9cy5HrnrdWH
TTujiuIvXB0TaCxwp7rHZFBxrO6hLuPWh0f3xxpRFI918IFsQkrseGicT6GjTFkI4YrHiKoJyKhk
kGeSfi/wvm8FPBdWy2o5bBjUuLBmdTb3eA4SWdROYXrwML/lbW0fIifv38ZmdksW5NJioZoAthGN
IJMJO+9UOKZuR+DGIGLAEZA00BLPKiLtEXuW7kMx8Vr1pFnHH9UMhFUzqoV/fbVc2I6Y11BxXC0l
Ce02s4jJoZZSTjS9uNaV1U85gWASz3dNX0wvw9jxMg/d/Hi90QvnDytUw8yLtwnX0OYM4A1QT5HO
+FYU1HdNVMVegZHDPpqkcsqwAzwMrWtS+kzan9dbvjSziDJwBGjEadpWlqkYkwn5cljYYMUWhAIG
3m85EnIODOcbI3uxk1AbMLtA8gI9nvOp1bpVngRelkc4Vvlas6R3kzVpX+tutB6LYU6ex1whoQCc
gMzWH3eT0wdxPBPkrIqsxnnbCTJlkVqbMDvjND92egIYU3NXE9MqvjGXr8WgVjnTVXyKNIjqoKB6
3hZJRTvjZYqhXuvEvtvkw04pl2HPVbpQ4csfqB3qB9k11ntRVCoilvZ3RY2rG8fu5h3w6zwCG8GN
RhoGK/ituQ9Ie7QcY74j5lW+ZlNfKD/gmh2DblzqBsou70PSr+nnVBaIDgzqj+uDfuFAJETjQ1aA
MGf/uvZ+O/j7oQQ2G4MxRGW18SfFzO5FNsR7y5jKfSYQ47je3oW1vOrQgG1YA0TAPeft1SWFLcOU
LLBqavaku4WvmkD0I1W5pZN04ZgyNIv9CtxlDfg2XVtGpVVNyExeHuZYttoj+QlDm+V7Sw7tHZQq
69jYY/3DRoL5qR0L88/XM+8peENihb/go3TeVZzK1K5U8tW0cSi8wSAZOnNKQWGdm8P1Ub3QVcdZ
42Iockhnbmk0NUWDkiyQ4dlcQU+zIRIf3xqy5DLu9nlk4AlnqlGQGQh71Fl8y5zvwu39e/NbRX3K
o0oE2k9wZa9LNlKzfdPN1Y2z6Xyp/orUEdAH0LRmNtRXboOqNcs6nkUdlLmW7IReWH/BehZ+hVNL
EGZWdgM6crE9kifcMOAntK1UZ52XPUgptw4sykC+23bSb+uS6ZTJFze+CdY4n8Nf3YPGg5WFY6Nj
Zmz1VlWwmiDe8EhT605FZwvj32XRv2S1Ee67UdXuDRe5PIs0FC6EsXHjRDy/Uv9tndsN+SEAMzxR
zhergoZCR7WiD0KTFEgsyApnutWdBpXUPN7cGqmaTjxfX7aXGl0fiaxc3eDxsLnHtYHsPhrEbSC1
tLjLS5J8agcUxVWX7KftpNlbexnkjWk9v+J+9RSGFF6O3KSqBfnsvKchyT9kius2UBoTRHdSmUhA
zJanNoud7Hq7mnZuBNsNp3BxY5AvrCjUnxE8BFW5whvXT/vtsB1ChPoo/7RB0UdAUhDoeaDM4Xrq
aGuB3izqjevlUldRGFvjQTr8ytcaymGa6rpEg1kdam9KIvtkmxKS7mRZJInzJvV6obTv6oxs3fWp
vdhVgD+814hHUe4772oeK4Udok4ezLZM72GJmru476eP8NntIJ2nW0O7gTr9M63YznDA4d3Eob9u
r9/GVh11qywjow3qWrj7sqAAT8p5AQVjLvVLBZoZ9B4STzDAoY7/iEvHfU5DbnRB9SzQRmnfChg3
QcY/n0RWhCzDiiQk53H+STBSc0QXujawC/nC/sLENyLPEKUmSUZXz3ZTq1sPIHBE4KjAgFIpxR4o
w3Dj4Dy/c//5jpWICCoX1A7R6/l3oESCLEludME0YAyPPsJyykgw+pr139qW/+s78vwm+KcpILNk
diwyqtShz5tSQGbFSDj1QRHZ7qMh9eowhnX/958vLlx/IDySJlqfIeetoOaPpIFV9TAhtMLXEzff
5+qsvYAERicQwMSfhab/dotkOrBMJGrJApw32IdxYydq0wdTm5f7YVGnExrW8k6KND78ed/w3OEv
iubgTzfruBFROVO96qBIN01Qq3Z5BHw0Q5sZXB+ySbO/3t6lxQHCWkMVkDQRDqTnXevauZCVsFDP
aUe5H2yzP9aWW3uhjnLZ9aYuHUdEfRZuXBSMSKOcN0U2m+xJHPdBX1m635lL+aHqnOwpN0DyZMTr
XqrlgL76CXzi9aZ/JfX+J+38zwxaREe8+/nb2VJklxp3ltlKQIsVlnPXoekbTImOyJU99oCLleED
olHhtzmJu2OcL6567KMk24NPoTaIuXz41MdYtxRTZDv3Vg6gb4cpZnhnaH2LaK09OzeuqQvhAI8w
E/uW1YGJpOj5YIWAsRsdiZhAlpQjXGd6mEimA30s4yc8W4YnNVHElwTDqr0oJ/d4Y7zWFX0+XqsE
IV4acGmJX7fLIocoRSIz5OyKMwXa1RBawdikZuQnSoVOb7zA2Idc1Llf6lZBA3sY+m7nAOQ+uIjy
v6TmIj5e/6bXI8Llybt7jegJF34dt7+d8EYNkK23szoInbDf2/HgINZr96cF3ZjPjTqLF2DPztui
7ea3+FT+S4L9X4+216t3vbsRH8FwlAT2r6fcb82PRi2kW3UkPEy7gSeZuR4jJA56Nyinpqqc45Ij
laXNbXlji25eievixeeb0xuMwsq82ALS8TgLbWNQaNq1LRT7uuXAhaWKQ1NH9U9bWay7zpLR/QSD
Mw6onutPWqLKl+vj//qkQE9e5VzHOMlEBndz6sZ2qC2YFlWBUGrbx3EaDZ1JS5/Avcx3/0lTHKGo
JDCG29XHLq7ALtFUthj911ZpzSDs2g4FKju2bmy0S/OKcjBhNwUB4NKbjSYBnwgQB3WAekCHwE0o
y9wTvWXv5tBZvi0FwgRNM4EfQO0HsNz1nl5a1FyXnMAuVThiwvNtPuFtOWduXK/SDPp9aMWOl6iR
6kGxx1JOD5Ujr1jlmDmg7oxSu2FHsl7Hm11OcpkYmEldL9NNZJCGZmOD+qyDdHDKN1ENuXS3oEl3
DwavOmp59udh4VqPo5jDSNPc9qGKbUYvHEMpgtRqo2PSKKOXd5Opeb09LfdJpCHicX2A11W56SKR
j+qgDLzanzib6YVDZ8skdItgJLnkD1zYj3Na2OTpuvA+rUkAj26W/Qc7VmcpkWKmXd506176/bBA
3ROmYVYFdt+HB5Gb2eMkumg/mW77VjEH+9SANNF8xLQ6P6367A3AYvn9etcvbFhuOsQaSNVSRtjm
djpHp9ga9RWuX6P2FbpScRCobex1s21vnA0XFhL3M8QZamukDrfOHYsKhVhV2gZVkSH60elueSpD
KKcoDLU+BOGluTGtl87ENcbkXbPmeF7pPXS5Tm3XQZyFHDBihErThwVp3+xDaCrhDBPRGD83nKV1
kJADOnSmFfa+iEK0SP94lMWaZUKbgcQl8hPnU82fjEoOZCvg7EZzI0dM9iTB2fkiBNHiX2/swmqm
q5gSmL9Ye1ubhAVuZVMNI5pEc28+DkUhnhdLmkeQXW85/EGiKol6IxZYd8hmBwEnoWiyqnPbIOzO
OwgHSoNjTwejrNGe5WiGPid38e16zy4cw6R1aGN9lpPjXv/8tx2D/62SmLNZB6DX8ELsRXYKM7CG
i0045gnJn+3SCVT5YXHi9D9YvoS/nBBUn1aqzHnjpbDaGC8e4m0Rdg/ogY7eGI/h5JXGpB0wxV7+
zFv615VOFLFWMsm1s4K33e1Hu2pFWAeOXQy7ui8bD/iT/JTX4Xe1W7nk0ajof75U2ZoutV/yzaZq
bC6bfFQXtZhJ/9U2GMwic503vVzKdzUwlb+vT+eFA4FACd1+yD2UErYi9aLutFrJbOJHPF+8usm0
XRkWyj3O8TDqrKq8ETFcuEfR09DwzTaIlpxtTYq5suGn512gozyJOhgbg8fobHsoxFp+b1XyodVa
pNY5j9H0nWf7Ri7r8gc4vGpIGbKO1gH5bf2aow21weQDhiUsPwMDHB50hJshjA+IOcIu25kT/HGI
2NXfaXvL6fjScGMYvirLUN4knjhvPR3yVJVD1wVEGMimhk4T7zpkbb1xhLXAgV8crs/v63zLWtdc
hZRI8PAPW3sUuyDDZpq56zsIGx+TDHpZNE2aj23UB3Rmxd0YD5M3o0INM7ZIP84o1YHfBN7bKM74
dP1rXh1RfAw1XZssLTaHWEicd1/NZDO4Ru/6SSP7x3ZKTX92UBj881Z4JnIMChwneDOftxK6WTln
0kLXz86XfdqnYMXH9lZtyuSnnB23sJ65R6mVUjiAUr1ppaKP+hLpuj+hrw74uC3ukB+WIBVFdLze
oddNoeVEBkVFemsduc2xV0c2R5uFMiass/KTZGe8ODN2jbKBZPPHTRHt4QOwRto4vmyOHncqelJu
s+4jfo3aea0k6HMILGB6D8AgjLrrzb3aDyTsKfusNVMcmqhTn0+V2ToOkFdD+O1sfVWKcAxMOdf7
drQpgBRSuTGQrzY/LVE9W1/rpFA4gc6b07I5EugR6lRd4thPSqtB0xgxVVWa4yMw3u4E8AfNLGDw
CyDpFlfs6/19nWtc+7oqqMHaN4ly1x3y2/ED9ac2E2PQ/ZEDFikbLcQi2gbv/xfEkAG6ktGKvwyw
8lTCimbEfKhJZ4LiCTkT+DnQgG4EaOsFdr6M+SCeVJoK8o7K5mbCZd0smZZjNuV0ivHZAYO7a/uo
edaj/N2sdIDv667/EU/aLc/TC1NPKIrZBOR9ftuikYoO0kzfUIfKQesDPxVopatRf59aQtmjh2Pd
OHsuDT1ZCVIT1E1c6prr4vht6N1hQVdpgElMGo2ESauBlvGKpWX35vkAsLVDBq4OplDqoz9T4+mg
IEDN9tQ0bH+Oqk527/pquLCv+SKQIILKFQJQm309a4OO4G6h+jpc1VX8pfZqdXYDdnl/o6nXcfgK
p+GaZ5pX1/ftPOs6br+R6sy+oDoX4OA9BrLKxvt5NMp9AZt1NypjGaxqjn4yghwP5667cbhcmHKi
U5eXzorOejUDo6KWmBuI2R9srbmrQg1ybQifu254WEswxzdOlwvbnUwiJXuBo8oai5/PeNLlsIAy
U/WFEffo5cbNo6Y0yqlzSuWH1gnRBIbiNm8BikwSKuWoGDeG/UKPAS2s4Q4ZadJzm1RqGoJJhj+v
+uTEoLOpPVRI9LhfYAgsP9D2rpIbQ3xhO69CIeQoyMdgYbhZ5LLQM/TBQs3PFOQFTxm04ZMoFMDb
imU2rUchCIFotK0wZBmMEOHS60v6wpDz9OAGwZJttftcv++3TRanJigBlDB9xVnSvZov/YJQEdyo
2hqQPg1Nu32f13p4aPRx8fI5/g/uSgIMgwFH6+f1ABh52oJMbDHqlvi9pTiIoD4UTWDaoQxd7+uF
2Ar/4FWvbUVJ49u9zv5vnZ2Q183c2jEwKkEfzM9qlNUlax8iHLT4KIXa1aEp6zsQf4/II6PchM6B
CUEdsrU0+/iGFejryedKQxEDFKJJtLBNfc6k+TRkzUwff4D6MUqs6UhE2+6GcclPZdnV3hC344Hc
9K2heB3YkZla5QsAJXK4bHOOmSCmRvbC9KfOSI42uiknhS15Ayv7ejcRAq2w43V1maqpn483pK5O
1Ilh+mwr/b0TNfohbWID30xYf1m2khauz/DrA5rmViXHFXdj6lvhDCWGnKiLyIJ7lBV+GU44igko
usx0vf8PmiK3h3saVAgivfO+yXxwFCcvLZ/LWPOcwWHfdOgyO5N961i8OIxEHxxIiHESV543tURt
omj4l/hVJh6mIY2wS8xFMDrh6OHXk9w4hS+tSmI7oMAUy9aswXlzqq7IxcLhnluuqT8ACM73bF10
BfUufVcv8BkLTYQHZCzSG4fhxY7a5LrYmuiCb/GHC9VUmJySMU201hvr1SZDxuoj1nL5kXrJrWrM
xfaox6AHs3qGbYvpmlOFc0QeDMJsKo+2JYsPbmTyrsvD8g79+vb79TXz+rAlsbZudlA9OmWgzWGb
FlGSaxntSYsBxDoVze/ZbB/kUhhQ5JAQUwYMIp3Wze56zbz1zrrUXQqfpLk478mRbLYjNF7EeXOG
V69n9BlDUxyANEUk5V3jtEzRrfr4ugXOQ1V8eFULPSz0kkDfbNZtPcvMiEZcdrIwbR9zatjvlc4S
xI596Iuut/eRFd2Kjy82ylMOnoNGSX6b7xKLS1YYepkP4tI4uZGovDgleKqdOYSgj8ikrJFx//OJ
RdprBWXw8tOd7TtlSoWLtRBeWjAYW29AgGPfgUkxkOUcrZ+ZiuKlp2pJBjgmKVUI9nb84fonXJpc
AICkSrlFucs3gUQfz3JBgNrEw6s3T9UkxmDRlNCvlaX3h6G/9TK61B55KF5lXCMkwzenhDs5eV6Q
WvQVXczfVIx09qA9q08ayHqx67Iq+3q9gxfOdtJe4ATWHAFGbusH/XZ5Z9j04jUjhC87TXAxzsne
JOQNInv4dr2lC10jVYCJAPsEReVtaSPtswLXsMX2obE/pF35pcKGKkiStPCg696q3l9oDcw1iGui
EkBbW02qKsuVaUlU21cHCKmDICVhD0LzGzjgfgf770bQ8bo9TiAoMuD017zBlpeGS0VcWEoSIQev
5XubC9qTqaJ4RYouFioM440g4Bce9PwYwFCPIhgFd1KItrqJqWuk5eFB8lhoMUb5NhmJ881ZuuIt
Ah/qG3URxucC4udzHKfRXVIPTXbAuCXeq0UiHyhFqBQayg7qb+j8RQDLe/f6bK+n0PbzeN1gVqMT
iDMT5+vKFQo18TIOfUvPrSM7s/b0OZd311u5NOrsFIOzn4uceP+8la4aEUxJ59BPUlkd6q5C96Gw
PyBR0t31Sn9jBb8+BCnJccG4YIY0MEPr1/y2VwS1PyLHLvSzqRs9ZH5dDO0rgf9FiQcVoh2Impa3
cKSvNygpIeIGZpkLjt1z3qgh0i6NrQVlAxXJdG1BXiTNImNPmPHH5RpCO6JmQhSQcGui7bypanQX
zUFUYFX8nE59ZONbYjVodOfQyjOpNvdLBVn/+hRe6J/J25DjB3LECgg+bxSNoYmq2yozOptgW1SY
26j/Du+Lvu9v1I8vNUVt0dZ/Mfac7TO0QbIszkI9JqGuCUxKLMSaLLgCbAVjyg7X+3Vpg2Jkz60B
sXf9h80O4OVnSSlLdNrKqfpRW2P7JOUyoG5GjeqgFqLmojbm2Jscvf2G8lOFzRpGwP4qZLzre64a
9JKGF/QM4scGfE1w/QM3qpEUdYggSIYAomWXqqQ6z0e+ynMRRghpBNM454iaaCI5JXqtPKWJidZy
JzFuT7A7eF6kXr8JW5k8dkaZHJqm0x8bUc1PLioH4CvApE5qi1BLWrbDk67E5Scd2zq8IBFTO3QN
wqrXP/3X6b05XdbiF2QIUukUwDY7sTZA9WCFGQeDWr6vajW/06CRrzQpvDptIEBx0WFwMdQooNhZ
f1C4VCEnDM6bvNSjAMxIfWM0X51EnHVwCakFUknn100QumLEUKVdUD+WdnwXlVk3ImdBBhF5RvHO
xKZkf30MLjXIduECoHC1JnbOZy/sSwRuJ8XwSMEjwBR34lTDcvftvKzuatT9b6znV5sHrhvNgM8l
eWZx3p63ZzfLYJi4bHjYy8t9A10FeAJ4hEU6k3+9a6+eSmvBb20FOoIAAbcZS4JeJR1NsOujbExI
52SJfmoazEISowM1+0w9ugXeFBgxdjeavtBLqOW8Injwggfdxl8Kj7GuqBsD9YvBCaBp4eBI3doz
jGF4d72Xr54ttMD+W90p1vr4toor8JQkFQXhwkpQuMHJyyZDEWKYVNgLIs2y8/Nirt7FujL6mMHf
Apa/TgTTPsqGbCEYA9SJNgsopkVwQyntQ+lBRlzFQs7txvRY21aKNAf1cwzBii7EClCT2geY8PNj
ZtfNMcpw7b0+GGtjZxt6/RhAPVAqSWxQ1j5fXTUoCM2OYL9EuotrUK3ZPsZZt6QmLuwZggWWlSNW
htqWs6WilK2HdmV4YPnH/eDiN6gAWtw59ej6WSVuPQ0v9oq3GqxKKi68h897NUMQsSdgzJ6gonAn
y6h8GJoxvzF2r8KSdex4NKwgN07EbeipyQKYiOwMdO5E+F1UBF0iscqvKHal6KX0uvE8gzi6QXC+
NJYriUcjswBHfavagSYeFZ7ZxrsQS5q/O70spp1p1ep+wd04DXrR3soNXW6RzUJuj2T2FmaHR9mI
iDC8nWZc5K4wKuwzoybfFQIL1D4N+xvj+nr2sKUnY7LamED72JY2C93OFr2kPX3QlYOJ+O8d5UZz
f33lv549WqHGCFIF+WhsOc7XCCbiEaYXKxlqiRCabJ00EK07v5H1kAPcnBUX3VO1u+WM83owCboE
ryN2wqoavLn8eQWxpwe2ggGd8DiEbXo0VOkEiROq96aTTze6+fpMpz0M3Ym+0OM2zc31QdW9cOvO
BTTdG2Vg2FN5N2APFLgakjpU/kjDmYgtV0j33QoW1q6cny00DakEbWdMT5xtfmiODEWCoxaeqWeI
UfX4d029qQdtZxf+DCZ5F2kjpo/DJH2z0Ke9YininWqC3b0+1a8vF6GyKQh1IX4QZW+Og34E84S0
LlIO2pgFIRYOnqr19skyMQu53tSl6WVdkZYnukPAYdNUl0RS0UNUI6Khx+28FpPXarNy1E17xDis
lzeig4vtmYztyjheH6bnq7jLhSbBjLKcWFhBpBQM4GDl2NOZDgzZbr7x/L00lABH2JkmmCRCoPP2
BktaPBcQccgcFOw0dLb9GTXgYND0W8X5S8fAytsm9Q0TFKzDeVNJp2SWKGmqtaMhcAnsfFGiCfjn
EwZ2gQQiIS3Z4c3+iOQcxWHTrq7PLQJ0cW7tYuP/kHYeu3IjS7d+IgL0ZspiVW0jb1pqTQhJ3U3v
XZJPf7/U4D8iiyhi6wLdI0GKSmZmZJgVa83hqQ3TH84Ihe19c3teBwAS+CoaRHxEuZ+/pbLwKWY6
TGUMtnYdkngi1a55VipMe7bdU8dk96nTSvvgkNxGPJTxWBu3QApf2cbaqFbPNH+d3jyhKA46Wkm9
4Z2YxfCgOhMJSFmJ9p2rNMVfZqbUTyJTxdf7q95zQgwOE2LwXjK9vfG1sLnMXgYG7DQnM5Jg6sBQ
/NAkV03xvE/kuzXJTOkFCsyK7+9b3rsf1GoJcHguHZa/XrohurKyJ763m9fNpTMRPUySKkEkGaGj
oTPG4L69X1P2W6dHyxcaBw1lAEAsa4NlDmGsrUZcyM6bpLRGaTMtGQ3uP5NL4gvHM2TbEISEdhHY
RoRmz4zg+RsVveyvWlimwjeLuoZmVZRaBKVY7ZBUJX03+WKoRnTB41zS3YLM+9IltvZfTtG5P5WN
XnQPIP7hj0PbvKZKYtvpv4bTi++ZLcrWpwcAhMNKl6H062WsD+ANO0dMzgaBacMvEHZtznVfxfSv
FwbEG8F8ELrgtm94qDQnUcycaAN31uyhFAJRX+HnfXmEG7rNqQmIKM8jYiWJgehLrD+7Z3RebYWu
Ae2Lmvw9G1CtwaDcqj+nXOui05C2w8deA5Tqm1bG5ygSQ//UaLMN8VefmF8r14xok8dtY12zfgjf
Id6CRpBOeVsgljgQeIPmgj43ovXC7FFcTEcByY5rpTUM5ukXuQGpwXoJ6bwUVtwS2DmKKQL4//KP
E4J4Pgn5fL5/SvdMWXSMQSXQ8wN3szZlIJxaa1xIzg2wS7aOVo3WLbwaeX9Qn91xeHI26P9MbR7E
0pTeLmFVljVozyPqn18XmRr5ZIExusxlIx6EVS2X+yvcNWs5DJCRO8Mdv/mYphlBp5KwQrdBxN43
zQ4OznQa0PpT66H+6nmJcg7N1j2wu/Nl6Z5S6KL6RLSx7UTHbleKmN9zUlujeMgqZKnq3m1ehbr6
8/4Kdy1BmkUqg/fG16z3MC+qrhdzRsYcOyWAYOFcPLNpdVgh7ebbfVs7TzEv4/9sbaIMUcJyHw3E
yjFqlR9HuHC+1bIvfd/K7oqkCAhSefR8tiPXplq5SNDWMHtoUQOKu/E+oAlRPiWInP7BNmlskk5C
KqcvNqcyqeCHD0EUnozaZECrZdwBqE72oA9FfFAq3zmJxBU0QmjhkSZuQadj4YhJRxmOMnwL6Aku
i4viwpCd1WN0zdJG+4D+ivX3/U+5t2Fg2+TBoKlFDrw+HIk7eE41smH5XHAWEdkKmD3+g7iaKhEp
lBz1YtM2boTy6WDPDUvr2lb/O2rLf+tSdz7YTfYHZ52lEKRAPkWFa7NdhjMCUB2FcariMXldWQ2v
iB5FdbAsoXKwX3unkHCaUTp8MfnLxlYtGSNybzJOsT71gaUCu+vhr71W83w0xLu3SwTTUtuCuW/6
NetdQqRuspoJ36h1KeLAVRRfnT58MdKRWp6c2WXSmq/EoV9bqUvLnWwYMU5O3/4g6mvORaYvF7R/
kG+3kdF5+dGTrIqUYiUwYLsoW/Fms3YH6hOUSl+VQ0e2FeZOqAb37ezdq9/tyH38LZKWL45uKNgx
Jua0NM2qfXTCB9A/3gIlhgftPnf7oHYow5hNdCdFbECvABuGoWFjlKmWyEa9D6MoUKJ8HXbJlzGZ
+0sTO87rvHeRrr6/zL0zQn5CtcfyLEJ4+Yt+W2aqZV06qBz91qoRbVjq7yhW6gdZ3b4RDomcbmH4
f/NaztCJT7rdUeGRUpZekwLV1zNxur+UvR2TA2YqZTPqVjdtLi0ti6TXjRNApuQVzDMw3+dJG5Rz
nDAj7D5PXvjffZO3C6PSokvNVcYQoBOSYevq6/V6rU2c/Zz8IPCs2v6gjYb76b6V2/RG1nNgKWU4
U5ZYNn6wK0Y9jhm0ZYrEydHo6JZnPU3cNyXS5SeIfhu/gnfiVFbpcL5v+faTYhmSTArKOCsmx9br
gy2inoCVs3FuWbwzFCP5Aqh5eK76pn00zLA8W6g9HYzC3l4CCkmy8igxtAxiyY/+20elutnlMZeP
8SukGhrFQnY8d5TAtPqvJa/o5f4a980B52RC6FfdbG1OSyIb1h5prrLbk+El3inkAQ1E2v+clfAI
L7ZnDm+Jsi7OEniR/PPfVtdbKV3RhSuejQPTVsDyAjvOYh8dr+xzNhTKQT1374hKbyLnIglEtsjo
RHOYyYGhm4IgRP50NKcHFaWSgxbs3kEBj0Fh6lfhZlsCS1vI8BhBBGniIUVH4jtdFcjgT+oy9ack
adyA0bkyuL9zO0uT8QHpPQOPICU2pxMYpdczkM3OKdH0nOt5jLQbXua+ldsHG+wXqScoZwsb20DY
bBy76HOsDMUM0NYp0aEx7e4thF/Zi5MZ4hxZQuHvUk3d9uJghB5Gu+Ci66kaBoohULuJ3SXwFsTd
NLNEYMCKjkaTdw6kTZtedqs4IjcNwLJZErMueehic/hbyyL3iaZW+UVRJgWtpiI7iH/kpqyfODkv
C9JCqm/RnN6Ejg4yhXmxzHCBufP0zkwncWbo2DnBDBOd8qaeTkqhFE8iiosPbqwfkTbe7ibDEcQO
Kj0aRlitTbSCvm+uerMDNL+Ipm+uHapNUDIcd16qORoOHtddY7JowYbCA74dByymRajDUjIR3GTt
tUlm81W7zPaVLFW73j+ltxMQMNCgLiFH6CmfQtOw9iul4iAjMMwoZk/5yPDPKM4qV+KMCuv8HPUi
e2UJOJBEbDEYrIhX5ui27+7/htv7iF26VfKVgjtmCzwARaMgTwwXDly84hHFx/ocJUt8+QMr8q0l
4CT8M+VH/82Bko1zRnO3CCZ96B8SolyQFdT+7lu5vRUyUGGURhb3WJW+tmL0cOpniEuDvKTcjQTL
+KgjafWU2BNc3lrVHylm7n08fJhB599idnKL/o7MDqJk4ATB0hjth17L7Ndj7XYH0fPeshwwIeBX
dMlvufl4RerAb7vEJXg55J1iAQVAvlQCrjNR+L0WHdm7fRf4gr/Zk7/nt82aK3rKTKaUgTMraFxZ
3heIWdHNtqqUkU33W+/F3sGlu1kiI8X0viSA7pfm/OZVUEPkEosItleho2A2poN3mkynfTAl8lxL
qiPY/s0lxx4jAVShkLmQKf96iU5cLl2P9lGAxkVyiduaxo8BvIFf2R88eL/aOyvnKW0Zso3AIWF2
ehMJCtxjBZFvEXTtOHsncxLRV86SeOsswwh1XVKUNN1mpDaKwTs3tWd8R7JEh0o5U9NX/RLrnxfd
gFd0TqHEzfKCOpIY6SubZfEd1g9+PzJwX0jquwfNbuf3VLBHKNuMRvhK1R4EertfDp9FA4YXlm7p
+suVNTTPgusUJIWwX02qM5ytkWTH7Trl4FDcnEP54TADIEOyjG5xCINwDDGRegcoKnyzJrf8PoXF
fC3TPgY133TpeDLz5Ij5bs+qRIgxCsn/N0OApRcTUxqiCCpFm8/eImrmHywFdZs6uhS9ogLT17Xz
fc+191UpljCADHsjYL+N50IsYQgbW8kDZPSGoE31OUDWjWm/vjwCcu+aouED1gwuQfK79QZOSzc7
EQiBoAcR5lux1ZyyZAqDmMr3S/0xGwijHgTvYARk4WltCqLLyZxcMw/6qXCvDl21YLT68axkcXwx
vCL86/5XvH1PpUFgi0jfSqbPLfpCEZTadKArgSYiFP00s/IuAJ3zp6FVKpQxlu4Z3ZgOTt6s+ifx
Wv3sqGl18KLuHCCsAP1gbo3Gw5bAxStAD1almwVwMThBmxhVsAiz9i2oMN54odf4dmGWB0Z3dhXX
SUxIWZ2Hb4tu6YqeYUXXzAI4DJNzCBXRJ7SJOlovICXuf+VdU9SnIB1mvoO4bL2rTUlyOU+Yilo1
unZdHiFrqA9vOguJnz8wRVDyC/JBhCTf399eItgHR9MoFUyN6IMiKuNeFAiVTlXZHpU7bkJcoh/J
ZQesF3JnUri1qahIJUwpzCCCKbxAjTLrWsNVjviW5/20LfSGRw3q1FYiFiCVOkqL9j4qwGxJ1UUq
QWFibb4hIrLVMMqDNtakILMCc2utInlWh8NBYWfnrQVmCvBBdghwAhsPvjhp3BTWkAeLMapMkLX1
xzyEqaoK2/JBK4z8en8T9+4DhVOiPxtoC6WX9dKMgSKJnYk8yCK9fiocqzlXtY7amNIup0wrEFWK
0+bA9chFbB5dCMH/Z3Tz6CZzsYwtLJqBQKkNCuUin9F8I4yvysx5zAwjvniZoyH8YOrZ3/cXvGub
chbYC3DUwCbXC3Y1MfejvpCuiN54XlAm84kMQUx2Rnxqy+F75pXa0yDsI+De3iGicizpcGFsBW+y
NuzNZekqqIwFar9EDzO57+dUpYCAuzqChe6aIlr79UxK2qa1KSpbeVmrZc5IgfZ+KVTnYzU6DCwP
anhQpdizZHh0cslNJG3/ZlF8NGEyrZcFYOuS09ItynkSZX5OhdNeXr5x5GKMvRPsgUjc3IySumBq
q7gbKELLx7lI28b38uJD07TK1UA4jK61ptAEaMXn+5b3Xi5qkfRbMO8wObcJgIGdQlA4WXi6RUFQ
2UuNS9Oq3aM721IrDdk/30ncL2MTI/6oy1b6SI3tIFTdu6lS/4seqeT62Q6WzWGSybpJFvRm6j0O
egxXn1nGpyYvv2sufNm0co5o3W5SKPyuRJrQLaLrxsrXBwnROfSzaoSu+4TxT2F2w3t4f9yDgtre
lWQoBeoiWcdg5nNtpS+iWcSdl+FeB/G2NNlPVEXDC6/lN6TU0XFueqd+M9vQWRx81L2HRco+MDcH
WNLZopincoTGqC3ywBz1tj6ZfTKdRZehjm1l7Ze0r93vrhcJBGDdYj51i6seKTPsOXw5gQ8OA3oP
opLN4oesQUbSyQKbR+5E+gw2JB5SJBmp3qSleTTwv3dj5QtK9A6gmsr+2l6SI4TXK9izUis/ubO3
BFpjp5fYa/ODG7u3NMZ/SPqpDnFtN6bSVjhdUhmEPV6i+17l2ozyh91DbpfzeeoW8+Ac3S4N/ypJ
POmaUV3ctvJts9WWMIqyAAH5D1HbDU+9SqCJCHLz4oAOCAYlGemL6I1s45Fcknx5ZpcFRVoP10nl
sgOVHy9FO5oHJ/SWNEDCPfiPbrR8Mbd+z+tKk2JwQcSKCvLfepeNjW8OCcRTMNcvH2eaev9MIhen
zhsSmuLW8H6sStvXYeu4FNNUHXjDWz/Ej5E8qbhEpi+3gMJcVRwTRXv8sJLkn6rSmjIEyDvzwZ4o
V/lhUXefo6Euo4OgYdcuFRaYhl2wBts276BHRduPaRbAg/pTKEpyBnrgvBosSuFk23NQDJbx8b7n
3ztRTHMgSiBJAG/A9h69L7NoqiwwJy1nVnDKLk46qa9nAz2NPzDFqwZXHl6APGl9L5cJGUorY5tb
0I0Xy00WbkxjI2TSHulP3d5LHawGB5gXW4L7Ny6n6+LeGkxMTaZeIRvMrHtPjBs0UaQiuzvojy9f
mny1QNgACwW6uV5am9iDXuYNt6W03sZuW514y8uL28fLgaW9lZEocDokWPPmvZrLxHCViZXldiK5
iRhbWJoi8kWSdB/7fCoPQHS376OEiBA1M5BBVrndNFOfI8WpnDSwtaa5jI7SvW3cVj+ARO6dQmAv
ku5fzrJvG/SaXlHjL+o0gNp09Kl82Gcro9U14HPO97dqb0G/m5I/5becrkxMVI17TLlVpr3N+jC9
QuA9/sFVJo+iEQmen4n1TQwueAq1CPEbSMMy8eyVvfs6bKEWtUYR/nDoSJ7q/rAvv3M2pMyIZF/B
b3Gd10uLurJQee6TgC7aP2FI6aZYDAcNDObPZmZ6Xv4lf3FsAykl6YdeZm0uhJXKrSA3gQegQTw6
tsU7ZqRepnvGZCJgsl+FMKJ9mhXbA9h6emHGDVaGoh5bgMJhdWraOv0mYkW8AV561JHYOYvMJVBX
IBLlpm1rYTDwuVg05FkUiNl36GahCg2ncnpIO7JnigePwgL1TF6/jZsaBrUWtD+SQDUQho9ClFnG
SOvxxRSO7h/7vUdW1jGZqCJWIdrdZExGnDHtjdMN8ilUfaRLtJ9aqJilHyaSXSVHD81FnCCIhade
I1iTTjCg5NcSmevTVNjD9/u/Z2/pEpagckxJrbatJ5NZ8wl55QRSdiV5qy15+BqnB0eRGh3hH3ee
VeSECX0ZZIYEaDtV0yF+ZRdLnQRopeS+4TTtJasHsNZx0o5QFGnhucq85eGlC+T1ARwA3AjmARjN
1rcj1mnjuWrG0FWbeGddDKjICxyClSbpQYp6e+8NRouBhzH7Tid4q/EApN+p1SxJgkJMuZ90zXgG
sIZWS8VUv6fBrXt/abcuFPSerKxS7GOR2zyNSWFQYj2E+gtUcV+o9RZn5gaV630rtydE0vCRK3E5
aDFvIR1DJuycufY4EP1kBIgNN3BldUjsIP7i3ze1tyBmWUnM4Ky6JW2fSsjmSk2JAiJ2BdAbk8oT
Zf7gvhV5m9c1ISxQFUb/g1PIaV6fCDhHaQuOsQhKKKneq62XXmwL3qmW3PAqVc19J1LK910zuy8/
IDziVBeJhmTLaZOmMHnuCA/l2IAXGCmX3hsundHN/5ZLilpEmc0HZ3/nQBINyekG2UFh6GC9UkSX
ws7qsRe2xQyEqspPhTpEj57ezFc7Z6b3YANvrzjJA5Ee/VeYG9nDtcG87uEXKoiQu7QJrzVDu5Cc
LvopTFrriWaV+WQkQ3oQtOwZZUYVH0ZmD8mYPMC/RRJjZhCZC4F6eyTKs54Nztnp0LjS7EF5ZetR
9T5B2+wgsNi5FYCD/2dUfvrfjKp6C0YCAASdUDs8Vc3iPtOEmk5tn0cf7p/X3fURpkPyz824GUru
s7ydxprzijju/EPTJmQz3EQpL4k+K0FXcJTKynnx9Bh5IIOIXHlq0VC8brbShFSoEnEugsxiSoWu
2xwIOMmfiEE96nuW+3I3gz1CNMQEZCK/2cV6WDxEs0oRpM7cnAh1+rMJA+VpclLn4A3ecQCkdr+I
AOl78Rat9y4MlW6shloEHb2b5wW+hXMbGgwZpWmqaQ9w4SjXUFPL15UxhQe2d1wc7T3ZDaMMQ1Fk
c24yXaRD4y0T7930sUNJ6a1ozPTT/ROzczjRUWbyGH4mYo1tOYSoSSvRcJ2CITYkveKQXHne6yBL
5uYgL9k5nAz70bOUjg0agk044yVZNlce3tMt6c632bhQkVTLp8Ki35fXafeXUoz5gdGd9UF6QAlP
+lGNB3e9gbOqLJRmkimwPeH5cZmrAVzr3UPqTJ1//1PK/Vg/FkxyMybOgDrlF5gW1qZsqws1b2Lc
nxOZfFMAwp1MRqQ+UMUrgpTC/0FladceqE2QOICPqH6s7c0gLuqpJR4yZ8t9KnKRvI7zqGbeWETF
j8YbigODtweSBdKblTxtJM3bjlPnxs0ktGUMtBaNlKgZ++ekE/3BS7RjBeY5CTCSlEBQZKyXFcdL
ZuiNMgQcWEabgUE8oU9UHjjlnY9H0YZRRqA4nMptwWgZjW7QeFWDMTYmg4h6Gq/hFGVflHZInhet
DQ+qADvLkmNSkimC+hTv7HpZlTVVCU3dIfAqU73Wzqic4+Mh+9s7RthKIwJacmlni1ReXD1rPHsZ
gt7qkndR24dPSjsneOZJo5w8OO+gNmkPdmzvW8JAQZgCmZNMLddLSxJlIF6xBjBNhfsD3t/8FKVC
PMQztNvpKI6ob27vNBkYdUdJ0sl4wBaq2XkNM191MaIDVSCUEyfNU2tyYKjeHsF4d3aN/grIJupt
jGJuUT/zkHpL15cc+XJsnprU0K5ZTEpy33PsLIhbDByMS0wNcfugLVaqtK7GgkSY5+/0tO3PqVmh
LhgfkaveWgIvAt6agXpgMubWZ9Csip0+rYhFXLV9a3aq9ckrikVnOLHx4oNl/RobX3tErP3aJYiS
ccGb1xO6rTFBNE8EQxJXI1zgpYToL4nr+PBakF4tdFkehqiYx6tFTAP7z5xYMEiVqUoKW6tW7oco
E//sF8XqTpnXV5+naZ5/Km6XfJpjc/xJ3OoB1GtgQnuYKTEbfj7pxhLc36Dba8UMIAUGqDIkZ8YW
JTIy2JAZUdIHSUS9xo9FUX3OaBtFjMm5hg/JOkNY3nRwr245XgjJqQ4xVABBK0d+83h5eNyuiOs+
GBnw+iLCRYH1eLQW7VwPw9xfk2GyL6bU2L20E8Pn9hwa/ylOW9v+ksWmd+DCbu85tNvkjhLCAcf6
Vq9bxFHeTXQY4B7vkueOTPk8Rzn6VWPWP2eJEx28N3v26EmDGqE1zpmVl/O3wNlE6j3T0p7gq7D0
UwE37tlrmL2NwU76A/pZB2/C7WWnzI0eOVkJDubmQe1G2ip5RVyZOEkD1qHlBpbZUbS8Z0W6Sjq2
9Nxx1etVIQAKTBswZjCWqXetkMC90JJqD07s7UWXtESS1JAHm3hkExyMS6tVEfKyQaS7yZm6W/ve
DJvMV7mDL0aHSFPEqAyD0wjeYgjSGTB77jWE/8iL+dZSTN8KBzFWQnLxYIdV9Nf9y7i3NGgqoF+C
71Iyo68/YA33GpNMxMW1KdxTCyl56utlBX+ZYec/X25LBiIcP4r3lGzWtjqlHjgwkFXNnRk/8/qF
Z4pP2etRmcsjlakdJ8OBIFaV2k0ECpt1tUKUeIKI5E0d1AdFeI4P213l14CQHpvZEiedNP18f4Fy
AWsXDZkJsTF01LwLAMvXCwy1Rni9Kl20aAbAikn8scimQYoJuB9nGMMe63B0Lt08al/vW5b/8tYy
zM3gigD60fTdnFDhRd6y5Gzj0FBUhW0N6hH8/+T+uG9n77gQHcPVJUfSIMtbr9DNHWeAoou0Y6FC
XNBH9PPardGLrcXBx9xzWBANYYe3ldx0Y4oGwjwpcwi1GZfPT2GVu9Qp9AWp2z7b2TT+fX9lO3tH
KAlPjIz2DPCD65UtIkvQipXJaWlp6ISC0BwSr278cVm0h7lHjziOB88fjeWIaG3nrMrAi7SDa8+K
NyEf6AxNL9qMOCJaMuYkjRxpggSsgKH3yldahKUvnFpc7y94ZytXVjff18ijeVkmCg0G5D/IFObz
sxZF4lR7wxGhy/4CZflZUoZybNbflkUrjTrj1IQaJRdh2jNQloqaxsAbjGb69Oxm2pG+hfxHN1dC
NhUgK5bE29YWJ+mElYCIQ4MFMFMhiI7a6E04LS/HY/Ok0omUERUZwpaSNBeTCoFswjPnRV/7PHU+
5IsTXlpj0I/GTn9NDm5XRH2PYjcBFIKI8jP/9oRDXBAufQVCxu7c4q0V58PjGIUm0OGkeqMJofzT
z20f6J3TPcEHXX0wpqxfTjiH7MNiWXj2PrctBDbsf6LYDE9EGt1/9FqpvubWjDRcNBx1G/duFZN0
pGg0vhH52lRCw2haqrzm5dTjRRJMQQ2et4ArK0BGATzO1TkayuVMX185eEhvzxwlZlyiijum87E9
c5PdW33mONBYqXUy+42b1e/VUm0mn4J98k5bZld7HBj3iQ4M394ryjEq2RslUZQgtiiGcTSAjMwU
f/vZti9L33jPZPe5v4xh+GIXiSk5xwepM12kLWG13auhLQQ+K52VkhleZ6wDpZ3st5ZSNZ2fdcYR
bdHu4mSeCDgEcMyWhlxVmhbKloFntbemIEk8+1Igo+Eneqs93PdPt0eHxdFXhbkHSDmHZ3Paw0FP
TXiQgqJ3zEuvL9m/mVK6bxHs7c71yLCf1TMIqqrZEUT/9uXBMp6K5hzFE2ona8tGZDSN7XGn53oR
Jy8T4auq4KWLwwmSgzKr24/3l7prELElWtdUvICsrg0Sujazl8hY2XWaZ4cRPj+v0upUtEK/xAng
4Pv25Fu2diQuXKJ0sGhSyAx282kjU0PopcYfF8igPyWtMT15Ggw8M8pPAfxM+ccKMMe1GuvFN5f2
+4utm46spxv8ADokm0Q20vNmoCdI/meb9JWjhKKtbxQuPsxr+1PGfMeFEbPydZoM/VnTmyPU2s4h
Xv2A7Xs7NYpWTE4f9A1NPNojYEj6YnzVWeJo0On2ESKooHXF7wXQSvd5vbNCyxyv8MohQO+6C6CD
NE+qC3Hr/S+6tyC8HReSSiJcsdsDO02WXY/NEDQ2LftwxtHM4YASfOq9WECDIgRVdFoThCuSbH29
oIQ/rDVzGAI1QzI11MzMLyd4Cuu5UE+xcsgitbc0RgkJHFgZMd8mLBvLVtRWrQ6BlUXlg6vgSOO+
Wl7XIDVP97+itnMNZc0Nbg76gIhSbc+FIbugrT6A+WNkmeiLHrafzYrzg5aWt/hoAVsXVJfn8jrr
jPmfY7h33rpDbBV02gYYhkBLaMOZCnP1MZtD+5VTJWkMBYE1H9E+734XqeAICZ9BjVz++W+xAH03
qkF5PwR60rcPwwg9lWjjT0mUewfOaadwQpyIVBgEA2ACKVWvTYnRjbxG47OoVd1d2q5CpE6hpFu3
aX1u2vhjyrzUFdkcwd1V3ZPrLf0TI1vtwf7sbA+/gyCCehsJwfbtaWbGcAeI6oJqyD1UVpPF8iFu
s0+ktgbzipHz4mSHd87mA5MNELpuu6oxanB1kUZTIOJkeHTckXrlOFJ0s0LlYG07HpnBAfDnuAvy
xm27Qy0qQHnzNAalbaBEwIzY45IWaYDUSB8wWghEplfHh2aJl8AokiPk5c5pos5NNQ7bMqvbnPzB
ZpQ2qVy6LUmkPrm58aNAfOevsT28ZDsOkXQOECS3jErwFo7dQNFSqkkIjXNZG+ehz+pPS9gkB6QA
u+sBaE6RGf0kOsLrI2s1uRmTm44BLFLLU7pM0znOE42iqVIf7NxOmEKtBioM5l0AeW9jsMbxyoIO
zBhYdlx8HpaufMpDz/ig6ZnujzXSVGWiCb/ozZdXpQB5U0qhLqUBtfM2LsBROFEgzsegyBstYOSG
WLep0vMc98ZBwLDrAySbH7044Dx4/vUHhdwYviWLzl/be81F1YroWpRpdRZZ/LGvrOzdaOn9K3xR
EYz2kvmD51bXgdzo4Gvv+QDCagbMmVUGK7nxRdrguo1b5VNQzbDj+fnS0W9StVx8iUsTwHQ8Q5V+
/1nYSSRAQzM/zBQlvV1jczfMWbfzJaWp6zV9Qsd/NBCmsp1nd0ZmR6BAdlJC+KLuG927JnJjaYRD
t0rivP7eM6OEg24NfG/yJz+3hfLBmKv03X0re9eEyFoeIEIxJsnXVpzUSCyzRQXP6CPrHIZj5S9z
1rwRenU0Yb77FTk3PCMUjgA2rE150ZwOKHuNAQrHEChqISO2yTBWZ7gg/+1FMX7OVfOoBLC3Pt4r
kBScGJe3a23ULDRrsKtqCiDmEBzKoasCdbD1N0NuHT3Iewuk0K1yOmWXYdu3y9sl1Kd4xuVoY+w+
2lafJB8aGKStz4aQr1RUwZZr6VN+1BnauxOgTykL4NJ4PTYx5rTMptlDtBDUKvz0EUF8UI/dcBkS
bTqDKTxi6Diyt4nfQy0URp1iL6n7NFCbMT7nTVtd1NlzL9FoHLGK7e2ihbK87JSD7N2SV0g+oXGY
qzFQwLB9QXIPhewhNIczquDJQZfkyNbmmBqC8f9MBwYABEU/T7PlPZUz9bBqjo8w+rumKBbTWoak
ihbi+nBGvdHAEAkAwKgL63M/9MkpHgv1DCL25TN8dHhBbNB2kzn1tiSRjZ4yVTpns1Ja7wq7nXvV
W1AAHtfjct+l7Dku+HAQSJTYNxoL61XxALmlpY9jwCCVqZ1LvucopxCOvPLeISQb4LRDzwT4euO6
4iyh1G66BKWmnbw3ldymq2ClT7VjRh0swsvR/d7bLincyiwkuSsDT+uFuYjEQ1gTAZglQruo9mBe
mhI9tlAM+kHlY9eUxDcg2LozKEJnNyr1JSTQVefynCEa+omDMVATsNIDU3vbBTqXFglFUjLHzWds
Q1dHAzgZAy8cu8eS3O6johyqFewuCCy5zTNK13cLVoKha3FjaISCiimKa2oXCGDZ41D5SVVnB2/a
nh8GZfZ/tjb71BuV4aYOAAbYBvIro0zus6MI93ufM9ipqLETpIyW/cGpp18HywLwcuqdMkj8LRvL
07pvhhQXRWmj+rfQWia4ot4ND6KC3e/4awxXDjYDt1mbsfI8HcqJQ8+Ec5o+anlkPsVR17VXNQNj
ev8m7xpjDktiNSQGefOstEC8qmiuyQnGzgx9o7bip7lvFVI9DS/v/4E1AAHwU8JRhCT3emkaBFbq
mKW/YCjVGzucUAcRxlOUH3J37a2Lb4esDpgnORKwthRqqaMpzNiBHcqjQF3C9hFJkM/xWCkHsOO9
1IDcgxSSLB0Rn034YS9Na5cJX7BG6uqLImAWcCo9k8zXyXnse9UvhZKfFpF/uf8x9yoZyDTCQg1/
i1Qe3VyCyPaUrJjIsuDRXp7tCZHvypqrazqMMLwPinXNC1O8a+ox+Qp/UvjcQo64nGDrzs5VXHVX
O42Mb2o4FPar3I7LfwdjnP+7/yN390H2BvDhUIVsDzP843Wqebx/njpZH9N4Al2bK9E/3pgeqZfs
PRb0aEBZAJiUvYj1llslg6mNw6NUhh4EtfiHi93NMPzrYB9Q9Toaqt5bmoS2EOmCTAByurbXl1rC
UyJ42rMZNrHSTr+YkgO96t0/SQKZKKSFJnNPKC/Xpri6Ma1KlmY3KZIMyEC1X6DUHu1TUiMn8gc+
QT4VLnRAjHdt069KCgwyhUHop6XhAyQE/UOpJ8YJYcP4fP947O0ZKDiZd4FaAW+6Xtg4OnFkTlSJ
R9nAj3Q0rEVpUkcrogxhbW/Mv903uLdpVDapGgDXImHY+LvRbHrXSNIB9jJTeYxyHULocowXLmkf
HjxSe88u1HOwHFA4kKnJenEk8041m9iqRnP8kGV2rwSkg6NzsF87dmTHldExRhjpSW3eJUfv5rKA
rDawJiN+tIq5OedhU/x9/8vtWgETAAyHPOum08pETzEiPEwtsui66jJWsf4YJfrkXf//7GzOOhUc
kIk8gQHQLOHPrqiBbsXJQf/uVi4CBAA0aL/OOA3dbb5hmV4yagjBBrVuxPOTnVdC86s6xy2NTZ59
Vfuk+j7NVTs8GFWukYwMMdP2JqiS7+ha6cZZna3uUVMjJQ4Kes6DXya5g3vTnf5bW2qa4qtGnHzs
kzLXg7AuKS60GoSmb8Y2K6UbnI3RH8PSWE4Dc7QZZYbUfHQ7UolzW2XLp3bO2yOS6J0LJ8f9YIkh
IaFqtinxTPYEdMxEyjdyXWgDimT+aNjV+GBWaQlN/3w037R3aggHOTe/4OTbTkIWlqZXwwcRQI6b
Fv40qa3v9HV9lB7vBISU5pisJZSmILatPOhdU6RjrdLtaVsG0XRQ/0RralDVhXZd2hIOP9Kig6O6
40zkVAUNaAqQ5HebF2Chs7gYPR9ThdPjYUpF9qHDns98gPnyEJ5yuCcbPzAiEIWufcmQU1VBBbvn
uGYWBbAi+2LQFz6IZfZ2S7YAJC+nnOaTp+e3CLdW9FFXopKmXaMqX0GWTqk/UR0P7l/xvUKjDFto
3Us+bx7RtR3L6zOz090eBupkUAPbFdG7MUfV/FSWif2z6SZmYZq2i6bXU1v2HxFvn3+ktq1oZ1PL
0Dm5/3v29pHwjbIOakfMIWwuBYjFOgU2issxqF0tkaY/gIj9r9T6I3D0niX44ABvydkKZuTWC28m
VajhgkK6S0Xs71Gj2wXFbCb8EKHRg2B770rIvSSHoDTGdPHaViaiLO8MpQu0TnG013rkOIAZx1Sp
TibUttkHL1Xc3If8T/y4/z33nAwlVLwMHRUei01gOnd522mo3AaxpSI1Mvc5kjvo87zVvMg+MZk+
/8EG0hBlyNahOcq4/HqpsaW4pqKMhBG5nvmKozhQK8PsX9t6fXB2d9dGgCkH+KnGbUkXcjSvzWyy
+qDqzf4RGSf7FFrxeB3teni0JAfy/W+5e2IA8sIEB3KAVsd6aS1VYSJbfIzZjeH/4+zMettG0jX8
iwhwX25JSvIeO3EcJzdEupMUdxaLO3/9PMzFOZEsWEgDM40B0pNSsbZveZfbtNEsLHQC48ZKjUtN
jnNTo8G8maNTRAJOczzUiFZRP6IcAIW4cw7DuORRKr1s73VJ/6Ix/oW45fe5OkEowOilVrCVDIgo
tx/0x3VD9DehcgoLoqLJE1Xj4AdhP8+3cq5XEU5VN3+uV3v519JaHlYat+lH1yrqSwfl3Cf+82ec
HErqc50tqMPHI58FZXyIm+gFO6ihpOI/vBhcdyBdfssmnGJA0tQascWBQ4Ng2xBldm2A4sy7fatm
e/f+xjl3lyMFvJ2/zfjr9KU39ClHI40MOF20IipMc7qj9Kq/vj/K7xvrdA0xAaYqQkFlQ0SdrKFv
q27W5gEWbOO5u3wylr2V+W0M6h+qsetPd46VN3dpDT6vqWb72ipEf4BoqqqQ8tfc71UxeHAaKLoc
wH43z3XiONc9+fOFePw3+v3Nb3U2eXnUP9noJ++1iYpijdzYALVM9T8L4Y2Hbq0NnX5Pb0Oo7fBM
rgqvGw+mWahn8PnBa2pbxR5v3vx7Ji2jwp/S72Ss5FRfWK9zu5AmJumkwXKRVB5/yFqiG2RQAwea
qrwsaqfEvwKz6XzroNteuFTO1CwYABASHQXkH07l1Btqmp1IFg6eZ5Egz5XYFXiVRGsGNAfBpB89
/OwrOWeXbs8zk4TuBKwYgQKIcW9OvGrWlQCOgu6oRLPr25mD7uQEdbFhzX5x4YY5M0+Uo6F7c8PQ
tj3lotrovU6jDxcpT3w7dAfE1Wt78sKplfU9sF9znxX6V3Oeugvpxdl5bhJv1OF57U+xOl7XwB8t
oSdRppxAmjjVrkXa8qCP/iUJhnO3KFX4DUNNcobA+fZb/rhFa5hLi2W0HPTayq7aZTDD2pNDGORY
HWu970VG0k1PQuOK0aYM6wFr+WtbJ0amhQnrF/E3EojTmzwBAZX2tL4wo5O3q9+3dyad67AeLrb7
zs+XlA3ExmZLcerD6/l5CyqfMuy4GtoHpxbORzhg/k0w4Z6ip6oI13Xx4gop+dCzFm/n58mlJ+NM
bEVU9X+/4RTx6kPgIB1BTl6anXqddZrSLp4jn9A7qG+mOQueurwq/j4HIDalOc25Ic85PbVdEqRa
VQEfGbtxClHcMG8TwtYLo5yJAjZqAy0rigmbh8vxdhKItAIgZhQDV4dnkeZNHrV27z2s06LvkpRK
zYXb6MxLBfd3a6tS29r6/ccj6nrWDUmn8zHtdFnDKlB6E5ppYP98/606dyj/HOckvoEymGKoTC2S
DojcT3OV7FoJ8maqpvaCCtjZKZmgfDAzITk8DUhLQ6xCdwbOA6qIcY6FQgTn+lIF8twuRH8VdRm2
IiYjJwUm10K9UuYs1WAT5gsz2WJfe94Ni2rjlLv2qlrcS2Sss18RJZ9N44x/nrZ5fLdBrXP4XdFt
6ht9QdC6d7Aiw0QhvXB9n92KW+EA3DPilaf5tbECm+h7+lZugxZ6jZuyEa4+9xuEuzIWddd9+g87
ZJMosuCjAPg/2YmTj460mImZrNaqUJYd7Siv5v6jhX3m9X8ZiviMhAUI8ikly1hWX1u2npzRYX+X
LksTt37u77zGukTcPrdiGFihtM5/KVVvr+QfD4StUJI3tO2yapv2ZWhX8Q1LD+duqo3k+f1Zndv3
WyS/ccQRKDl9cMnje2+YtnaSnvvPUKjLFw3tggv74uyEKIOR1SIOR95+PKFe16Ca9Lx4VPG0Pe4e
bTgVSl5NtZ5cuJvObUHYJaCY0XpAv/FkRwhcSmbD5yGX5SD2aK1rV6XKi+fVGtQema7kwsVx7kgD
E2BSm4YNn/F4agoqusCtgATBnttYDnrwIRXzHPpUPXZZaqV49a7JP++v2rnvyXpRDQWFRMRyEhe7
uSbljEdKLKrCf4bmP2EQPsjbZEJR/f2hzkVkfwx1mpWQOxdtISm16H5azfsszbSHsvE0GbpTGkRe
71T3s1cDj+S6C+L3Bz+3mLybSJkSO1AyP9k3q8wzW2rgtDfvoHuyzQ+lo/RYN5f1PjPTSz7s5w4D
oC5YBlulB3z78VqauCWiCjsBC7d1yEK2M++1Tv97WSdM1kjvNm4ZN+Vp+NcnI6H7pPXxIFLj2vAl
pjbFRVmnc/uS/bhJ01GGAEp2PJc0QcMJ7y/25TosYHSWZZeXlIx75Zh7q7Bw9UiRpn5/vc5+QIBr
dEqAPQGaPR60MCszFx1lQqB7xUH22FBACbnUXDs3Clcw256SJKiPk12RIABiuVlJY2OuJDAC/GWW
Pql278/l3BkjXEWzBPQ5qfK2N/+4hOcVDq4zsvFzNDq/ZHk9h5B6FhF6hftfAqqNpgZTlJfFeAOM
RXy/HFwKGp70nX3uNBXMGv8S6+vcaSIW5Wa0oDETgBzPaHN1z9NBhyCk9T1K6/YWCDjVQVZFde15
jbhwes9VjYkCQMxsYAXGPHnHaOfpAC9gUGKbDEYzW4NDqWXuna2t6W5KgPFbq3T27ZprYV+4NW51
dnJYzeWSl/y5mdNp3uw9kIijhXQ8834aJ7P0pimmrTT8sOwyjyqgLrifYUNhiNz++vd7Bz2zzUkE
h2P4AMfjzR4WG0PPeLXZN1eenTY715bqy2gt0wVM9bnDQGd0g06goPDWRT1LFj+Y4LWlswr2IuiK
zxMmqoe/nxAiVERZCAcSSJ5MyCjL1DJmqFAyMbWwNnIRL5pP9KoF/4HLBjUHLhs7ZxM/OblDGjWl
IO/Q98rdPglzJ2nC1kjG53KZlgvdkzN3JC0E+ubAdpDxPC24d0VHeSzYpMRSx91beVeHSymnPSpp
CjqD50e0ZS/JFJ55UDdrT9InVPs3W4LjvTEmQ1b6Rj8hvqDl38zct64aNQ6R1ani12KpFaZo9hQk
g3Vhp5y50GjrgTSku03qf9pJl8Af6ObBDxy1zNzTuf/Rjcq50nNxITp5syUpFm3kx42tY29UveMZ
uiOm6VmWUnRLyy5aOoACDU3Xj+9vyTdnehuF142FA5pEM+h4lLRoa6r3JaOMw3Tjgqx5qLEK2RMc
fkxH7a81zrfhEGSAg85+IX07Hk6U1qRGSX2tSX3/oOmDirXRzjFnNay/PWw0DgkNEKHiAuFNOA1D
FjqYSdPLuA3m4cYOqjXulry6RW3rUmC+/VVHBVaGIvanUYkwL5iHk6H0XlReJWQLzGHavCSkE3rK
LfZLrQVXCQjfEPWW9lpS/A6nYP5rLb9teHJCRFAhk1FgPP6oFfJeTdYB/qkQPNpRKWs/ymrjlhKK
xapuaXyp5VKQ8uYcbIPSLN3w+zwFp3OWusJWrBJtvPkdRR2M9H2j4e1pZYnYv79Hzw5Fzg2gjUI4
2+d4fu7Kk9s5loy91VsPXW5yt7gE61J5y4XH9s1dxqwIHtCapFS+mfIcD7X5V7mAO2SsB2Jr2VtJ
99VM62EOhbS1p8bqnSdoGenn92d45qwDOtrwAlsWCTL2eNiWn6ImYch4NhrkCpaR6EI0/X/4jtu0
SHZ4voFLH48yYc1L6ss+qce+PliOZsZ+5hthP4lg9x8mtGEEuMIokZ6a2orF0wI7YUKm7smPVsUh
pZrmIjf0/jjntgb1JjCcPHbopp9OqafUnZa2ROArq3Z+m/+ahwBgyhhc6iudG2kj5yHax4So5R9/
PHSGA40ySRO7xupf+YBWwjYP9Lsxd+TfPjFsQvpXrBG4hw00ejyUYJNok0dlxJHZhJXzpB/8deYt
7ezy+v3vd+b6pyEC4Z1NAUfmlGnJFshGRMzrWDTu0IbdUur5vUmMd13Qwswi6fny698PSXMAxNcm
AfymP49BnJUxQTxQuynbQR+1w7yb19AwevNQ+/6lJvm5I/3neCeRwlwmLOaIPagzGHbUyF6L8tlc
rv0hsdBrSNODbItLSkfbEp2+CJQy2PwGL94bm5Ka59rp9LaOTa2ud9TE9aikonKrylUhdGrKO4Ei
RWTNrnnh5L2dLjzSzT6E9BEWvHcyXS9zlCsVN1iN1Nh1KVYrnno4H6Mo+096MbXXnslReX9N3x6O
jbxKiYEUGR7dqfhdYAJcaUcEGvinRR+i1m5m8ojQRCHiry8xdiv/oZyByBLDHR+OoSEyYy/TaC1n
56Ub5yWcnaT6VClPXjgcv0Xuj1cRIVC4JfTtAFlART4eK3fcUluZGYjMtc+wmuj8PKy1pvhaznUD
IxCj4KjtKtFHw2x098DNeWwLqGcmb5XIvrpJgaiCbwONvXDxvX0xSKoJC7kooL74pwe3HZu2KmyX
z6BZ+aec4lykY7Xy+f11fXs90GkCG4GwNSUCNKWOPwB+kX2Z+gQ2uW7CFs80J6R7HDwPhXw1p96/
0D48NykGJE+nUgBsettmfxQL1sVVdkuFM/bd3t4rKODtB7zJ3UvahuemtRFo4XoiYvKmukl9u17Z
OC3k4xbhsT4tixCcqQjroBMP3aBdqui/1TeExUMSj0Y32CC27smuRdZJp+TGrvXzVFzPYm4e7GZp
rly2126xHa0IzdnU7mGP2M/eksAiREyru0+GYPhauEEXJ0XQfMlr373teuHf9l3u/rKrxvks29TG
TTcXH0tpZLSv2otgnLe3Gb8eA92tOIvMwykDxEtImS07U/Bw+9oLtaDQn9rVLG8szDcfAq/X72pn
sV4XQwsuJJfnlgrgwoZOI/hD5vV4Syzob83+aBFa9/avYRbBQ7C29S7z7RcF/vdSVfHccECOoN/S
cdwAzMfDWXUWJLrKunjBqehHrTnz1YALBloQlh8OlX2puHPm4vwtauZxaxLEnJb0s9q1637UFEId
5viQ9soIqZ7a19KfLokOn3kYGGrL8sgAyL1ODpdup71eYJYTd44a173fDnJX6+QINwJw+E1pdX7c
iSy7UNk/s3eA11DF5BalpnnahTEmKg50a7s4L0XyubNh6h0g6nXzrWMtvqR+2hVfM5X3B0OCENy/
f4Ft63VygxNhUiPeGkC8CydFzrpLSr9rTBXr0zC85oONmLpfzXfKmFIU1wbrBU2CGo8Ic8o+LnVx
afxzs4e3ADSPMiu9tW2//XGjBd2aQLzuuliJpXiV+G2EXpql162nicjP8vV5kcN0JRvvUsfhzM7a
XNdJR/n0vMwnKQUEQsfo56GLpa95cetO4tHURXoLZKF8ev8jnx2KagxN7K1CeQrh6WFG0zdpkICp
cTCuVmGHA/C9qMrAeL8/1JnzSa1n05vxt5LoaWu0GQw4+qhvxIOOHc1h1dTU8yI7QDyNfql2nZle
SnTfHxIA1fES+rmFGxMSnzgne3RHXT/JyAYdV4uyVVvuxs6Z/5ani1Le/08SNMLxiK3nLrmmJQqw
+rrGwlV0hfplvXMK69KlcHZy29mk6/tb+ep4qEnrjCyxC4Rai9H6kgVDebeOUsOaeslASJWB+/j+
Ap47EBiLUMwmCeUmOpmbTF2prxkipqk5ZGHS1M11MGY/MzNTj1Cglxuvc4IHVBAusXvOxBaUKkCS
bv4cdKdO4mI0DrrOypSKk6FwoRRWKkJc6++zRFhpVGA2NNDWSj+5ZJe2GiyXNDsWuvze1OV6bxlG
Al1z6Xfvf8gzhw73PlqlVLiQ5zgtgHadbFYxkka5CQ6TaPO18TThFYHs7SXUz5lLlOiHadHLg5J8
2rO3F8PsQFVWsbKsoYtmI29v1QD9D2EgrbvxUdJ6ScepvqnturjLBwB278/1LfZpa1ExPgUuMmIO
//E2XX1v9OoNm8BfPmPpO/0YR6p4rdbYB2VRqDFS198J4p+w7t3gQLR+ycjwzEmBTknKShDCb3gj
K5bry9xnWLfb1VTu3dyePkxtADx53mVVUF69P+Mzu/V31RKyOUcFbOTxhJFD7+akYMKIV6S3ZeOm
n8ehyy6McuYwMsrvopPukGifvBHlYKQeIQdzwkL466gXbhhYVXsfeFLeFhgffCRmkUR966V759yW
IqSDb85lgPTVaVg3+0s6KZ0igDCcq1RJP65zWkkiy6erLus0emqGGc+r1ew9fy5f3v+85xYTqjHN
rK2fRgHz+POaeVEm0qYmkBvWypXjvbaEFXuUbH/pWmpeyNXOHVXaPdx3gBUJY08WEySPndYZl8LK
tpnDpqu7G7MusoeVqv+Fo/J2Sem6MwodF5O465Qc2/iByscWObZgSpan1HWSqMJKIwS15xyQbpex
yBIYUAk/5P1varyd5pZRkdbbiAWBOz1Z0zYR3ZAK2cWeIzD6K1In25mDprho8QEvQ30x7StvnZyd
p41+u9O9pTh0Y50U+6JJ7VDvW5WHmltZKARqcH5Ge+q/X/iR27c+DgjB/VKgwAidiiHh0fHK+67I
m2xCSFTNYrk11+0lGoomHPq5RgDL7+9W9yMt/TgQ9pSG+uw6V5ml/hrCRoIBjgeJo42DTivk+Gcg
LeFKIQbkrxrLve618avosPJaRrvcG8ig7vJkvVQrfbvpoWpvbJFNnwoizvbnf8SiYjWbTCQdLCcc
afKdts6jEZboaOoH0OsoQga9WvLD+x/87aYg9rVp0wHroWt2mr8BKvOsciDVHnAgiWg+imge3eRD
l5fOherBb8TC8dp6JKc21yUPMJ2Qk7UdFo5EUCFFlWi9jZNRm1Rr2CVWYIaGTKebPkOV/IA/ZNuE
1gQWJhprd/5nVdpo7QIrR9xFXx3/3h+UqiLNG8avk6lwptD8xX9BDVcue8yHRR92td59aMYST7/3
P9fbNWJtHD4YQhJbZ/MkSgHZ2yRlzqYc8lKP7Mn1IlBR2i/RpCV0ybF6fn+8M8tDdkIIQZGLustp
doZzMn+9V6jYy23hoocpg6cVycNn5Ux8tguDvb2cAK2RC9LD4eLlfxzvQFnkubMoD5fzUm/a+8K0
EufrVEz41yOhUfkPoF6cKdTw4+1jrdRwnnSqIU/2Hn3zfF9Om1D1okr5xaR/2IVN45pp6OtNei+q
jAr5MKYJ5RJtfbCGasR+IZDB51bC4g6po2HCkEy+95ivdfq8Dqs0Q91DgH6f5E76wUv84W7yNV3E
TUM8FLZlShu5KC3kEkEQds0OlJGDe3ECti+atMFxcC/H9u9qhPm1RLOclmy/pnWO3SMEWnFTFeVg
hUWDeHkUlLMOJww9uOAWfxeRY5ad5eO+11p/uB2J8NJXBd4T5wKzFybagwHat5bQk0drLgx5hUoZ
nhi1USqPopjrf1slIkh/nV8BgqDUAtqaahX9h+MVAmBqpqZL3Vp4WRAKfNkjZxQV8slBsCuX1Ntd
2BL8fcdHFgYSSsK/AREbZeF4PAxTXKMD3g1guExfO7uVux7hpcd6Qln+/aHeHi1yU3JUdJRIAMiI
j4fCB0C0kDzb2Jza6pD4RnrrLfhxkjsut9BOLiXgv3tcx3Ojkceu4uLbXprT2o7VLxbYJxC8S+Lg
ZrqYav1i5kM2HAr+D3e1ZSX/dCjxipgINhGP5dLYVdRQmFkjz02C5HPjz9NnnuqsCQu6v8mtrZTx
o5GtakMel/bL0Nv5YzY31FHSTKz+A5LPJPrtKKbrSsuRjyPbMudIFW6rh72ZBSmqdoHz4nWWeHXw
2X5uDVUnoeNWjtxVopxFuA6586LSamgiQDHy39qaqk96Xmtf+xGEHJoSk/+SUn+sQpWJ7prObbnG
WT2oJ5Fr+k+w5sh4yyDJ19BbagL2bTW+mIM9vCD85t6UXWH+XEYsS2LXXrN/iO+U3BkzHi+hLLHu
/bCmfkV3JG+9p3Qsuxcsilbq6FrSVZHsoJbfVoXhf14h2ImHukt1J6zYp/LTOqRT+ugllt0jcNDl
axmbQq+dx6RCRzwKCLs4eOgF3JR+ML9Yfer0kWa146umqqyDmaWyZd9wBNDgRD4IXQasKot4AExW
UdVIiqey2GynbSMZHiZ0mvRwqFGvC42RGum+oTbxPGg56WuNb0gfuYm95OEA7ed2HYJmehzmVdsJ
QRfswv4+vco34XQiWbrknF1IGif7e+KYgQYG9DW7St4YfVDewQzJvUgt/MGFwbZ74M+9vQ3m8dQS
vEB9ARp5fJj6Hr7EMjgGBqh6Gc3l4O39ZLgE8nkDfds6G5tvHy/TVsBzrONhaL/bLWw+PTLyOtV2
tS/mWypNyc4R3LuhMoP5UyKc4dYd2w7x3NK3p7D0dS2PjNpoLyFb8XbdRjyeOGEbTil8zU0j/BSb
iYKgmc2Lh/9ETVj37A2lNoIXcwKFTrmbOV8mgcet3dkbFdBokVEQk1OvVyip5Eic1u3cAyUwNfze
Za/ky4z1uwVeakoBUYh6SmMzUIUXdnJQ+VWCbQOVLdnrZgSgpE+epJMX1q7pzCoNkzlLjF1Rubhu
dBAudkaaDI9q7AT/dpluV05QdqE/+Y3YA1Rcxwg7yaUOB2f0fk161taHwBqzcpdrgfHETeHVu7Kf
gw/K7OZvVSLsNWyzxMkObSP6VyeT8tEf2uD7aGsc8TTp+OiTcLs5St3G/t7KEVBn1nbDQ1LCqA9F
ZxnDsxqL9Tkxpfa1aIT74CEqpsNKU2KKDEcgWtpWsrjTggAZuqKs8Qe3W7O5zdN0Hu9sffBfG9Xa
C440qrru0rUTUbGmrb7XlT9/pfHXXy9qzgGEFInxPNh+74Ta0CD1WIjmA02kJo9nsWIP1/p+kYTD
4DdWJEwvv4cKzu6imbY8Q4b3brAOILxDX5oeStUkgx9imoSjQw+hZTiQWqHAWZTLeivKqgYyjiFK
5KG5843zwC80AQPcDPrgCPi0FbZDstSaad8Ke4GY5s/5Jxd+jBGPhdOSk6XYNobKU4WMk7FKH0VN
1PJx8Fv1Lc111KAFjoSf6fDVfjgn5vS1RmpSAw451z90vVvdqwbp4jUqtMp/nTOhNCKeThQR8Afn
lWLt8mkse/8h9fGBjRatD/5d+fGfZiUxcECDw/3aN0ZeRbpmB5/1eU3SXeemiYyXejU8YEOJiUxv
Zkn8DCaR9NHiJeLDYNSpGc09LKIQ52KRg8mx5iys3CXoXprK736MWqkvOxDx8gF8GU0HKzOcu2pt
zSIOhrayQtVC/gWYqOlaHHRNvleVhl6UQgvC2tNb9H7Ufbn8JIn3+Ktbc7D669J3IGevpTH8Iqmo
1S715/WzA2tl+exZAgtTzNi1LspqNWl306KcNvJSP8/jMfPcJ/Rbsk8DbEjn1in4eiH580abU12G
DGntZtWBcyQ+Kmv08ROr1drnvIn9eIc2cxXcOMJupmjMZnfebVy7NJz6vKx3devyy9N6Ga3rupvr
V+xwuzlsPU87pHmPgwA6Nek/2VwnD83ktyXWR1J/dYC1emFlWeJpmHBbhuxg2jEHgrRQm5zu0dac
0ozcdLF+jqr0+tAeYOqEM2otD2bqK7ZoMZafBFRk84DQVHlbjInv3HlGAjBSLLbUr3HKsJ0oz4vM
yUNRe7UZOVjM3llBi/mSNpuc17nIP9bJVl6bi3V+TnBQSwD1CleGVVJMYxTM4K5my5QtcYhhY5DT
wCl7cEmIxFUyZvIDrHz3u6wnT4X9ip1LtLlVqT1aNsMYWopNdWPnVvEoNFsQlluD9L50hTAP1ZSR
RDmisqI0c8XwYUjMMnsyMfhtoy5XTYk0LS3ckNTI8GOtH+ePnmUqP0aBxu+RdJXzJ4/GQx31VpoA
yhF+2YQupuZjaMx5Vu41VacQmvwkXW87e1LlTbXa+b9aQtp6XeaiWXYY/qT6vvXRL40AMntBnPDJ
1tCfZ4Fb1KJNH/E/3Zi7dlY8oE0OksRE06a9gXLqyuyQJ7JJw0asQXU/Clf8olPheTuA/Iu11+wB
YQGvXPTv80RXN0TRZHJiZRTWDzJuYqFmya3DOlB2jDYhw0cUSaokamXSg8nxJg+It5mXVBptp9dv
NK0JBEdxtaYoX6Hp3JtsO8mf+sFHmZreh9Ez7G8iC6bsapVych+hAw/lvm2CtNrXZas/LYWzLpt2
Zf3Bm1LWBHegFJuUrFzZ1mYpr3PTqb7rm7xMhEPp8GSPlZ8ecLOt55tlnOsh1JrKeFkr1XM1m3N6
MyLx6dCvMJtXanb2iLhUPb0UC+Lm4bR6fY8JHEbRk7I4Lg0clHZf2YX/NCoD+5bZ6D0nBki8+rty
AJgTlpkzM3hX+7/UPDgK7EFbv3As9THE90Urrycz0f/N7bWVN+tQGU+4aljDLu8a96ZAYU8eZFl2
Ph+pUR8T1yV61JXprk+TysWtRohKZJGwLKJDS/vaE7J81jJN73gQu+p7No+NGcpW6v/Ar83MMEmW
/l4lbPN4mtH3ukHUqmtA/ttOtnfSILhy53GFsIRbrQq7UscsJ536MYgkwJ94qOGPxODilH0bpKpH
Uj6XcwvCqy228liwfGvHDQ8eGH3/BXxA/6FMjYW3Uin0HYsh0eVNY0heTJzGsq9EmTbG80bQNJE3
Ala+mbIxzSIbP3BJdGBoN4SpDjQqdv1aHrDgawoIu9lgow+4NCjMO7m0sYDurRelWu7CbB2yH+B2
hRlqrV2K63bIFjNsrLGsH5O2gw/YrKPZ3uc+8iafV0Lv7K6ho5KGdFfWAOPLOt/AL6nxoViNKghd
q0qG3cKxHiMxGqVFZtD78HjLdVGhOy40f4bJbHZA0daOakfXLVeJnS9pXHpN9aKXeZ6ERdvID51W
eN8Hu+Jfy13hoAc0q+WDzGFHREJwU+1lFuRBCI4g/5JpuXyio2z3u7EwvHmPnupkYllT9HnE45Qg
eu9JyCKNO5l5RCqu9qUUC0UIYaZ6OPozu0N1znQvjXYdQfHMxnRnGDOZ4kY/sSNHtslHTLspmxtC
Jh81zRjqSICo+T6LPLDisdUTdOClzjItulIPRtvo3mHKVKZupAN54kuWZURyXj44X7pc1/oIb0vv
1V+pfsSmU6Id5ZlDgk5bVop7tN4TP6SIPEz3TmoPXrjytwIRbKhfBL2pleHcmBaFD5Fp9hIPjT/x
rEg9J3nHvZN3VDHzSFTm/MEblhzbr0R3H0ms/OvOHCYtqhntB+6lAtljgUJHZ5VWubdzk5PYZlhA
HwoxmNlep3IehIlUyb9ACCD7EsLp6SevkJ21k64lv+SGV1Zhbo/GXeCOK8tSGdZLSoEBeTOt0K6Q
JNL8eDBH2zpwl7d33iaSELaLof+kYODgTzkPhAKTn8TtXBI26VaSJlezP2V6lLdOqiLpTE4eo11h
/IChoG2rIQy2rmEVcZFY/rBH06X+aDWOwEN0MRcZWkHWrqEJY/0bjFjejaKzQUcbJe4HvBJ1k0aN
yP3p1uKCym/9MZ8bznIH1gQJPe9mrUBih8vUqmTPkVRtVLn9em/XnZnE/iDKJcwAyfGueraisAHA
bIrKcZDpYYCmPMDDaOmV552Dj7AY/PEqMzXD2xtNbX5xasrABwR/OATtrOtPpEdZsfOM2g/u0gJP
xlBPyum+tJyiuC4NHqtQWhnqswldk096p4x+lw6r/h3PNaXvE2EqdcjLqf3i6TOtJHII8ehMJFJR
myIEFzrBJDFW7RZaBr2O0ZJwa/+GyNqCjE6ptDpQuNLcuKVjqiPWbnF265T3Zk+/RktDdxNrw+AH
z2ySucbFW7E1u9Am56BahR+CIsiDhBJhrdE9J4HD9+mQGHrtBAo/bM508SN9SH0Cytr5VnRm30Yl
LkFcRmxrnnLKJ3dqbtFO6/QOkJZJs0qjSuG1S1iYfXdfz2Uxhm3lrWD03K6Uka/Yt5G7lo61twUV
hDBxAhDjrD3ELUYWYygnOfzT5Zlbc/VUwUvuDr5BBKnsJAvxzXHzQ+JOAP7o7EifMAw/zrAA1vyZ
wNkmULPd0Q/bSVj/yhr9sNDEP6rb+1or82e/ngM6GiiieaHjjPMIg09S2q8Cr9wNnlV0uwZsoRMC
RJcyqqDxcJ0FAfYjatWq7lBmmX2zWnPONNCbMg6VU1R2ZDU5tkWrVRdrBDNxNiKrHsZHZ00nVObA
W/xshXBLMoLMu1NNi3OKWfu1xxOIJNVjwjX+dXB6XpCcfbmGxequd9wMhNVWowhNcPg1f9ZFmjyp
qm5fu7XSqjurGBcNdTln3k2phXTNxlhJojzwis/6uCxtNCaT6dJV8oPbXCzOEytiWJEiDdjDuTC9
XVaP84vIF3AuBYg1I7LHxMqj2RHerYngisvh0uW9My087irz6wwuG53ROJlcuyTYklqcK21YoqBT
7i/XWZ3g1pF9+pJiPMLqD+P8Ogx0p+Ki19SPxg4oaxmj7V0bjT2akd9Z1uNsGUtNxa8t7+ZC7wBz
Fql8thtBmDmKnGWeesyTIrfFgz5Ulln1UT3L5NZsEaKLJgimVpzNaVVGo2jTTyM6wi14VwXkJQuy
Ib2V6TAl+Na4UxNS1+w/qWZ21t3YpXZzg7a88zP1MruIs16SjrvGJLyrBSJYE3eZ20+hKgLt81qb
qokcCobN/zg7j+W4lTRt30rH2aMH3kxM9wIoVBWtaERR0gYhC++RABJX/z9g9z8jQhWs0ZydTpHM
QiLNZ15z0MtG7G1dlK5vVTY0Wn6Cqlipkgn0Y1kLf3HGOWPbeU26Y3maX7n6oi+JkiEe1c2NwD6c
87zE7D0avlvtIPQbp1yKPjS8wf4x0yXBOXRpCjJpAlO/z7M0201eRsUtxxmo4dou+ZHFwJbsu6Ys
+jfRxixjNctWYQI4AD0dklT+kFGaXMbZYDfIkyADE4zUxJ47xQReiRt8yUZTK4WDsRfmEyKR7k9H
kxa+FtrgJrtsnHvneirN4b4SdvIJsTa72KWj2uc+hdt+uVzw2vuBF8Bw4RJxeTiPqsU3Tc3Vifs3
paYgOlc86s2UxsdBhWx3dCNjYgOqc/WznPQpC3MCs5xCaGV8nKti/CKcrFYCLE7UhiJM6VGEKaZu
Pq5ct8a3msVsfWs0xzYQrnDulc6iS4JitAkQNkLMjps7qq8L4ioOl7rTD7BYcGOt2thwfDSI0p8F
lgKJD0sAXe4K9Pn3AWOjryLrk5w0Kq+KHaApkZPOZNxFLH/85+ZpzXiSORnbHVFZkVFXFO3t5EQm
bwMjPGpCzqjTTmDKp73ajtZHtRlpEtheNg6+kdZO7WecM1XYzar1s7Vt8okxXVueaC6Qd2cpsGbW
F9+7rPrpA8STOA1iAqhHZW6UgcBgVo4tDRrXh/PWcTmPgu5sjmiFb0QTnrY9If6HtmwNrNvnUXxX
qri9Ldo0/lbmdfQ8yzT9LIiWqVWjAv3Uasg1B1EVL08SD3Oez1RgshamK30D3ZA40AuwgQ65Wepr
aazfdJIcB7IptM1Qzlp8GPFcfuhkPTxIN6Xc0jd9lpNMt1yLHQVosVMSbogAZe/mvetgseqbcT3f
c15TQ8hmZfrSKGb9s22muoGulDpdMC5mXvkL0n33CHoZj5GI8guyAfHTWgbjIWEH/ZibGuBeQemk
JuVXKd16iWFDD2pVe/IjNHRdXyUHxdfelO5TS2Y4+gnlhi+a1tfJDlSLk4VtYxN+o3fc01mxlu6O
Oo4siK2HbAxoylTdvUUKml4a3gI3INNL41OX2NWd0PXxi5c3+XjdysKdaE1OjuWrrR0312mXuFVI
+o0e9uxN9S7tW6++yGkdfE8p9V95eEFWl4hKOvdola0Cc7QdmwDpL7cPiV/K22VuxvsoH7OvsMyn
K7TvoiQwh8R4Sofck35VVRSQBa3cG6df6hj3JhvpYABcee/3orKey3IWESeozZEzSXt8J72C6r9m
KlV35Chu9oNZJopv6xGH+cx9RotMrRU1KDmz7xeNaxtm80BtEmSchaaTqtUUSrO4etDsTshLqhvm
40K0TNdvJHEOZw1nJT+mBL9QcSzmi7GkZhoUqdqzfDqFMn5ZYoHnZ52stCBxFa8I5WDMZdCJAt0z
HZDdu6IzUPyKPS93b01aiD8LHHGf6paEl724RtKJzN2LOCqnjJBNbad7dgPFIexyxG0fZ1WHFrU9
lUHhoZMb5HlnPFlmTfdiwCti7b8olXbdJsZwmVDIiPypg657kF28tGGUVk5BSq3NND2npfk2yTl9
ApRbtzv0+OJsFyUWTgJ9J0wCA/roP6Npmq9lOy7fi5wz9UattYkdCvd7OBAKj5fWUuv9UbaFcrSl
GgsaQ7aI9uXkedWhJ3754s0zuazRLPq+iYy23JVmm93jI6u8M53GfOzppaa+aG3nHsZy+alNJyUN
q9yxGr9XdP7kLPElD2xrrEgNJzOiFDBLro6OvNEKDA7yfJcM0Yo17ofVVbKSw2eC2uw5ES4XoxMp
Tcz+d+ljAf0VR2oji4DjarBB8jwj23Kk2iDDqFYIZOQtgYJnpd8iY7R6fxgBaKErNscFHRm9L304
6/XsA6XXnwhP7AezmJ0+EIU7X8Z1o3l+41jKRTHKwbya7Ha6GEUp0mMh9eSpXCgkXSfoPLb7GIne
lFh/JEUxjcb6tJC4JKFFoZvrIaNgdRwcN/ICSev/CTkgK9vDPqutnShkm+xp4sb3IKYKfFU0ilNN
rXkHsPPik9XOzk03KzlNtlxXLwD3ZzUdpo6NkJdefq3Rzxp8fczTO0XXuNs7MfZZWA1V9CUG/9f4
7dhxMOLkDCfMLRaz9FXCqcdIjhphZFHlQ2iPUf+8FBUY2K7h1PCRXOyeIC4q3zIWwLcBZEMS0LOI
Ppq5nr3rByKIYJlag/44oi4HsXTU+JK0qUQ42nGP6+FYFpdFJZR4r6m9culy8NkhCilmtetHJ6qO
eV8sZWBjnlD6TWpz8fS9pV2b5iCcEHUCYi+yYCjMupMme6/T4zpIula7WCjU01+oW3HI6IxZvkhm
Qle7HCeXIns7VNTPbJOLmtOWaCMG3edx/EiaxV5243S1R3hkLfr3EkzG19pE+DXItUIjJhhQtPDi
lENboBwf0H7rHd+ro+7dVC6ptmNnlA4qHhKrP9MT0jzYWqHGJBHJ8jwY1qQGubRrYzco1HyIJjSR
BU49m891Aab7KsF+Sfc7gCY3UpGeFrReqb0blzXN5PCxkiuwpvX7CGuQFVSiaw8WgXTv01KjrVsW
+eW4Bj0BomPKo9MiJIJQVqa/K8h2qvtIL5fvJaAH96I2K/Hkpml8Z7fuPo0btT/OipZ0VNs7nbqA
KXMTuIHn3QyenD7SsnCbIxyp8oqEqP2uFDEnQzfr/EZeKvrdMi29R2w5DmBFSQfeNVxFOFW5C7Xb
iCCCoo5jFqScuZGEa8I97uImd3ccrLFH8WYS7bEG7EX1qCkQv5B4whfXXWEkHJbmlN1KM5o/tVzb
DwYvJwXLNeg/azch6l3V8q4Hw6vnA89YvzOzrCGMzeaISrnBZ2qKeZaPFDHwr6XwCtJRh2XuY3Vh
wostRzCBvNh7Y4qo7VPatz7bs0MEoXdR+g1sBHJPA8qfme8g0eHd0OCl6OdWJgUq/G0sdSdZoRbH
d6FAaAJn0r1LqrhU/dpGMwznd3uIw7pqh/emh2fYlaCx0YeygD5HOmzDzm3spcExBGfsL6BJ8mYv
FXLsUJ0yLhu9S+Ll4FF0f4IebaxlY4vMRY60nI6SqpXwhz6HS5Z0WgzGKHZK088z16UGpHB3cD3Y
cRWaS4WoIEGfVuzTJQcKGaqu8NTWN9pJWvvRGErltqT2jLFtkxdD86NJui65nWN3wrugT3MCHnws
Dckpmuq5HhbFrABAGWMgnd2tSGlPy8DujVY8taJtlwMBTBMrfhYZYJu8GfAmwnR6ojzqw2y6qNHr
ORApPy5tzsHQabUqezBiux0jX0VetEBCVLbGexPz3eq2rZRZpRDDpWMee9WGVoWtpk6UXamK8qwm
5VReZPPUOuvvlWl9laBXIR5tbVwItRR3cesfGIzqhDa0/RhjaDyYDL6oFWsizV8mVTtac65PN61J
EZ2OQTNWPxGyHpc6oJ1MIrbvGjuOfkbe4uAfbWZ9cdVX2OM+5zivDN9djbvzVnXryA5mhOfnD7Rb
OvV9OdrEQkHk2aX2qVYaS7X3RUGP8Bhp40hTuTcWd/muzPUK6CGcS75UQGfzA8N0dBPj1Y5bciVi
TvDRMBWVza05sU69LEdSGIF8tzN7pJ5qAApUYOiooPKQMzuQJ3rhWMfRWoTyWFp6TaQhpsaiWRKN
nQTiPKgtW8oCd+F+tVvDdr4K282d4ZDSJ40T35ztrOmpQKVm+bFxuWW+e6SuUTi7s5FezWlaDO8s
2SKOHcB7Q/I7cebIuZo7KBuH1BjH8lolQzcPLg4bU1hQOl/u7YbvX/uqS6sACX8c/L7HaTwX7+1E
VebPkZy5NuiVSO/Ysb55NFvLvQNlcTFeaMPIlZmoOq0UymtTdykVgaiz3Tv5eOzLCS+RoSrSiatS
9NktgKik3deTI+rLblGXLByt0sg/o+wRteS5vduFVD1N9dgBNVn8rJKLtjMUWTr0Mii2BNIyK/dj
zo55QBMwm697aZHNLCr3azjMA7II6D3LTyKekx/dvGjdhc0hkO9mM48+KXFXq36sjNMTKpuxvp9V
L39I69IQPuz5ApMlrj8zRMUsrz/HfR455FqGNx/jhh8KuDdkdBGzXb4Lq82snQrWWR4AZmpPEJCo
MVnU7D1feNThfEg1yh2d1LjY5W62fJatUz/Ah9beSzdWHRKmPg37NkkrmgjEiH7SQrf1aaEkNxW5
952LegdAZrMvLT+yo+Tz0Me9FoxWN4x+2TTyY6kvciKQHVV1pwm9/SYRJf84iXy+VAj2C2AxtX0h
egTvSdLsUDHYF5hc5hdGlrVgBoblmjbQWIR1PJpXNbtn8hdd0L5pZIRBr5lO+XXhYJI5kTaQRhpN
U/pjojd4BNAYpzNPEehruWjz+6ZuHMqnTjFWu7YA3r5bEjq/Dxkn4ntV6Xpq0miYYg5hOYmkr2EA
Qig0G9BHwuy+T1sL0HRej91HcEfuQ5SXWr6Pq8hxHmqcv59bDC0B7Jiz9d2rx1xSjLF6uYukVVaB
Nc152MXevGo75A5KzYiGFcE044J73Q/ahFxH0ZYXozolxwkwc31jQWVKSaktrm+vq6hlICdHvwax
SWo/k64m15DWrSJoRJTF1J57/Hu5+Csan23kmH5rOd3nNuZuCmdZgufISN25jXMP51uxRPJIWSs2
d73bl8kVaCqlxNkwLYswjRbxtAAT6EPSSPm1tLXkG0L2rutPiTVflQg/jXvZtunnbpiAK7tJkt0N
jZnSutTdGtyiXAa6LIPeXZEvkb4iw+/drPSGONBKOxkCkD70YWiu0u0dxgrng6bEd9XHcLTnshoL
U/HbaBkek4TM2MeLC/F8h0in25mznO+GzBgbpmS2VD/hBFr8uHMKTjzNA3AVjz3HuechrX7QKGk+
09gH+TDmiFIHLEsK19mSNlfxTIgVjlB3Rg631ZTQWtL2U94a5nvVm6PC59hn3ei9HPRrpem61Ffp
BH2M494uyPF6IN1132XunsPITfaYqSZ7oTaKCByaV9q+0Lz+3urjZcX+WfpNHXf2HdI6yLyWNYe4
ryy5K8MklfIuBZr7aKRtW151nl0nYWSOWRy0gA6GMLKi2KXXQ5Cxdzu64msJgbL+aIm4oZapWe1e
08us3IvG9Kj/kABShB3mMRBSE58r7l4zKDR0cJ6hWFTLrlXBvlF3S5w4VBMvRSXdMforOimy/qhl
i5uGi6m4X5y6d42gbat5DNncqCdkZVXi7z73nnnRqvVwM864XAUoIVFld8uyutRrhRJ2opHJ7QkQ
9A+tNXY/OENpbuWpuhaLqGyrpJ+z5gZdhhn0U5Z1yzEDSlFQg1VozQIPyp+6pLPeazPCxFca9939
Umo28cDbIM3fcGWgxZFVclE9UonptqJHVTFIQVBFHbbJun05J9bFmJ0dZUuFReQXuSMUwFGm89A8
2iDhSVJau1wqN2gaatBOwdu3ag3sUw6mY5ZGHKSokZ95tN/weeugL3BQGJlUFNfPf4Hfi1jjJoqQ
pTZxGb5CJ7l+rLEYOJS08P98KFyTAeuiHsWtsiVsocCjFTJvnKDRwBUYbjocYjsXh0RrqzNaJVtU
7aqXvLq0v5hCoES3QeglU1Ox7UY3iLKm8vMIt4TcKdODzDLbb8RyjsRwYoGsgGE8qZE3Axm4eXW5
bJYICIkHfkDqF8UyzhcuB+mZCTz1VCCa4bTqyJ/+tkAgs5dOPmdeAIQPw9kJBLgRafmuGC3avlln
nYFTnlgbGj7uOoE8bAk69a/Xhg5CvO9h+Aee3X5NTTXfxRMY81TU5+RBTs0f0oioVXGwsxo3KFEo
cm3TKqkXUAHpHgEEODcFYe+Z+fuNsLcuCw+eHivCRl9hy9NtrM4iO+Q1KQNF/Dpv9BtQG9qucxXj
3di6Y5AVSfTQ2rP2gc6iCHUwMo9/fJbA8QHzbXJnwqhZp+KXDUdq50DTYFL7Duh8kHpAVUBpGcaf
epVokLvWJelSucP92dgMpGcJTG4MT2HpOqPpYzEAnmxSG/15mZpzsp2/LxUDEUh6WkBvOSe9zYZT
Eq2ndUIKryT5/JX+Cc1NiSbCR4h26TmP6S1hY32ylatrG6vsPE/4egqzrNci2hwUvBzNvWmc6ktL
l3pPVPON6lcZwK8wd3k8TmeoPL8f0Iy7KnSw/1ZI82Zce3Y7hYCe/WCN1r7BritohensS69pdkps
y0DVSm3/9no5+bA4FrNmABtDwHn9sIBJZrPN6SsNFDPgsgN1B+Mn9zOGg/5g5m2oay1IUsT9/3j7
87irkcjKr3VgAL0euTJbDILK2QsiYyk/FEpZPUijoJQ6zVP57u2n/P0AgMKL4vF6/3EfbYVjUqPP
mrH1GKuK3YM6yfagLfQR3h7l1Cq1yGihFrH/ta36AGl5RBnV4QCdrQ7GcE3fSlTllQQff+YGOrVW
LB3mF2RSZ+0FvZ68Jff61kGBKfBAa93Og4xuTbA/nzT0GNRwqcxo8gkCMit8+xFPTST6d7ig4agI
jXadgl+OFyVTqX8KMttl0svPhR5b5a7wBmPavT3Oliq77kGIlQ6ETgvtMWNzN/SKhveBtD2oBFAF
kYBlx2WDtqMjAX0SAAPmM8L63gGCvJ0M90+tKtfhOcYth84luqhb63cx6rRnaS4HESLZgYlYu5/p
DoZzU4a2oTqcU+A7tXLQbFy1WA3q9lt9zQQRjkxCYw1coY57PGDuI0yDdvijuWcuqXMjbSYWBdEl
lS0TG9u1FRalhuFDlke7sm3Mi7ff4cmhVo9WHdkK5MY2G5xyVhR3kekFppKaXxGqwAndSJsPTZqc
8yj/PXRZrbX/Z6jNZUSAYQsaTV4wJh5i1Tp+ojH1sxCPbwtAJt6Sbz/a9tTULQKXVdFBfVF4tjbj
kdwg5iZyEU7KpB1gH81As6S3z1fvAMOYx70TU8IxZNGfOcm2k/oyMsJAcArXW3fLXcx0AadR10Xo
9rn7s6xr7yKn+4swvlaf2YOnhkIxUeVsRm3QMjdnjI3wfiEHVUCaHd2fQOrNAFrE+2HslHNpwvb9
rU8FXWzVB17dGLb7rShEp6cxKFbFmG/ouGgfunLqfJoT9kPhFudYcdvTk+FWci5KMWAWEbzcPJk2
CIxPXG8MZyUFI2m7B+uFNAGHgqZpXfM96N6deXPbI20dlOOEuMxcEz1vE4Sm1tgOTg0y06XJuTrm
5McRKZKnDq7wnojDCiny1JeJaN0viZynxz9esoQ0vEXSI4Nn3mz8MaaJ1slyCEvZDYch39f1g1HG
4q5MXCuk1VoDGanPPfSJNQQz30PazEP3ENbU6/tiFATzDDKEeZfRp7F1ZQmIUO2fcZeCJXj7EU+9
1pWNb7qrAC6L6fVgrQAYQmw2QJQy0sAr7em27pL+LtJksh9awGZKU6tnXqt2Yu1CmUKmFflBzD22
SuVF6sRqnDcDSPROv9Up29J1ce3hazHU3rEdp+m9kyz5ZTb0+j0ZXvFMUdgIWxi7Lf43tMoir0yp
TEHXCKM6MnwNc/FzEfTJbwlCbRUQBGO6XfIzSTqu0hmgZBWCXju4i88qsY5dofTHzraKb2+/i1Or
3YHqAiEd7IK6je4ge1alYU8iNEBFK2AQlSIKDRBNgGXm6gov1XQHeym6ytOiP0ZoXoz7t7/Bi+rD
r6y1dcMRG9k43SOKDITi9XLoKHLqq4NRmDd2eUXZrdw7+J8fnTjNd00vl6DuB+umV5cmtIoaGDdv
OGyFyGmlAHB6++ucWpxYzbjE2YhFmFspHgD8cVTrtJiXKSmvSjnI+1GFXKEk1te8iR16THN7Zm2e
GhPJB2JfRGK5rTbX1FSo6qJM8RDCDMoCU+rj2ooanPtMumPu07yjmlBGpnPm5jg5LmYBq1IlsISt
I5pGF3xJKLNhXm7Y9A+GahWOFfiQ0k1JoM0qarLP8tY888pPjou44XrKQeTevvF6SOZUWNUQqnph
HJ0st21gxUN2FcH63o211GiKQCY7c+6s07hdaGwtrjAEsRFwXPfCL0HxBLxX6AZMDwQzx6c0nfud
Lmzr6e0FdGJHYewDbZwNjF7kVkcALGlhDd7Sh3ZXZ6GH6tAFtABAFH38E9ryGPT6rAeEBgZ6/sK4
eHv0E1MLW1PFwNPUQO1t4w7iBNnlWsJSKjL7KrNBzbt4Mh2IUPtwqHT0A9r+nGDOiUOLQammEBWs
LPbN+uUmQ2nW484Sgh4yyinczpKieu5EaeBY0/jnexSpI329pHFdVrd3pNuvgsu2O4RmIZWr3u67
+wRkb71X4UamgVoM8V56jrz787kl8yekY2J1rJhfr58BxoQFmn4IFbEMB1lr5XGwGjWEZeve6eDV
IQh28v7/MKhJeUNHGmWNnV8P2pR9qhYWN7OdJ/XVbFL37lxL+RY3zXxQK/0WY12Zn9kpJ8IBwgCW
sM486ijwvx5URpljF2Y0hHVU9hS5DfE44LFZcD90UFDffsITQTrGFrCpWbUMtk36xwEEoRgnAi4J
t9iAPnZpTYvxqNDH9AfY24GBRvd+yJfu49sj/2Y+ytVDIxQH2VU4a7W8ff2carVwxUsPPBGVAvoT
sr1taUL+hIAh90ljYI9qNJ31zW2iBu46GGXAHIquXhYYfz/RjQGQqE9VsgPVBF/g7W93aldxL7Ox
KFKSRGxegjVOqsLJzb3oAlZz8UqHPBTbN3TGVT+Kxz9V9nuZDGrXVGCJyfDKeD0ZMnE1p21JWRJB
zdoaUC/QKU4eUn3Q//wCWPWBwY1aq3rx1gyHXpHRJ/DBwgiM+YGQ90PFLj9wwJC7eJ31ztPLPPzz
6cQQF907JPTx39lsJChttQ2IW4RWWVMr0CrxbkorGXoRwBITr7eHt8c7dRKjsed6BsGciwvU6+l0
KxXfTVmN4WhG6nFOhAaHvh+eYD9qaE+X0a1d1/m5usGpRYOQKT4uSF6uqomvRx3TxJtiOAVhJSwj
sL0WZFmRKjuAgcoqSWCceZMnTgoDhLBp8D4xA9mO17icwLSdp9CScX7TWGn33OmmPFBPyz+9PaEn
Ho1KOVJwPB8lX3v9/Jfr21qodS5LNtGGBH7puK0DjdiGgKgIwN9IxS9nwrITA5qwrLnE6fWt2n6v
B6xqEwYKZIkwb+NoX9nTj9JM9SNWaQ3qR3VzZoGemErkNNH1pcOLpsQ2LaKRLuj7qlPYc2iFIPvy
A7gGE3S5fU48/EXVbRMKrXEQDmjIfFFN3hx8dgJ0zE7nORyyRB4tA9WCNlXEfSYybWdPQ0/6qVZ3
qejVy76BX2P13vJOnUT8OUUJ+yusbhOFA6M7jqshi2NY0WMcdeLWJem7ZD1kxwoSyzGO8+GcPNmp
hAGeAkkqRUfrd5OrRTOw0AT/FlpdXwMRiiBiWfpsXWFRVz3XIDmIYuUcf/S4jy/qNkV3BKiQ8mMw
6hRSCIIA/e7ttXniDqMbQJtMI9ZxaGC9XiqqUiOM2rFUNHtQABuV7qq+NKLKAqKr0cz8uCheD7my
Ns4kcKdGpjZPIZteBEpF22PGEvjBJ/EcZqrzHcMJk4B9GW5hlFuhNujFs92PqT/1njgTaZ5YrrRA
6CuRsrFcdf31I8ewv6qh0eYQUfQEeJmd+3gEGqHVjudsuE8cpahsr+NQC0ffZPOMxlDEBtfhjGZD
tILzzak8gNSZ6eHOgBvl0h2dVh/PPOCJ7b+eNFhQEBio+raGLjVLdHkNsb2RKJyoIGLBaiPXcVym
ueIEQNqjCd5eRr/NKauZANNaexOU87YZCq3/WptdIdl9aX/ba0l10GtzOgCl/NO+oM5QLFgUKohi
3N/86JqsGO3MQQdjBV1ewr1L/Xx0wRlR0T4TyJx6KpSmDN6gi2jN9ravtEZmrq3IECowFfqyM0Vg
AVpJgClNRfj2FK7X+KuTDRFBCpOopFNgBXi72YkuNBmQsMgmpMClb0Fg0+pflhoBlrfHOfFQnD0k
PDrzx3/e6+WvxYgexK0hw2JEB8GE8wX/BZ/f2KvbL28P9dvyX3URbUJjTmxSjxdty18uPjv3kCBY
C+bQVtvjIPom7GFX7gahyD2lb/msasW0f3vQU89Hec5Y5WTJBLZmWAkaeZBVNUBHwNfQzdDTh0pS
s3MGwLH/l6EMLAjWhyNWej2VNrw3DdTiim8acKm1elBL6M8Bifecf/Xj/uPb/J/xj/ruXwuh/+d/
8e9vdSOR+EqGzT//eZN+6+q+/jn81/pr//1jr3/pn++aH9Xj0P34Mdx8abY/+eoX+fv/Hn/3Zfjy
6h9QIOAF3YsfnXz40cPceRmEb7r+5P/2w7/9ePkriK3/+Mdf32pRDetfi9O6+uvfH118/8dfBO2/
zPr69//94e2Xkt8LuvrLkLLw/vXH/vs3fnzpB37Z+zvprE5Jlk4vfdc1tpp+vHxi/H3NjDh4aaOs
8sqcvVXdDck//jLtv0MjZnVQmGeF0h/+6299LV4+0v+OlRO2DGR1ZJEALv76/0/+6h39zzv7G+pB
d3VaDT1/eLulafJxRuEf9gLc2K4PtcAkTanSBMpN1QMLlxm+2kDQf5mPf4/66yjGb+f92ktkRzMF
9oq7WnfEL9usmHRjrMHvBE6qiQe4O+qH1lZB4qdmi0LHXIsnPRunK+TWGhUpZ0jD/qh6NFkyd5ar
4rqjPicUrnKfsN9VfU12NhRxvVCuYMeW75McFudVDmYTsCb79tabxiSDOYtjpl+LOatDQx+hsCO7
rHwqI017nIo0+zDm+SwOcnJo8Cfl4D2mNcUY2IMwBqKiyq7aXMshitJpeueC9T3XhjkxMeTGNAYI
T7kztlgVGeUQZpFiCpaIrkDl3SIq9WhWT7F15qBbz8xXZzfdwV8H2ryBJcECYurXVmcsnmVT37YF
ihJG6XuTEVLSWyVvLgFAnLl1N+crzwWqAtU0dOYpeDhbGVhsJcRorDbVvQSFO9beFMZZUcM/RCIF
ZZnG1y3EkN5eblv5uJdRAZAQD+sg4SlLvl5usDPNyJvmCO6yADGG0HyYF2C5MAbX74Ad4VTZE1Tt
p1xfdkk71AdobM2uYBWfccF46RD+Mu9YMeALztbHxxTkmupuvkpfVtZEWRuHVprNzW4UiXVjUZSY
/dSYWwOtAxWyoaTsduvG8TQjLF6UN22aWekRAQOv3KuDUK/JpLDzNKJOPqf1FD0AWBH3aJ158rLp
NA11Krp3kW+CTpUHMxOy2bedjaJCtkjjpuf/31h6k145SWTfcY+P0H8N1Bl8rXWsr+tpg6paqWmr
aJNpy5D6qnxo0G2p4KqDgKbUKGf6ZeQqgIALdQ49q88+tzJX2zOHxeZ2fJkxm0SU8ImwG7+n1y/P
gku61FIoYNhdsSKM2w/44sivzazLM6tT+2158nYAwxHar+Yov2knlkND4zhLoZdAAwtWgRrEDHox
XBtKk95lgzoEs4PjQw/G8xbtElh8RQtdN6sXSAjo/AfKpIhry0jqS4ResrAGOY+aljn8oUHNy6xQ
BHDp41CqBHX2elZcYIm5rMklZaVMYEe9nGr3oqQ7DszmASe8qQ7P7KITk2Pqax/BpQJN8rUJ90QC
J3CQI+kre+zBKhz3B+Stavwsmw7hqDJT0DBqkZc4lpIAFRJYSTZoVL32cUCnJA5GOHQXLS0PJCqq
PLf8ySppDsD2qCAnjYiXvf2NN5fZOkcm+jD0PSgqcOxsqnqLHIcM0VRw67l4aI2etMlAWOVc8fDE
vFD/sd0VqEamvK0+ybHO7WKB0gv8W74bxEzXQ+qPrbIMd4Xeo2XazGf1y9fvvjlH2BNrik8/j0Lu
5v0jl2EoiEEoaNdJDNZgDyzZwfJaqw6yWjSfzEZCiZl69EUhzc3FeOilOnCn2Eb2/o+n2aJEAJyF
pi8Ags1XMeWI9hgkbtj7tFxmUTb7BEjN/u1RtgXk9W1iPUHog6UdecDWeLG0CuBskOjQKhnVi8LO
6zDPJwCdiRFh+5LGpvmZxLW4QGHSzHyI7whP5GXyDaZJelsXbo7+qgvuJXYS/YxTy4mVxmVGU3/t
Zap0217vRonylQG1m5VWJCgJC1VBksyI/3wU7KjW/oRGfMhl9nqUBl3HuvUQd4wzbbhzaqRe9EY3
nt+e6E2VY51ndrfOrqFohSLvZps77oCzJdIPWAXQHlZg+R3agf4LwoDLLRq48dEwhR4spRNdvD3y
JiZ5GXkNcNeyMRrQW5MmBFVHK1tr71D0oLakdZJDcYOPfp+Z0kPzb65vSBCVjyg6wP2bmji7f/sb
bL0LXr4CBVaLYjlG43yP11Pcx60qTHe9bBDRCVLqrdj9mImf5nb2oIipODbdEB96YYwXkOQ73DE0
ccw1G1d2lBkvSQ65WWO0tQa3h77+9tdbd9Jm07PDeEHwFm2K15tlJrQ6pemGJoTidOiqYX57H/eE
EYgOLOM1MiRNd2bXnVoMKxCJg43Q7bdrBo/y1KgQVw44Z0tY0f1yZU5K/bWKvQJqD8W9FErAjexd
+fHtZz1xqlJpI9JAVFhbwfCv34QXC7W0aigYhsCsAn0GFmQzjasfA5wfAF5R2PRtdOYsOzEqC5AW
KhAvTtVtYXjGqnwsZsEdp6KSpk5t/Gkay1YLO2PC/NfSUpEGaPuVh7ef9qVWsnm1ZOT0scHNYBG2
tTzsZtBdArXpAJMV091lCjvhaNtVexlXaGiGMco0SjgQgV02AqrVpVFiBwBkQlF8tHKWGFiNqv5M
dbhnxzKPXS2I81Ivoc+hZ7RLPbl8TeGJ6UdkV5H1tOKxQbK2MNsiJBVbpr1WoGPsxmY5ouhC0HPU
TGFJ5OBKaaL1vfRV0Bs02q/6HC21vazT8siJ78ldC8z4SYdXKgI6ds4tGv7CO2hgOzhxsXOBPuaI
Cn9Or0ga30F4HBk8hBznUJRTfwYGvAUfrVuYRBhYydoogRqyuY5WWI2wAHkAJNKHqyiepjBD1M0g
kq2RXkNbN1h9WFEUKqZrBY0OlFFm9dbzMvMo0Re8cKVA9TL5f+ydx3bdyrJl/6XahVPwplkb2IZG
pOhESh0MWQAJk/Amv74mqHPHEzf5uEut6tQYt3GPKBEuTWTEirms4KrpdfN6tCYOmCc+9+uJzPIN
oJsqG7qF45V8MZ2kq8YU1I1euT8EyxlU3mb88v5V3lhPffTQLGO8DjI+R5GzHbTzwtcn8EqRy6/Y
zjIyJzdpNn6vZ9Sp5HJJk43lUvH05zDLPf1EQP3GvkglneMeijfalv3153+c8/spBxu5uABfhGY8
GeYCsTEwkxMahbfCdo5SoJiQZbJWHTezcIArYbsXpBNqx93ZBWgRQx+gYcR2uVsc3CA2S1kHQBR0
yExmm+38Zs4+mp0KzuosBzGHArD6lIK03Ahd6WFgwH+G9FGc8lV4vZ4yySkhuORpWF6OU31LoOew
dNhcy8pjj6hAK1RgGR9rOSVXCoDE2ZKIR5og3RN763Elh2lButtYA3eubL7yAYS/B1Uu7bRNJRrn
sMrUr6sRQJC+JM6B1vBk42UjQDWtsjYl3ZTnQhfTVSsH7KertCn/egZwO/QIsout4fnz7f4xMhZj
iU29bAgaNTpISzl1YbkAIX5/BhhvvG+G/uq9wEunW9N8OQDTDgoYLtbUiVKz31r51EVNu8wp59wR
6LBRqY8TB/7PytDjmrZH2l6TulyAsOnS3hU64CybhH4Jgtgpp3AW6TfTU96+ajLMDUvbPzFlXx92
6Qh8PnrSS2cycV/e75Rnpex70gPTJL/ZQsKbKXRooBBw81NikNd7HZI76teMCZOqS3D0bujHlpqx
srFULPxrkC+YFYjCemgW3X2gzZ2wwqH+eOKLrL/15UZH9XpdDPB6QI72KsIqSbvBImMcBumDZ8cN
SiKH1dnM9SqkWxHOjlbCBdQ4UsFRUna1oUt1TENIFsEmc9z6RI/RW6+cEzT1dNILzI6joKqy5DxM
nKZApnb6LmlmklBaPbUgvrI5PhFPvTUgMf7CPgUxjMmifBRdWykwpjbgpZuVZt0OE3S0jSXmhmgj
oOc3P0hTg1m62rdOByy6nCqkfZfWdDwNehy0TGcuIjwcs73nqnR+Cgqa08OCDm5xHTRVkO16BeAV
9IGbGof3v90bkwktACkYkiNrZ8HRfgJdx/DygXv3RmO6oR9XHKS/BBtZjO1etnbxwYzB4ySUb0/J
3l5vZawVpDmeU+a8uKNLC0O1ZCXQVQy+BY3IJAT71IsShK+ujZl2g8tFdwnM2XF+6tak7rG0Eqf0
wm+cQLkJtDRoTDgfsde8nJyLk8cQ0pDuDnaV3U8r0kGuMtV2dh78ru0Oo4LfkqEm3g6wNp5qIHhA
vo1FPDQT3ggC4jqc9DrVT8Q8b7wdGpjxRaZsRUPns1nFH4tpttR64SaQ87rEUJ8HaPTuDrdb4wMA
6k7tpxop2XbOmvEsDhYrO6s5XNQP7w+O11s9/h98o1VYu1aQj6bRgidL0HmItunLbTYMkCqal+TU
eeSNyerSRraKfBwCi+M1q/KXpfclq8cE/QcwYyOg9JrCK4GQu/OJ6OXNi7FxknFYm4zto0iyKt2g
p3dB4yQ6yhVQ5n/tq/Jporf/01+/PBKcvDULEYxO99/LkZV7YPmNZJ1Z8PfPUlCu21wvTlkwG2+M
E4SySGVJG9Ind3y68YpsXOxhXeoCN9u0tZo+peDFrLMsk90Xt8Tz6czLzSBaCqOIoC8JFABa8sOc
hqHdjH3x1R8M8mk0m/9Cn4+Bge5mA83KmZVs6LrLQrl4enH39y+HfAc8Me4YLer6VH+MbrKKjr9Y
o7YpZt/YZuCtgGjX9onFbf2YR/sSWULyhas+kgzAUahalA1pD4xUNxrUUeifbooarzMeLJlCI82H
7sROcOxStwZkq6CWz0AJDH3l0VYPHFLrCIY1+ChkT+G/a4+mmWJwrrphn2BLuMnKeL6kHpiHCWDj
qM9nhfhqssyozjN1Nqw6SCf3y4Pb+cmu8VsTwkZin0nNurSDvuouabBoTwTbb8xz3PFWBQ5jFWnQ
0VA1lZyNGnDfRnJY4ljaZgdtQdvw99+cKil7DNUiZBNr7PLHN8cAXRucgrOtVJ0D/ceBi4Xl84mr
vDXBaQwnoYY1l/tqQ1NJntkTfNNNJ+MAJ0gXCFmNAWBU0FV8ynj4rYvhN0bjHbXPwD0u7c3KAWCF
hG9Tp2V6mQF/P6PZItlDHQ7O/v7tMcVR07CgsDEcfaPOyhvArAwtXAyxxTba7qzoS/tEsuyN+JE+
VJSqKPeeizMvv1GeLl47zqwmdOn0IaF+u5OqT8Oqu527Co5v1pz4Xq/H3iqCcjnJkvvmpHc0KnD/
amtr4JyXcKDFPWMGMNxr84kR/vpDOWszL2I9YmIOrUfrjYFjFBkOdrJx0IudriF6A4dteFsD8df+
b78U16Iyyaq/ajuPSxRIANtUQ1qBSAfXyQZo+CZpOnVibXsj6iSDhwiYngEGO1K+o0+1pEsmafQO
47HTvreFOwNiLpNz5TbTYRA2sEtRtLd6noirqUybC0csw4F0s03pGwu0XLhNZLTD93yqgrsZvcQH
21TiU6dXcbB5/5W88fppx6Io/wwb4JTw8l4BrFlZGTCsuj4loQ7lKN6ghAkox8bm5/ev9XoIky2g
E3ZVL3EoPl6DgTCSE4G6HXY6mGcQ6v3lgvFsWFngftn62uQu86f+pH/YGwP5xXWPnjHo42GWkoEM
wwATs9b6Kmqw8NyKijy/dO4LVLJ7DE20M2/p3etgzL+WOdDL1TFB7sa+RPiQT/Lr+6+DfY6X+3IX
5IWsul9OKEgfjoXwODdRUg5UFrp62tQ3dIRp2oNeq6I4b5PSEXcKxD3EpiQxfvkd8zFsMwj5kdf2
or5xQO8FISYl+lXl1oWzE7Rucj6wEv+OMh/oRj584e0zaGqfhAOQl8zg3FKtBhmsERkHzjaohVxC
qSu4moQlqYU1QCxorfHzlBC6wxXtfAyUAqe2egNtPN/Cl8FRKFEBH+cWhwPAxj87Rzq3NEBzFFJ4
SN6QpBLmpkra6vsojay76AcHxisFJTvHIsWa4dUm4LvCZmJ4AzEj48leuxZue3rUpg2KkOXRcsGV
bIPW8ICbxSDxeE9mfUHusFlCxL9aFeUqn77PZsNM9hGarHDowLlE3NLT4ADWiJhJm4obVCrTTzzz
0JV0OGgtlw7gvm6bwLaDijbGtCXqw0BYpctueXQIFm5jXEU20+xZzd5K7T5hUZJwwPvOMnHw0cfg
BqYcJm5pI7E162Cdbg0fQHTo1xymsVUelRWB7bA+g96yf+AcX0DRdEb7HJtmmWACM457nBq0COhj
DRVVz1pCD+h83ibuevW9sYb60e3dTSZa/EDTGkTn0M0cBWnig9Y/WeBIjNLyyp1TCXi/pmh7G2FB
i52HYcT+LbQycqntnNbTPoMEOoZalqbWHled4haQwfzUIdR4Ao92YzWDOFs7Yo2tH5ftz6Yzje/5
2MhH5PXqoyqExMpM9M4PH2qbBXHZE81VTUWhxBhNH3HN1UbZnYPSaP0QgGxJgTxJ+ntjHLDQgvVk
fKoKEHBRW3mMHU/UwWpXldfGhx6O3UXsjg5KHxjltAHBIZ8OeTktN64Ra1/11l3Qahi+9thni/9d
1C10OmwJ0zurWqvey9y1Ct7tZLuhnU/el6XyvTbSAqk+em61j0ttyTEZcFW11bF+eWqaIgNnF4sK
Brif9MaGkQ5jfnTc+G6ZCiC+sEeNy8l1JZyzWe+vsMwpvuUAfa8K2+u/4fkoxZk3GeKsKQgFVTW7
jE/D6O6kEKmB50uWORvysQsLujUbF4uUrbd13AGCfG3JegUXz7q7TQOQ/lsXJYgMqzjW8GkJBqiu
dp/paTQ1dfzVnhWeH07QY8SQqJgyDeOvXIl96X7W5tVA3lPOnTNC5A1V5bVkU72pSGDF+S2o60GM
P6BeohhpOnhKqtaHNgS9RRqERFf9qShFJaOi6cZmo1Go/IY5sZaEdZW1Q1gnNp7NXQmoYj9TCYI3
PAW4wCGzX8qLTMfDfdMEGA0ctNHJ13m4WI95i+vbpjQW62Kh6Rqxk1mMv3AEqu5pQ/K9zWA6eM16
fTcBXkc0HCkTD9GNmMrspwyMCdqdrsVPACLlZbX4qFyxVg++6LIan2xgeCwRioQ3UM958jbk1po8
zNaeh1APhvJaK4DBAusx+3tahNXTsKYphtY1OoQSlQStg4I8BZet+k/gxS3geKnTXSvDWUYwgo75
2RvTGCSdZQxh2mXDLQkBdRNg5lQx8mxORfjZWPAlbYcdG+KrPZ43vp3VfPLWgOZsVMF11cnie4/a
eYwmXIS2Ti1sFyt4bbpRbeZ8gwTc0XtAj/imtkf929QMcC61YMp1MuONLkiE4lPit1n+a2gd/XER
OtbLud0lN6i5MsGEdjoXaOqEYYBb+7rClUi5NnaWWnGLnwFpRWPGqCIUWeedzzVcwshu7OEDTL3Y
jRArN9NFrA3lHOm4tt0n1tT4e7Jc9r1h4je6cRts6nS/Sb9xZCOJHsf4LKFlyh/hBfZ3tjnO6kDL
h1mTJCC1uUFR1UOareLn5adkVWehaD13ABuf6orxYWnxL+w5lsceuUR+51qqeGLxDvxLHQ8tF8Bx
Lb/3mL6mB2/QGrSI0wJYD6TVg180qtzFTNP5o5tkuMguKNzMa2Osqm6nmRNOHY0OVQBgaQLHUsxU
QTaoSXBT6eP2EktI/xJYhtYSCzTKZ6mxQXyqaqj0M61E+B8i0fL4uHIwv5IPxkahFFNyEbd5V54P
wmzZiTTXjUSQGVd90bJX9XSZGAeTzg2WCivOr6lXx22EkghNWNBAXNik5CYF4iGWzmjIHO/DoOUZ
eKNGBxicawuU16A0OzB4VJDuygaHK+qgdOL3bt6lO5wkDbn1Wit9mHzVmvsY9U4r4m5T8JjnycRc
W7SWeiZLGsBMDAtrk7I51liRZPTB2veVdtW5QZquRCD3W5N6JehGw2yujZrb3xpDmh6cPiWlBoJ2
TDb2bDQY/WHGPe11kTa3eWX42Y5lICOC8Cp4kphQ4JY5Fl78PWGB/aQ4uP+wNY/2GAlukLIjJl8f
e5zp6P22V6oa21Lj0gHuOzj1BgWiOhrgsXjhuKZ8XAlt/8n01qfRQBIPG+oW3sfZMKjFzhgw8cdV
kwK/jz39sq1nqUWA/uV1sthBFmaz0+v4C2CZeRiMMXgaTX/IzkTTzh+gbPktBko02V9hdQp83+zL
ICqfBUNYVdnX8yQX7IyDGm1egv5Nhmatw9HLczX4UUxLcrlJgr6Jdw00GUDXuKQa26SDDXIZZ17w
w2m96TNZTBtGqYi9u8BXYtwUrSjsjQXT8itxIMQ3gPCYVI6jjeGO4UzW12Uu2CtT4jwNh7BZz/CY
nh0D+qPPUhsPOBVF+IuYV243BNea6PvbOk7TK1c1yXWaGt5yjnuVfW8uVlWw+xvzbVu1wFDnUdh5
6I/oGEOxdMsXAj4cq2sHBn0U6xObhG5kWDjVzer1S2jS3SRLYYL/hKscJZjuwjwaXO+q6NIqDLA/
o5oNLWKom+CX6Fzt62BS09QBGzhoHxuQFwab5gqmTqqdmREk7SxrARgtWppgU1ND3AJmxdx51Kab
W7fTZxE5vTkmt8yPtA7nHkRBKB1Wok2OOdnnacnT4rzG/bC4KGx7xA8uw0DtwivTFp0KTjSYHaSF
yM9yEBAf6M2TRlh7zeCEGkFEszFRF7QfsHGJG/Y3mNcwTgo84oBvV/0eQ+DBh39cZfX57At43bku
2mSnxboj9sHY2oiehqXfBNowPxStJu6AYwfztqWegHlpp9nOxkuq9kGXVk4MpJzRIFDJS5ahPkjy
7YxxMI5wY5A/ooiyMTMMpP7JKb3k3pFzaZ6bHhaOcvYMFTn039EMHKAC7xkqH1svT1tUp7444LE+
iXN/xIGuIk1GmQpoGoam0hqqaFIjCLpx9ophS8u4t0rQmgDFTKbmQ5X7hGhgkhnXYMC8yxxCeLn1
iq70LgtJ49WGYGogXkm1IAkn+qlujdKb/J0kLv4xjn3i7TCSSTCJLRyzOsD/QcdcQZb/NWLDw70R
nXwoqkW/cmJTrRdHyBClk29+Z7ucPzGZnDm0kIjfSGtyyI3U5cfaSNP4rDbj9rNeB9U12uw83pb6
1OzlNOboFsyS+mRXG4ClYem723ZIqKJTD+gwORj6MaRBfSkvW4VJwlbRPtVu636uD54rRRfZE1HA
Rl8cU+2KbvG6XetiARFJNGkOM2zAkNzOE2OIBC5cw7bGTiZsycLBaMmHgmXfnlL1Ca18c+WgXLcO
qVo0WL1Bl5c3+ZRiKeHrxUrpN8am2cRGU2K7l1r22nS48O//Z6La3EoG1DzSIZrC/CdtwqQftSak
4tKd6jx+o+RMSoNW+rWjYMXBHKVr8qIIlhESVJgvTo0Kuf8xpBgFyCVFKOUbMe/Bd0g4T/q3rh3a
c/gY3XlRz/FP153Tv8/qQPAEJkvRcZWErsWtPzKKC8quqi3bhKKmme5rLe9+enkV4xFsg0s/cY5+
6xRNoxciMnRR5DFfXsuxYsJpkNYhchLsv8agi6ZOdL8qzXQ2lL3NE+f2N2RrNGGtmjCEUqtE9+hN
Ww0aBmjPSWhjDr6e9Co2Sk0FPQ4h848Yyv6961QsgUbZPOSaX1+D5rK3g2PimBYrnJ9TiOYNFg3z
vM8VzmQn3shbiRb60dZ0LnIUYLsv3wgSTV26WBqGC7x4BFQpB9JgFnUIR0uDVI3mYqjkciLH/rpg
iWIUt0G63rksdfWXV/USdkdmFFe15HCh4dvpb7D9DCIhA7XrPEwEM9/COLuRc34i5/b62gz+VacK
EdCCrXWUgzWTIM79imu3Sizn+Gv5B0xWus+dWX0lDI4/ziXJgW71un5/8L1+1Wt3F2UF+rvo2n0u
Av0x0OdMCyxcVAhktGk457xTntPL2WwVSc90Uy3FE8VwceJNr9/vZd4I6SsKHEqzCFON47ZRrTWC
gta/VQMsrHOaWDgZKIIf6WTpJT8o9u8/5BsjfmV0rBxCOh0tsiwvP62mZwNWkEghO03KncR/e5vY
cRGqmRiTPc2NjcibbXZKn/O3zYGk4UyDlDO9DfSm2ilEuufGPKBNsrMgDScgJKcEFm+8FLbBFQVr
k64GZ/LyHicx4mppzivHqnY3U06CXJeXmPDh1Gb8eP+FrEP56AMwyNaBjtQFkfCacfzjq094epRz
5SGBGqW8DKTXagdha4G7tVL60sM+sJPHQc1aQvIIHwOoQ37lb9+/ideNNqRv6P9Y8aXo7um0eXkX
aOscN1klJSY99eW5NJULTDzN7LvSaKdbrWmML3M8Kszu2HbsaLFMAit6K/wfmqYH8sSq80bFHiYg
cicdMDVi5mNKdGb5Wv3csjCK1tziCGDTAkSAUcN4vylT7LWMMq33iWz8jWgwwi4Gq9k1QzweWiHG
zyP5v+1Qd3H0/ot6PTLW+6LkhAiKjpZjjXVrzoG19IwMUZRFNCskDV620AuV+NqhUM0pveHrxWil
AqGPp+loVVsdfZdeG/WGgUitHLPQRyCi5PB6DDqIHtYjAWyHKBE56UXL8TGVeP9h11/+cmjyhCxE
VDpYEim0vRwU7gC4vY4XpK3T0u5bTPdC7AS8E2PvjVfKyKMHgaaYFVB69IiL68JPX6WGqa3s+xwJ
9Ud8kYxdV6nuzMdP6VQHzus6BTsKBTAmCgplNt2Xj5WTl9A0hy1taNrk2il1P6oEDqt2j8js/Tf4
xqVoCwaeQzCxaluP9rGxNFujt+m8QVirItVjCDajltmoJp5PLayvFxKuwGAhvqUmzYO9fCys1TMx
pjqbNPamF+5Q1Y808hS4CziV/yEFmojToTZ1l2Wg6YdJQfAZMxkhqtTDuidhPHhSnsP9w61z0NSW
FE28cwe7piUj9yY8xMb0xD2/+XpMC+o2Gy3NEevo/2Ptw3wV7SdeviHJKvGTitF4YcjJ2GW6Umfv
f4nXKwrFaL71CvBnChNJHl2L/ri88Ks0pDitl9ftkHd+1Mtm/oFxSYWxjTsWnysX9dG5mO2EKpKJ
K/PXxkzxZWtV2+BCVaICi/DEUuZNnQZJcCLyeBZEvJhwK6qXRZjzO/0iqG9f3qPV611c6CoNFeXA
5THJ5sQIJ9o3sEolXT1HeNosBU5noJT2/WwGywMCog6JMBQxfLUcfQ4RQbSUKljidw0kBrr86mZY
Deck4nEqP9pVUvRmuxvzBrfaBq9kcwNoDe0cDpDVdF46VvthKLMOo50CZEaX6Ol8pmFdT81By+fl
qpvNwTwxUZ63uaNHpzlorXnzBiC0Hq01cVxyXJUxURdh3X7SGm2OCt3Pv5B7sGSk/KEUuHjQPhfl
i13UO/ZUvDJRBS4faOyZl8smk9qIm6Hr3XW4wlpfMNqcMQERy3fPE2QLRWDjLIXP3YDlqBEMX3Bw
MEkxjPZSbMWcpR3VxCy9e3/gvVpESVjSMwtngVYIyJpH4SRUnCIn3kxDDVcmKlAOpg7tcoq3/jqs
QjPA+chamW5EkceoBd6Uj/NajxB0iOtLUQ7BvO+qpUujorTbfaZ8TWHbGlfktrOqPLS+6Ab8CWoZ
jTUVTbj6TqBF2LjQiU2mIza3oz8LdaqNlhH88jPT9IZAljqlGUDAP1rsXXLbxkwZL6RyM++ToaO8
xQFv+7fvnInOMggokpgGXdbLeUROxBFMVpJIOLKQBEcwgMeLyOoTo/bVkotI34TrTQsZh2Te/Mvr
aPy52ZVuhtlJnUZO5hqbmEzJFjRtJfcimd2LsYXEE+K02523TpY7u/ef9FV8wB3wPlcG3dr6cizq
mfRqtBoATKGNT8yus3W8Oek0u6Q6i0N6afXz1tbwsDSpC358/9Kv9m0uHSCD4pyEIpYa/MuHnym1
D3qmUU+dGhVOdJ58yBoZ37LoGDczrk4njkevJ9KzqMhb26dMjudHLztmliOnJdnS17l+Nhf2D8yF
/RNf9FlJ93KArk3bnITW3sw1In/5VDEn4R4XYxFmbuk85n5Ld3karJn9lqgh3a4eonnUaSndNhR+
QZcpWkeXGiXYRG4JAYa0xmuJ9dJ3zTaKfmNTQLzwBlsOByoLxSNqkvlbrKUg+2oJHTrqzEndol8z
rwrP672dOWUeDq1KWt2GvLP3Za6NQNsOeT7akWJOuUwebYrpdOpKsm2OJ4drudQwFgoEkdT4K027
y9AAxj/9wmrGA10zULXLabaCLXXYmC5eVMLYlWmIAiKMfXuFk61X2lGQJwku19inYmXKTvVoxvRV
R21dmzecSSZ5L0n/LBezmWMrDrypb7bIrmF19t1cGJuq7nFyzseke1LIsYwoTWpnjkSa0mCKja00
oTWrgIhCWfJa02I49OPSUanqmCw3CUIr3CSHvv4e0P4SH1KTVpjPQNbTM8ercV3kGKja36vF/+ed
/A+myP/6D1PkFe3kf1c/ZNuSsPov2gl//1/WyT/k/hAlBzrqL/B863nxX9bJP+htII0H9graZM9h
P/sP68T8hw5QZg4/8hAsrZy7P1gn64GJX4QOdCVI/A3r5Fks/OckxV8HfpjNVAnWvlr7aOkxg0rr
7Za24DiW+rdsFN5He8ZAeHHZ4JVOurZrC3kW957/MHpFf4iHRnuIm/qysfRkHxTaNuiXcObvkLMd
rz2b/JI9ztmnuUXakBHMb7F39ncQKSoqf+P3Um+/qARv0lFbbuKarmzPwt9tHshAKFPmtDXjf6x3
lcSg026/oDv40sz+53pSIoIcfLHM8YPuptau6pd0HzfYufmlFsKPfqhdY7hSk/gZB9hSS1VuJGZy
ejGVj80yjngHLt65acp+b5n9skXh6G2F1vmb3pj779hTwj4HNTHmcDEwZ9wCzOiwlaUc2NaLeZ1g
P4ZAiWNU1SkV5kHWhMuE23iM8jrKp/6ibw1tt1DM2yrfVbuees62ltYPaas4yiZwVLlT7vFjG+9F
Ud9aSf0jzrVHe4QisOky5xcJunOfAOo+zltcXj2qO9IsDloeNCEgQHVOsrD6HUn81ay9lyX/OwYP
vQAW/d+BjPY/5YoA6o5/1f9LhhFAo4qp+ef8JDG9bkj//ZzeDq2sf77xT35Pa9f9B4IUrRDMwJU4
tKYYf09rzbT/QVHCxF7VY8ibXfJy/85rz/iHMBohwpqnQlG/Cvv+ndeW/Q+9xevBHe07zSsA7v6z
3nz8PWF/g6XeZhjxW9ld/2ti01ZGFwIZVwps6CqB0B9N7GLFisvC8CKK1F5rXM2tXif1dcFJXS6R
4QyDbuxg/GKWHqLL9PUlskWsoHvQ6zxSAx48EzOxMy9pg/FWp/hClrabDJf/WPyS1hMb9cQniS5H
/NITlalPjszRpm7+/fdSSG+8Nbq2cq+WcSqQheDX3edfs2w0KM7g2czPM0Ea/BNG0vpyAeVF5wft
qPOLnbY1l4tFU03+1YtN+hkvUHkZ84UqKHPNW9qyW/cq7sqRS/7+D690wTJvjVyttyHgoC4XQ52h
Y90PtaX41fzb9TEG6ebiV9zMxnJRVESceA3naFW+lsaglgOyK3f8taipjDepvgyLxLdVOd0uMWNU
UUi6FnwmN725lPPw3OsS52EPUW28rZ4fikp6wWXU4PJW2rGjzrfn4dD+GVIr8q8LHW7i14B5q3ul
Oi3npldQ33gbI8hzrwrSg0DJ6JyRfKNGG2rxS5TJ+tIwsuSvdSbV1V/m0HcBH88Z4pQWvQTOkxkK
4aSzjH4/WzA4pfil1Rz4fpGU5AnU0LvdTjRWyxe2C+RutwEwPvVJBIXMvzppV4lfdiByxsiy2hvv
qsor+IWYR6YKp9M6Xt/tpJUNv8DMytrUcQ+lWoL0i5Zs7oA2+pmfNXQd+j+U1VMq3eqx4IX/HiWD
7SXrWPj9kCJO+iHYJj7u1+ZZlehacZ3oPR9mcXM9uJf9UNT7Alfk/KtPW2m3K2y34v+nBhrJiCoL
N0zlbv0gTj5q8OsJtGpuoMMrc4horGOLC9Hv0Q0Qqn5NzW5SmMrc6e/fR41wxBd7wCI9lRHKPele
/fsXqslan52MW4GZZk62o8MI+vcotVN3Ylphzi35K7+/KJK0OgcTOXHwDpD4VXy49HmA96VIeWir
tLhdb6yxH0dR06j8U1OAe/1QFvESj7u6Htap9/vDtAmgWetcWE2hySh1XRQl9HILNEsbaS7r56ie
Z59topsDShQngTA+JTb8hh90xvMcdV4zUKZGX9/470f7/bt1HXwQzrmjatyrf1+fhrayNqOmsNv0
R/U8e1Hh8fPa01qYp52GtgcNijPWC+NSdWnK2sGTJ9xJbdiI4nZ9nQp9PnE8Oko44QO/at2ZNHA/
CFdgMbw8SYhJxRNEQjDvNV7nT7ypKd7hdNOb12hUZszadW5mfmAkjwsijSX33XPLnGp+otk5S5YB
mtW8RnDQ8vPffxSInva9E3nel4Wn33dKbmKF162Hq2NosKzqPKajF/Hj8z2SNtLarZFZWEBSyy/j
lgQ8HTgHCbqet/bHBvXvJvAnUu7lMZKLc0HAz/S/sSsBxz9a8qtZ1UpVpRFWWLq552h+e562G5HG
bAxY/PPD4sR2fqLx7nij4aoc2dnOKPKtXe5Hh0kQ0JjUWFLH9VKotuK49fxF/IZYq93M3UJb+YkH
PeIbcMVn9y/iakCYEMS8o2vmuesXVSy7kCST5d4V7pQ15t5IDCZcYMJRu6AQCrlyi6THqx6tMfNB
qUvRFIgTMmMui49J3fuspEaGXWzbCcaIlzTrrbaT5iYoqEu7Rnb1/hc6kgOsNw72jdO+Rc4cnfex
iaDKsB6d9KXFoC3XnKdclm58MaQJd+zXbWdee1hGBMjZSlHnO+zY6RGIEifJzTNf4i9677iVkohA
lfCdp/dv7hmh+2fIsPZHQDhZqSqczV/5iY5j4EwumtOwVJSJoKHlSZ/RdDTMtpFFSV5xf7bQeVXk
CzMUVFOR95yPndK3zwwtcexDCalsflDsdeNt4gl2vCCt9e5KG1wetK7npbtqPLWOEyq0zNK2yuNi
m3cg4fBtp5uXn3hLxfx+/+HWsX/0bKT0AN2umUPOGkdzIxtTI0nFiI+omJf8kSZRkd3orO/xqU9M
CHd0JUohnPfWgs8KED8am4XWl2VerNSRkUT4bVEYojHC3Mw0/Jcx8DKbb4nf85ZmBFfTw1JPEMVD
3+6m/DHI8zS7aWbRziea6l+tDVQzKLf5zFH4EPAmXy6hWWcPunCKIrR6ense6qDR+l9pQKgB/WFM
6g+eSiz3BNH8uc7+4q2vyxF1IRP3DBwWj5dDR6opoQorEMsyY69MLdDVYdX0dbt5skR+V+uucva5
XfLnFqYa3cdEr6TebWJglta28BY/3orMt5dfKvPRBuOP1LlONM7mug1mFqC6uzj1l+Iqd2hTecKA
t0pPPMbL3CSTFoEgQCif0zqnZKp/L99dTrHDXlBb4TKCGfs90n2yAdFUarU6BCNiXQB55Gn0q0mY
k/N59KZEDUjNsBP8nV/hmPXfhPXHg2sVNWBEQhMogg5u6mgY616xxGWmkH2hknSoYNotY2ya3UFb
JburrDHI8PR+ElPFzrMMlFmeTKkznjSz9OyzhV6PNHp/bh2PrfWmVlsf9Epr19LxiE/k4g/Sa4pw
9jMX0/N4NBUbjxGnYgqQ3C+M7Na0WtaS9y/Moe1osmEgRjUAiQfUfBtxzdH7GHKvKb1mogUeRS84
Dxdhgw5AwAKNpoX5QKWGeGwcaS85aBMyz4AqXSXi89aqRVdts8yoc5sOg5YgtPS6sS54gaIXQ1jm
DsDjMAcxpz4ahSCaCN16tIx7w66oskFXw6XrhhTjZN1niNoBp1jGIpd9HaS58xmOZlCjaeWYiJGc
vtTuYarq0nzw6LhC9dOX9JaeIWeay29DYS/u9dKYCWYNNTYRMJAtJ/eyPtKa0khQKBoqL7rQ0FMh
5FmK9TiLRpK7s34ZN3FnqHBJdafZDvqc9EhjJRlWVpVM8wM0CFJZWrv3e+r71ko3ndoPvivSeOe5
TbU62Qs3zu5b1WvpT7OWYCGjUk8HO9jCIsu9i5a/gDmJWwHouSBKy5tfbAaD4RySgWg8UvPcmt+x
jHGDb95c5OoD6d6Glro5SWr1vbVpjV97EFbVJCpsQfu08KpcbXL5fyg7s+W6cWVpPxEjOA+3a9Jk
2ZZn64bR7oEjSIIASJBP/3/Q0v5Pt/cJd5zoC7VtrUUSxFCVlZkVGP0cxUtTfZtoCBW9AxpdsJSl
7V+6rodWLGVJ+yLVQXscOvpj5QdSV53chAM6y/4UlIqXdsDISfk3ky7E2Nzgt1+nn3Izi0YcaAjv
53+MFtoxVX7tztrDPBsv+6q8qfbuxCbm5KE0FAvtcYeGMfwo6HEdfzeU9drkhlwL3ilKH89PZjAl
RdJzSHe7++PJ2/bUfpI4LjADvYHaVH/DYTlt4rCFa9gklz7USdne5CqmAz2NerPo39wAKNr/tAYI
J9ihEOdTk0VAn/20Bhigutqcb6otIXV+m7yYvNXWbdo9qgbG902bhy5ZkBNQ96V11gXNCdFVKvUp
y6acc3kPbfe16yoxffBoXl7gOd/nEfo67XfRE075szBQ6rw5qy/BVJrKnuZ5iPZbutHk4+cOiGr9
XTT0ZBoPUT5V6pzo1g7qtlLRtt3RaY9zvyCOsZ/xJESqTaWM9PphaUXs32QZvnH1xTNebZFZ4X9R
LAezR2Sta7hj03Dv016hPaSiXwd7044+kVsS6sV+iDZe2HxpsXse1I3oU2ReCOd6x61LoGOlb228
rQTfoVuOSHmsDoL37AojWkec5KYtZuGEQ/xg0nIzf71Yt+ujwXZmeQxkThiNw7KN7qxuqq26CWkS
vpX3UtUEPqYV5M9IgNP4TgyBcXmIbFN1M0AtjS3+RtYx/WQclEUCJbWflvvE8rpY/Aiephxvxqwp
v0y4zgbpQbZjE8UnNSn26akya/NmKRY4ibCN04C4SCSZiyEWP3MjOKI9IVJEuq3ts1gCRrinFGAf
lCEvM0dCvYG33moTLx90PjNmJWV49+r6vk6+mbQlXb9p6pkIeNpwg3qGRktK5VlRMyyTbvGPPo0I
nLYJCWxpc5z/kAWl9ygSLUHoHFY9G3wZVHjEQOBRbPA9TQS6C01u8FU6ZhKftPiYCg3SEwJ8yR9K
hmHjXyKa8HBWNeyNOmIX2GsvPqCXXKf+E/vinH1udMzKOxRLOGXtbW/bjeOuz6si+dZvtWz/2r3B
nYBsyMo+t1tu+QNe9Yt9zqScZfMnIEzfPIXTMHYXxNLcQoQIh0UxoeepLw3x/TK/u8an2OtySOm2
U95HtmEVJQfbNOV0sjWOpreLh8HwJcU+u3lCH0pAW2EUhdKnaDGFRydUZLr7Kuu0yrNjMI7M3J2K
THoP+sAU8eJ5V2/LpWB0S6C/RB6mXpXT3dJqXtvS1bzxFRGg/AF/l1vYC7ip45EmH8SqsCuseptA
q3eNn/ZA/rgmc6Hdm+bpGlnLeSL6Dhv2iFsroMH/Ufuj9T5WdDFs/6qAcFjzYt2IuJcQSbdAa6D4
l06rIL3JC7xot2Nms5J0A00o2jdsOJCifktCPwM/GYQldyUfc7EsDsHc7z6zmX5KAz3l91vD3nDG
r7tr6QJEu/voPqohdT+sL0tE9NUC1T5SI9tI6isXJARQNNIbr6d8dleRiywfxrnvhk913Qj9YDMf
Pwd4uSD2A1AeXWbvKK+4NPqaGulh4/YHVfFEnFHkT2pFU/I8DyMPZDjJ2u0IZs9kFGjavI/dxAl2
QxDp7gE7PzgudDRQEbcS7TGDOoX0R7p4vG488EB95Y9SjcB0ERJQ72MPf50PemGws20OccRXIpHi
362MebnjWHPdZkiYYNUS8rhN3jFPtrHfg5PZeuCJeg0Tpl+/cbczsvdGOFLu3D7uUEdJhUzzki+V
u/wRZ+nCdjLEypNojORQiz8EtFnxFLRx1cvjEgbtdnedZPGGNXN4syOVSOk67MfjW8iYOuiOPbSp
6SRSo4bbjECnexxfToeOk8g8Rz5g8BM5JkujjCZ2tNXu/fK9CSUKsD5JdESlY5oX78OwdQN2xt3a
hKE+ojaoWPhkFOhlvHBwS1OlYFxvABnHAJ/hRQRfmlxusuSwbeYap0FP5u9JPVXTgcZubfARsY3s
bqJttdkNzG0QskPQBqK7KKj5LNySwbwlgnRBbVg1DPI+0zfpFhvFuT7PVbmtbzODXchXnL9lcqFw
yyxp6lY3gNCZHiE1w75UjGNIhYsuPdXg2/lbNfcoR46vuAgNqJunVgVM7yWDK/OxQJZh45MUdpXV
GXuzKcI7UkGuu5/UyhKNPOutn+etLkrA6LRKv8moEvUprNRsfuuwohDv61Sm1UzFemTJh2xvKeFN
4zJ7cgfTQT8cuWBSR27oDAyy7jEaFraNcgcn/DrRC8Pkjy29Kuk1NVGWRuFkyi0YDp4nSbsPug3d
utRJRXjMBmrq4lITdEzdOai9LnufzKy3/KjZtetTy/8zDMLLagZzWmNNjR3Odnb364D853CcMAQu
IBEt/2UYvLtM4W8stCQjgsh1hyy08ABsXxHkOgKwvSLov77cfyUeMDmhikAJxMEkCaOfklrw6amn
wIe8nbIZOlirSsZkfDmc/WB3EEXaNKzCX1/2Z5APHqIzAH/xSyGV/hmOrOZ294ggOZzWuiLN0ChR
eLOJCnhNi0V5cR9XVckZ3QQbTbb+T+wNGF0QZCAoRQAZFJ7+yyK4a20BvV3bw7Uac60ZgCSVYN+/
ftCfx9cJRShVYQELXhXTWe6fr7NBp+lnBOQYS5UBzyFqz617UBP3vBIbu/G7TmE0/Cvg+8K2+Rty
QJcPMChyyoKwFib1zzklcqMgaOz0Vxj1BBZH8MU9Id+XaiJwq21kNu9iIBti8B2jhY/qR6zGN5kf
k7xLE41Rhi+0elRDsI/fozby8q9zmaqkPmbDgqzvQWFpajS14R4zpZs8Rq6y3GdrQsUmtlu40DRe
UrmXx5X91j6lPiqSp468j5jKozulVOfd4oscnJxxVEwNGP+8xx6tWVZeiqF08G6XJxJnnWgIxri4
VA16svxYA2vu1efM7lkILaVrJLLLaChmylQYLycGoaWtFw3KUZWClAZxWbbNyWmOI8vD92UL3Hrw
ys6Q4RWlavP10kxsftmxwyNOmVNWRF25HUnd6Ht79tOeGPFdndYM5lFktdh+y5ZNBx9z/l2t5+vS
nCmxIERFMZPAlPE6P0u+7sZCXD/7ImfnfciXFO78PYhvWxZHyjy1ng8UvMzyV6upcySHKikDzGR3
3w6jPoz1luj9ltqpSj9qpIc80laxt72bxg7X7jPuWoBDp02JAnvJKS/kmh12kCz6mFiOwD04ewlG
KFgQ7GuCH4ANY/qVH/Niq7lav8pk3S5MxrJ4Mn6VjfJIOiq35GFnIJmiWJc1/GIqg1y2l6lKet3d
tmbe4/kYdglnfIEVYdofB/jZg3eGHz6oT/TDW6vgVA2S3raHDOv0BSduUeIMg8oZpTrtDJqwpz3K
OoX9BKaofJ9ktooN/MfDtgWcxLjMD51+L3cYO59geBXjN3SyccmzLKm3EtQseIr65zqdS4g+9B3V
Q33h9Fjq9cgRkaTOgnHqen2ht4DYJBYQm5t8tYGSOd6B8W/s/J634ct9LDYOsJi/3DihDgl9XHjs
KPYskymq4Kd+QBDXogCkF3rKSg7SXmXqPpGtz2Epcl4o3gOdKIIfbFmr/QbQ0UqKbRUuyPGZBG3Y
3y3Elcn2BFpmtb0dN7R45WkuFSSX8RgMyeint3mIncQzaMDSo1k2goPslpmp+uAGseMG52ysB9eQ
YwOTiORtbXBAmB9CpGKmuUQCKSvEClTTcfuBA07zuW6VOuzOoDzbempamUGjLwnp0ntDjQ9jmkJ5
IoWs3UXZ8FbW2xp0MFlSy3S7vuSNDVXfzchymFh1Qx7yzCjX+o+VSnEzIsjimETvDKvVxEezj8aV
uWbbMNxKvWiGVOwNLNBs9/z1bmwR8v+g+S91ahSyI/8QK1OuHLQUPzxxjrkJCoxLtVENuJvpB8Y3
pc1A9JAYNEnT9zWekXh/QBqUoUjqqrhn+0lyO00CRdS+46x44SAY7X4DIVYu/lvE+3mVHGQ2pXwi
o0E3gWhRLe7zO8Et6yIbs5ybgIXa2fpExsMEX0vKruthznfBFVA8uBtTBGDsabBpu8egjzK+yab1
wC8Ewe6+8HqvFnaDq+iadDXkzslg1m/IyXiKHr0qY7nzivjt0i45P5KkqxiKXXouzI1oPo0C16uK
94EgtO9ucVLt9i/LvMEeaIbaLdC9N519GpN9KR+1XwV2OpPrGqXf2yzAq+UAc8oVKuvUo74Aplr7
XBbnET51Hf/RQh/H0bsviAcPjSnEDty8p/u8UO533+7npXvvO4YZ/EiF8PQd+0/s/vDyShB1u2fG
ADz3v3qzV93qYWgYwXUso+4xo6KerMd+9UUF/ZfCLzceUc2XP+YhdxvRhsuK2E/WQDOgaR+BLVPP
a4eQS2T7wC9eI8drPCSu21aH/RbuCIvPS8rytJn1qVKVW+FDrt0bmSfQOX1qSwgNX8goOv7pOrbN
EvFcSx+6ejuYtXsVHXsXJv3XMj8Q/8QuaPLF/ZOMMvfZLU52Jsnr72tYTfYJhxaONcA4KADy+jBZ
jYrkC+Ucj6lE2Ch5lq5cNvdRAZzkc+71EZN8vm6uqshLfVfUNKB8et2YZdu7xaBhZ/OpqC7deFwf
vjO5m76vAxfkGxX9pEvc9IBTSRh8fcIt3XJeZ2VJn77Qr8qN9XUVIflL+G6he3c9b3aHir4uzj4a
E/e4L880Ct9yODQEU91j7nm0WL7h6HOnVEoLIYYPr49WPPaI0OMch+Fw9f7EddLSPtw0dMQSpLsI
gerT9XisKxeZOx9ePJcOVWXaZLlNaZCs68c0Hir5OWhFMAm0duWCezLTuO4/gJ/ZvTvKKaZUdkk2
JcGFCKbovXoYi1CZ8BGvRc7+u8RXGkprlyuiguusEEsLsIKgyOW4Fi+a+YCmgWTNZGWhF2Q9k6sF
6tTj8L3BSZpQZwUNXj8DBBQYhyUhLIDvoWdzwuKpxxvnr63AevgPrNyG6o+lnFiotAHyu/ZOjboo
16PSTOJn38eR7WtVVIJ5c4XBpi4glWF3Ju3Wqyx09wmSiMPP8h3+EC1F0sUfINyBkHE19op88j8g
se776YgMnsQNxwlDuhNK6QrvSQwBcMWoQrtNoxtbEiLb765A/wpOqo17VXetmoA1F0virpCPoLQB
j5B4Zn97LeTbhI+GBtjqNFYTbQR+i+dk8MabwLBLHqiFuwvRwcDVBPyh51Ymnb/gMhp6xLTPROx9
sbi7UjFCrW/J1mA51KUhui3w+IU63drNxs19YnKeYeqWGsQExkjuMq6o9HhmKy0eUpT6NrgF555o
azxft0t076xyOoyTLMZZN4ftPYrY1T0qflXFd1uYLLpNh6gbnsocZKY75/UAY0Huywbyd4V9yEgc
rahMMvALWsyiY4lBm1afi/bMWdA1Uk1+HfDD3Z3M+rD5izqz77/DakSPzRuK8Rm7l8b2gDc7BZ1P
3cP3dgcvLhJfs3dB3YRcPg5TXvdWi54xi1SYTu1vfWxhwB8wOaI8EYQYqQYImN3gmyyAl4HXbVT/
rgfZV2AaAm3QgzOc5KsxItkZyb1TDp8qa0xG4XqKQk1HrDSRAp+iCvoQ0qHSbmV+3JN+c07cSgK7
mS1y+2Cet+wCuYeK84/Or4aJ+NhsO4HjnLQ+0io1E1d9xmofpvMxg88T5TQhytrm/TVRGht/KS94
p/ZVerTbOMn6UFQ4YznXpYnce3pJ461amSBXdGBMPK6pgCW7Z6J1g5OPTFXFVk2gy3gPeMp4MErF
4CbqLOKtWR+EHPua5pGRTnBxC7GlHkCMpFdk9027l3P9oUxCdybvu2eK5kYLkxYXmhhHEyD7ILCi
ucPpa9nkeJy8oKqgf9aRHy0XTCaHODvDxOpTjPMmuogb8xsO5pH7sZDlYwiRlnGZR/2Zdhc1lIFj
JIsCz6gDvKm6WdVF8ue1+J1iURe16qAR6I757/2Y4OkOIpvuzVb+FS+ZdouGVoO+7UrmRjZQaLkY
FfSpmB9NV0x9/WNHXGqiH45VlULA8rZZuAQxtvNu2X9WG7AnzIcOJ9kAi27pB7FV4L0GbiXgBKFM
S4x4GNOGjgjZaVqDehU1n49FGkynNlyWnZ4AdHvL1j/isdBtdldNIi8w9ED/NU3Bb4PScQpBN2uG
irD+kHPg1hkrtJm6NsSIc86CPwPC5JI+B5kXBMu7APyIu0w6k/Fj2XFCYcLMlmDqzq9GsRHt10OA
4d5ULyl2S77USGRvG4r+6QPGmNTYEKxmutTnQAhjB4H12qyDCFV/hyHKHRqhqOnvcpc8x0dBmJl5
7+h8uit9T50J9yAqj3XNjxVPb6MvY53wdTfetlCIPuqQVCVMjhAyIr99V0mYqNV0kM20l+mf/h4i
LzyvEOfIfjG80l58B/vZk+TkFSZYt6rx5JZCvrZV+XXC/ysNvtg68IqvVazDNrqB+FdpbmVJSQYf
qeNlC1yalAd6NL7Z8ud+DEk+v3dpbf31WGR9QVkj6VrPYxl7TFI8BaNxKUBYMiNTbM/XAk/B9h0h
6MAnam1wWDrNAjFVdL8DiTOo+DlVXXSjoWEF60kOoHE/qjir8bypENVtwynFlYxHyxUHC4BaYiNe
CabEVhcf6FHIRLjRLfjmdttGflYXj6ORRZXfG+zF2v0ywq7b2zet10JAf2jxPDPjpTAcLfllMh1R
LNLnfKE7HVQpk9RYhIXa1uW5wCiCT9TrtmPnY3bV+9txm9uF/usLanJuvgsZfsIF6G1zd6Z4szh0
cE/cQk42DwAZPL1M5UV4CwLSS6wQkIa3ZYLnABvMSh9RcYoBYplILeTH4mu8JyNi9WjvaN51lHlC
O5kb6ySGyxvpNav3kdpLx3u0wg/pArUM6+AVB7UMQeO/EwQxALuYA6Mcqc5Dh/ZSUzwKfNHj5ZRV
JrvZeH/JAvNsyfFRZBumN3eR/75iJrfDsYjLdO/lvSiBhitBcr2Umj64OT6sIXt601JsvG0XL5jR
w2xhaT9YUNQuRJWSQlMtZxHmz4nJOx0/IFxqevFlroPCfpgavHVoA76kc6CWQz00pVnfrRHMCDpK
qWTWu/oiHH/uOwqnyba/yYW6HCFqLrBHfJL4K+mY4krWsUDhQritKCPDB+IYfTvyl4q+x15EowpT
peHHKYwEDS1TJHe5d9LeJDxxhzO+n5kHAH09YSHmV1QHaS/vzbYCNOrrIKgPS+Zz0FKzxJqnoGff
EoTinIfNjnVlGhdBO9zgUIMv0rnOk0K097Epm3k4VZKdabioZRU+IEU6+mg6157MawE5DgbER4ky
Sm3HNN+x1IR/N8VmvkyL6RD37JTFt+BMbiai4oSnCXbuODhlw7bBRJaaj5egPXH9oZqVMtVFIeM2
2duVfTDyD9VSqzK8S6tBcC+69F3OuTTJxL/pLu3EmzLv4IQeskStvXfqJkSf6WGrDXHfCbacjrID
HBYiP9q8ADU8T2GHnoMdZnVTmO5KLkpo+mzii3EmSDCAV4os6QwVRvOLbbZa/i5Y65Jo3ifRwH2o
nt3fqTF0vx5GMuJHga/m8DkWdDeRNA1G0ML2VJfCf+g42rR/7NvEYDG47xzm/aUq5c6nJGxYvhf5
Upw+u9oWd7PUbKq8saQbuYGwD6l5HOJZVUN+QBsVtLiXInfi34KKICe8E/k0MDyxRomcABEjEaMh
YTzzG1CifeHdEqqn6TN62YKHLjAj5NL2OoxDvnR2vPXjlYe+PrpJCDDEGV6IVvGZLYLM7dAmVbCK
04xP01CfUsi6yPjGWRCy4H1WN1QdKGf3XXk0tcuO/pN/JiPru845eYYTMXLghspQw0S7X+fuAYuX
e/v/TytRVp9eh1ujO3Mfa1bnZtJIu3Mjlc7wvTtJG7fsPhgM0IDzgMgPhsxlCA3lqgKogi+GyU2+
NrMBeB+p12f9W3T0Ed/QB/ip/DlGVGh3THTKrtUHrHChjR29ZZrd+OYQU/SNVYiqKfxEQVfw5uBP
8OnXNTB0PYWri639rmec0z1HgbfFMvQ/9VtUVfstoYJLrhBOm7k4wkAeA4HXn3Yvt79OKzkSxeFM
mClLAYnequ72Xt+IF3ghf9rSmqnRTtINAXRfB0gLG+6eQpRL9hIdxwQbGJSForEolotmlSXeD2b3
kq8LPJwaEA8XpLw4bBFqUvHYXCHMtpvG0r+rMqLSFqQhgdz6JsBGNJoP4IYbeG6R6jH9jrI38omQ
UlkBFQSgyjxVt2ah5x99zI3n8anFYLe2l3yV9TpeZCCJQbYIZ7l38WxrrCj6IS6W+jRvkNDsIZ6w
EQvxQCQPeLQv2IPJWZLLm3ENVw6TVzwjw0lnwJR2Gqv3pW1w0mD++Wp59FfTUdkZ92Lz9oOu1lnT
YBgUa7lfoWDsNY3VX3bkdVhXe6GSuUTPYcBOPxxAvGkidKABwb5/VKKPhwVaEOQY+O/jnugvTehX
5m55QcPrXEnyaXrUuFzcs3oWv29T3WdvSk+oFUQNL1MsVje/qZL05Cu47HdbEzkYQq7KYUa5xFME
Zs8YuJXO9ALkAFbAt/h8hWj6ZXVwBZtPz98xKC0uYELgsfY7+GFdmXco0R3mkxuMAOk96KVb9m6P
plx/lXQsSKFASKwi7bu9JT7eL55Yg/kDjYBTIc9apSttZ0KSNe0U2y9olK4p8Qff1JjMyECmcCFH
7Q5rSDusFbwYHfBw2nEKB0MYdzhxNMRoMZi6k0vhcLIhz5wEo34ZqDkmXcR0d2whDVwIH/s6P1az
tMmfyNoi77OZPNRuKDrgeOCVtg3giI8L7UtTfSxjXOXXczmKqpvPmfJT9W1tKL0RlXjE4F/RcVY0
Hgy0TSLv0sVQop4y/OwwbE7DAMAVNV4XTN/LjTrmk6EAomE35XGy0Sv0+rAUCmRtTlvYz3l6mWtD
xew8oVDylzOKIgeU+Bh6uFe1iMzklyikdklZRCfrVD8Nw2i3+lIO6bY9j8qs4TOJR6KLpxnR6vRU
TJ6DTysxcrnXTaeG38Y6Vd3kJkJNWYJvd3slIznX2uFXBptZ4MVKuHLIsgSOuLTSSazHtrkIxwlL
vQ6uDxAfMr7K3tDHz23KXkPN+JFuXS/I2xBFDq1aQ4cZvoJqwgsIcI4rlX3vc6ZR0OLX27D0H9ca
a9f2zcyDFQNzPo6wdyAyDlOc6WpaQjORXtA+PVkmaSnSlElfbQPgKSiyCMqjGnIfw17qKSvJdWfK
cLmddrmRy4Qv5IIrwkaJl1l0hl4mkTjunJQWSp8NFa6cV5zQ4DYYxIe+r/boCVDagOLRCl6XWInS
bx1D2L41bq9DXOKGpgWlAzoLiGNYj8lmIGCf91jIqqe6PJnNPwdbEDt8l+0cV6iYfA7/jVoo9/FM
SVdnItp38COkHYeDDrjC8srsdTCjeJ509k7FgcbwIjeewxxlJQM+13o+O1UxYLFBQcqrHdpnxsid
PHOYVXyJgRy7q5uWDwhMlS103fqssiEdmrOX+eX+5LXYRt2HyDfE26JMpnG/6doNv8cDLBptppNS
67o9x9oE2/sOMVvdUcDu1/15naDrwaGhqU+d3aWL7Sx6bogjmLNft5CqwxOuOZYKU8HuUOsplTO7
t6Xx+4kKg3vY62KVVZsB1JtB0n3syNky2KdXaN62vtvfkw0456OmN0vyyXiAcT/qKxAsGjqLjQfM
P3cGhnwpb4hAZkHmfKz9NcfEk3aW/Zp+HIK6nLqHK+q+mSEHntzjaCv3P1Dz9e4QEXab9o9QiZt8
+JashJwZ61ma7c/MQ7NOZpQgPiFE1x36indpIxzFC9o+3Dow1dG9mwhPbLw4lKVbs3cedEQbJzod
0EAzOU+JHCWyn7gQDXaj4RYQt7XeVik2SeL9O09T5nhHEDE21WeNTeggzxHUF1zOYaJ5zKMoURnT
f2znjGv6WhJUfOjtLOz0Pahb42bHdW7S9xCI5BVVHgTGIUDb2Ri6ysYLxvwKZr9sl+EYE5VMcmH1
X19eE6mX+svLouuvo4w1rkN4C1VqrlOu1eZ+XHeaog8DXl5IxY0eAaOJOKoOEW6POHeOV0Q9VdFo
bjb6mmTFu/11e2iEKylMerP8wH4x5f58qJ8OkcbYYEfEH5GwYz3rK5Z/vPpTgXNCiUd+80YP/TJj
BUyYFA0n05YiKu9R4aTLdKJlAD02j/CW+3k7eJU1uj9FEATF93DegGtptEbLm+FxjDIIyL/pWI7e
eCYyMIhVVBwTqT2KmHa3KWEv3hj6WcHso0q4Fl2yJKc4mt3xix4t1grbiA734IvRVRPSt2LUlj9V
PdRN4IVe5OJ7r6QEu1wpeRkwtpHWD09kOolz2N9tXHxY9zqI7DHpIQ1/LwVb7I+5lyY372iIXEt3
tOFo96WLohUHYKjIc3okqnI1hiu6PxbSHRjgSpQQYKBBQSWOdTvNdC24yAo/GnYaDgVzd0W5PbO7
7WapyLrY0DD24+tei8Ag6QQftxggd8tXIP94p7xKn8syPk1FvCl8ZnflIsC0XQFNwN6rKPuDOLZa
K5oRN3S6P3UNqrvybixEVNGffEYGUj1RdPfS7i1Z1eTllzVAtWIvPl7P0p6pOIeY6VM2ajrsbTBO
bYcHr6p7RbxQTzHYJX65bf+9j9ne7DktjQ63oymTFT/48YUj5Me0G/hSeDF2pUWfuBGipN8FCdm1
F1LADFJm5ifbjXPzbMUMOtxUi7PnQ4YaNSAhFkihvQxl78LKarIqnk57jSl+gqt9rEL7g17sA5sw
aArLzA6J231Fk7yA6rjQlV/wEQloz4AHk/sOLC/dhodCweV2K1CMfYrxqOLW+tnnPm2P48oXG2zZ
9GmZ01htb9Df98P8aM0WdE8eFtzcue2R5lM6w/N1KCBmzaX/Vsb+oPw3ZhnaAO2bLPBqv+noIEje
jUM4tojsFM4aiXMBSrc6S04zI5ieWLz2t0iLutm7tDi00t4ugNZT20OLofK0I0Kya/DVo0+UXT4W
Y6x2XLDJ3oJvHNBL/gEshdLNoRgLO0I73mawjWPOPgo1DWP2aP+jmXpqHAcPMzqcmPYm64NvQVRp
vgi7TSIAt7m7r4UJFmlxGVKK19nNsnKr6F8bs9Nox0fBTNvj3cBO1cdinkz9XedULLtTSC2h7m9R
fqFYPmLQ69v4XL7U9cTCVjASU3Su6tqNNI3SZy6c65Xjbw6GP8eC+ll6G3NU7/7Z7kNVr/cLHWbc
ht4Ld/TMC40SKMM4fR07aEjOC7tganhZqfMVorQxJLN7F7u2wEWhWWz/OZGFX23vr8Wr1+VUrcYV
37yZ2rZ/Q5jIKXAYO+aFvt80rCZmCT7qLlqwQwMBoSp68IDzOGFbo8+ZQfae3+T5Ooj1kk20QZQH
KgjVnt0HCsxtA0FLuHdC5rXZs1u4xUT+n5SI22b+2Pv1lq+3u2h97YkDdQJ3t3Zcomk4E3N7kbpf
GsubpcvH6pc0ejRB+SN1vnn1JfHbINEHr5+28oeFWTJ9Cuoqnj7lxNRjwMvr3bN1mLjyoylDCtwT
+B3Df60V2pmOzB7oTDUnCkP8MRLxgcDNFXCXenZFXXjRhpLgaxn9Wg5Qs3QH++vQJcPiUo7X0z5f
dxcvvAZALEBXtn09owawN14N6kh3P0mbu4qtT2mbnAemn32a0UtxTcgWqW5O0zylqj4uroIM8nJl
L7xWgJMKpnP1Bp10ZUpm1obZ1sVrxUQdw7EJ4rtWD1loODqI6SXNNEpbqJti8D3vX5hZL6Y9/8PL
wk8NZyRXcQwy1Daume4/KWGZKiAm701yKgg5MypTHpt9D1cGB3w4hUMMD5j2DV0SX7KR4qx/BjRe
4BuvcUYtDmTEcXiBjzeKViU7KELe//BaKO1SHUTe5H686FWTmlS+50AKXBUsbxIKxBinuQ2sSpaV
guhVdngtB27Co6hHqofMIG7ES+1uXKHzIjWnjgRvwshzjPAg/rMEJkvvkcdCjoQ0796pzlYCehpX
APGSimMpThlgg8J+O7VRFPj0X0dqQPuMdVENpvd+qPfpXwh3jlD3j9GFN0m2k4Z5CrEw+1lLm3Vx
piWQ5FmqNRwv/t6AdiCsXxSJ16+5ff/bpVxXbKcdgd6XOpLj36iaAnYPLLcwP0cyG8m7OnyKRNj1
X359mX9q55gvPNHfL/MTRfN/LkPhqEozGEoYAsJjxxuxyMHEpsL3TxRpdCpocTeVHsy9uHSN/xal
g3+xTAtw1PlpfBla5/+JzxZa0J+VfIGhFEK9YiUsZt183oR0c4jIjzRmtYMrAJd5Jqm7BiVTjdIK
pcDrXKH95czv7i3g4vyfguZqJscK+vWQ/ZN1iaAZYDl0Ms2C8MQ1Y/znm4mzeamjDIVCUgpna1AD
FalzHuFj0B8nHO23B5TdWEf8+rIvS/fvkw8LIBoAY5+NBUkQvdiW/H1GwBffUxqFT5cQpi0bmSpQ
av01dYrgpF+B7iBDVTVl930GPT9x7Lolj+UVf7gWuH99Q25q/ON+sjAIsTnK4zwJAwihP43DlBjH
7i3PE6R7pGZgWlh0LFMiut960OrtYY/8wblRvFiB0Lk9Wj78+hb+a8LkKKqwAsWrJSCzomnoP+9B
IizAzDJ0tN7YVbCNyGzyjA5+H+QJ10fq+Tk7lKRFwMv2kU17gnDgmpHAuljfK9y88G1QpBBU669l
9V/f5D9J17w0J651I8VlmdTJT1sy7h9Q7jydH/0IHVoLUPAiuRfM1BGtm2yZP/+yT/08Rbkkdn0B
0ktcqHL+55/DgthsrqXKi6OXr8A8n1D8Y4TYy0CN00Plp6vbrWVLuf3Xj/rTHGXdgl5FNNZ1GuYY
uOqnC8ON2BpLa/jTXIx8O/AX1A3asDb289Vr4XoGVNNg3Cqlx3by/9g7s926lSzb/ku90yCD/QWy
gGKzW0lbjSXLeiEkWWbf9/z6GpRO3rRkpIwDXKDq4T6dRFr2prjJiBVrzTnmPZ3TBD9OpKqV+MOr
+gFEsF4PxRFtcQvoLlfz0VZNXyaNNKAC3tKT/Mt29GoZW3uE9FOIk1l3uTcBj0WPGfSHPK6qCQhR
qSZ7FOu42Db8VYmolEJvk3HaTjTR0vMeSwIvnz6P/AtJ1GLF+fxWivWx+NfrxaWbKMgNgu4UvLMQ
qz/eyqqROloG3MpW7wFpzP16/pL7Gb1UzCwv/zYuCxp0N7PD1Q9U6VhqNGyr06tYJBHojMxKz/Dd
FZO5ynZMLUKphJlnVcGYpbYup/GreEeBJ7ru9wJL/IGsrPUevG3Kn/9Sv30fACrXWF+D0AFWef2j
4XwuFrOJMvJ48S29CXSQ25z3TY2/KGUhRxUTrUaK0emxyOJka6O8YTItZRbJ6qaWoE8ZGVOl52+o
DBG+qidxuK0jKEswMmtcTU6x1H1+5a8g9F+/DoZ8vEpQW1fYpk7P6P0rJRZ6P4gfJjeX03XA0aYS
wppa4yh0a02Mk54wvFggI0CbcSYwen57pylDjti9iUzohfRKqXtibqMTFw9UZi6PcT7qw4XMGHI6
y0ACpTiK5j6kwUiXVWBhrikBArw7zCnkq7++sVwEbICJwviL824ptGjyLbtFjo3gpFiU72mFxv2n
Lim5HpDukNUk/s1FvC6PEULW9Jx+phU9t4oaqbGvMuYz7mcTT9i3z2/ZR9K6DKGZr5sVQbfJKKUd
+/6WoWvO8YWB0sZbCxAO9flrSZjSeuTleis40XgkpY4IIM2SJ8ayVINgx1fFWdgQxSN7aU44wR+q
5A/bBhsGNRp9CqpCwV4Oifv9lSlqoWosgqTfvboAI9j861lASTHLFuQtUj/mpJPFs0M1gVsUA6Gm
JJf1yKTkFoXB1LdeFqZhcVAIb6gJO0M+wJr6+Q1cS7x3jxwrgMlmrwKFgMP3ygP5pQTkiBXQ9mgJ
R9TwAd7TauiIOMOC2aq4TMtBqR5tJsURnr1i1Oo/YQN+//7Y0zncCoHFwyRF98Mjz/BR8A3EoccM
sGPxFGawcgOWtgDRfDOzggHKeTUeGqsOi1NpoAasl0kfrVrIBq69OOUiX5elz+/Mb5e2YmCB0nNd
dAVsZEnvv8AGXowakYzsLUXCDkOvF2kcXrKMBcSWiSE7qagyuJZZlwP5ftaRNeWbaMxWZR7+Z9Cm
jh5kyY8/XNfHRRtyCYwFljiVOlGBUPz+ukRXltir+umAv2RhCi0bEp5WZCyrYKZxUw0cwQI4ddKy
CzorVhueQ4xYJ2zW23hboefIpODzy1o/9ZcHCROQrZG5QKmOAsrmf72/Kt52K85g7zCVRXvxPbM1
2DrOX2LOGAAtC62BHfxPlbL48AQLbFjrCqCbhkop8luJOFqogDOmnnSjZETlizKtYyuMBhnylpqG
ScvIsBs7si1xUAbEdjK1oWR3UuzSyQlcFANYBzklgXOOytncDsBktetMBG8PDemMbM/+pRgHtIxL
wZO8TXNQAwijGlZhfum2vBc4GPXnglw6ON/IoIezbpaHWXXgakYGcwSb6btP54Wl8e/ddwKTGQ+u
ATuY0HiXPjylwEpsPnX48eaV7waShoCnvVZff70jKMhZfT//1I+rm6DJA+YZ4xvhI0BNfyvMbSaz
RMkxoUniiVW/Dnvqr5anYN0jw3pdqdid1gqsZTKF/DpW1uJICpnFLSdC+2pec6spZH4wknJ2OAzt
Eb2Czy/0AxmB4wMLMAnzNkfqtV40PyzDqdFNSmsPGMbeRo0Jubrtd3xrBY/HmM6rnkiI1iY3Mgky
bPSz3XbFTw3re7s6pE2eKSu2piCn328ww3Hjujbi50oJVn37IjcV/xAx5xTmzGQ4hlhHacbXsSpp
dJHQrM5MvV48eUJVcKJXvWrqIRGslVZJBiAPKzNdkR/xcWJgBBAgmabbNNHcv1SAJqzU09l/iWj6
/M58fG8UVIR0GHRhcmz43adZz0tISB2eGTq0g/YtGhOJFK8a9xLBsUwO+FJ7bGP9czvHtOD/sO+8
P7Dwtegq4VOCx1NjHPfbvoOfpWNMQCbWEmPSs/B/vR5Y+rjt1oPUa//m89/34wKFf5DlQUPAsJ4c
KA/fL1A0ceAXkFpHeES49tdKLV2L0zKu14f0TcMsxMRB9/PPVdcS5NeVUQDpoZaD0KHpgH5fn9Bf
tliYLX3A9sv8I1SV/Fgg5EWe9zb+0lJqrCuEn6wn0rKw2vSKPPLsSJna8h9KFkYO24aRNUsQ6plV
XEgebqZ7UaWoU0rzKyqRhTTFFJmFW+Yd4iV/GinK/bfjKDyJJbg0UblPdMzmHBWQNU+hfI14m+AD
cmx5b5inVVlX35SpDGHM6WO+eflCTHXYaFg+JEtpL0kNZCkhY2hORHb4/Catq9T7e/TKypI56pvr
ivLhyyH6T6UUs8jzmxMbYJZEtXL/JoL5/IM+PvUsXJwdbaamOnogQpPePwVBTTyBHFDOvDntF4Gk
6BrpPV/7W7EYSeq6dnGWYXH//LM/VhQE8PDcs2YqDMZNDcL9+w/vR3WuTch0zFHT9YVXh3UkwBCI
b/9tZ+EsggWfhFpe/uD1eXgbqgW6zM+oRbNOkT6/qt9uPd05kGAGBdhq2P64kud90cEkQFQKiCUM
UGaIiEGTb2CwQs/4+Wd9PLtDw7WoeqkS9LU2RkX6/g50XZVUuhJ3LqEiLKywRuvyVLUtPp5ioAQ9
N16nwkJtkXKEJESzthb2wp7b0W/J/9QL/LgmsBoIGtiEvCuUL7+tQqVFQGm9JgogJB71C4u3ePxa
J9ZaOqSWvCrEVSzD5B0yZs/k6kxFOMOGAfCGB2am2UTr34Skgg2AZXYg9rRiMJdsUe+t0odRhDoa
w/T1V/u7t5LmsEWvjkLQ1FU4v+9vZRU3caeMMxm5a9rclln0GE+g7VYxkh3ZderLS7r+BkHIYXnb
Slat/2T8VOWqZ08rcfdvXxB1KZvs2ksgOu1jzxKRKj6sCTREI9msc3C1EXzVzbROHBfDWNhB4cvV
Es30lIK7Yf4ZFlwfx4uFBTEHZcJt//yi1qrz13WFjR+jM5Wfqr5GZHzc/WN5hD0YgOim0cqrE61C
mKde4xzMzAbCyroSzxPPVxjlvHn4TFcN7OcX8dtTtjYxOQny0q8bz8cSBNuGVUB9zN03+ZxpNHxS
PtGGrf+p3OxXS+jN5x/7upy8++U5UNGcwSDA5/MQfCjJ29KczFHRgPRMoIEaTAPkkTCFRRwcflMj
UHAHFN1M6dVX4UUfMasrPDVJeFyKWEf/EkGQRn0EDZNf0bcMScb0Dd2dKrca5KV/scMIPQRO4lUP
Qph5UZ7+ssrFBs/h29PYJwh7CNEBQMN/mgSrnonNC9/8dP72pn/+i7+fN5jMGuhHsrqTpgEpi/rv
/ZsBR0mPE1shUSFaYSuc9df9/i8VmpThLX0hlttAXUqGfNfihw9p8mHTfLVAvl7L3+Kq/1to+v8k
D51lvZmvX8K4LN4BznV2xH9PRD8vsx/l8Pjb33gDoqvyF8WgV05RJ4MmtBm9vPHQhQEOnf+TDRdK
OchzPuSfMQfWF86zKzRWZU8ktIqntC37LvrHf2j6FxZohVkNjQHFUgmZ+js4dJah96uBrL9iLJit
yIrgUP/xrES2sdrUkRZ7sjEcBwDWo4/CobtK0hqVMLiJWtqqVXgJ3t1iYG8qfpz2g2uORneiV5sn
uzIGXbShdrBKN7WiTuz0GU8EAsiDamTJRrKGHyhyeqeDs7eBSJw6thlauHon/U5WqMDKpjqKapbu
Q0iE29kOkuuFE6iHq+tcNyR7m2GgPsitRYmSSz9FNU7nijHfkBr6A27UoBLnNVVoAOwONp7S9tig
grpetEMUw0eLNNHfLmhGL1D2tJ4ZqqN8qYN1QDkeDnHqJXIgrI1VE6/yXA7IpL+mC6XOZkRitKNj
mLo6bY2vSz4+ILW0JhDnBUS3hVFA7tmIbc0NEd7yTulLQr2w8fcumxzUhXiZbbcxyvl8EPUdSB1o
g0LMJNiUnPj8AZMgPSwJfxm+6nivSL0WoNkxEGxAvz4lbXcr8kh8s8JeO4MPRxE22gp/GCIiDoFj
ZPy2deH2ao8+MW0SvrBHejE6wQxE2/vkRpsnYEcZOsopMMiHnoITrd3qyUob9BFaLpypYpZHrnlw
Ql8dDQeGJvqtnrN17CSzziU/MoPpqy0p+lWrZV1GgryuPMs6tAeDTD1cbVLdHoJOU92iIa3bz2Rm
4E7fj/0jMUnZWdRK+gHRmYbxtoYVSBsk8WurGp4jvUn3CdJWJ0bv/5AGuu1YYaqUDvnkhpsbkn6k
96YfUVRJpy6tjH4/wmU/mmOuNx4n8NtgvfjewBsWQhly2jmtybsWxvVsX5ZhGc5OVQy2l3Z68iAa
lAQZSMKsTcV5ii6DPOyqjs/axI5300BAXYIZyp0Xosh1aYo9rcgNPFihsRt4HR0hZ3jtUeg4AQTB
TYeuAM0N0bRt3h+n0voWooD3MqYYKLwBfejFuJHGuN/ojYY1Zj43UtofkJUNvzRXSsaob20pCPCR
F6bTrUWUyWZgJBttRpCM5Xl0a8m4AvV4ZUyhecbj5akgQ+ljm4mfMgZ3SgtBuiRDnNCL5XuI58FD
xoaAc5khbkLk9mpt2CB0Gd31RLYZgoWpzKJr3lTJMTy95GzsgoOdXiFK0vdzUJNE3S29Q7mpe9ga
uoNVa6GPSEA6dAKrd5zaN3pEXCPzbWj/fSa8zJ66nT5ldwpR11jp2FBtJUMfo2n+CCQdt4E0O0NH
yq83GUoI5i0cHODzCV/yfJQsmgBzfCLB5CwAhumUQzduSHBwwwF+UAm8VcpubbmIb8cyi/ejlnjp
oNyaGLnOUNIit7BKXoiGyGIaC51Lg/0nckcssNb4tFSmsUGOeEtSomDuZ17NZnQf2kN2XtYdT0i+
VI3XWOTT9RP7e7VEl8BS5n2Yp56VzfImRprwBBV92YZqbocIhfCNVlK3qyVLvjOB15NQXOi3jaWQ
2RQCRBVJHaPnTqefelDQEcK2iYwAAZLYsbGWo0fQAlkqegbbvi1RgQTxxbLwqq952IBHI8RpkW/N
Q3Y7L5iQHAHCD5HckHanAlswQ2ny0IfgzJjHYHDaXCfiNttOap66ai+ulkFarqRFsgjWDF/6sSoP
VOTjjpx52il0R2VInAYIktCcL5Q4Gx/VQDGOqGB3GYp8V5iV5fei7MvzeGScTLBLbN8RwkA8a0JU
w01nxhPmlgLkAQuPGm4SeLOOCtPRp75IrnhQBLmQnfiuEYuxL3m4OYHX2lUODpFvvYOO12VNdQeY
klI0jhjSbnRWUcvPKww2FhwZR0hW1DpExSuyPzbNtB2XLHOw90ablSu3zxCBuh3YBR53pGouHnu9
dLAwPIYhENelyjRfkDq3M0sMOYG1EItplgHDeSkX6K11pcdohRLf6QI738q4efxsmAI2vz5EUG+K
C4w01ZmUo0ePiJVaQ7S0s95WsUZy8neqYQzPYGY0Hj2BHtO2JqnXoEtaOD1jrEFgGMz4wZgXE+1w
b29kZvTnoY7ribkPKM9FP2/T5n6c90PGletGs1OVwo8w/p5XhnGJjRPhq8zPMoRYsIaJ7ITKTOMJ
DPDmQrVMPaiyBHUZWu7hZRPQ1hKj2+D33HZa5TZ1J30DuiQRoN6Wl1mo6BsAecHl0rKekY7go4b2
cNpqDkeBM+SfPKt5ccqRygGyyKtTX9Ub8iM8zuUrFIrtTpI8HaO2P0eD6s91Op0Fq3a56HtBgdDW
rqR0B6PNwutg1e+b+k08hU+xNavotwZp1yJT2jIYMB0FKhTSR9obmU8a8qWt8ujNUXXBdPlSle3q
oGYa7Z9J0m6SrP7ZpspP+FflWcXY9BlPauGZxFS4fXJhWlO0rcvU2Ok8edfM3gImDdJyQ3od7tap
i87CopA2ZiuAohhJfmbCzrosDLyLlj71e3jkhS/ysD4lRV5dSpnMtbc53B+rNpyyIIVCRt5Z24l2
jkz6q13MICSUOtoZrcbz2Iu7hm6Vo5UV+1eczAKpMkBLKB+7PiWEsMfCioOzCW8yxDJ389T+7GM2
GoFoBbXfGFzgzK5JghPMH/Me4ZVhXA8TUk+C3aKdMOV4C0tQ9THHZU+Dmg1ONUnNAbWF7NZa254X
enSm5iMoLbmawYtEj9AqqhtZHpKbNB2ro6GUKu99sezlikIJK/d4rup97nM/dNTTxvcMVi32Eilw
42JWWLInYZ0FGkLPSp4OpWwmZzIaXvYwA0Zzmg/7EhH/M6osZqcYwIGejrdVad4lYbHJGhXNptIo
vGl2cWkOweTHnQn8ISrM23G0x1NBYXyKsuJWYVLimMiSieiF88G2fo01PfblcCh3JSClY8OycmNZ
IUk3IKr9GJcL2nMO8LSsyVn5XoN1UryOt0PfxnNcHSU7KG46zB2oX1O9cPHTiGMFXbL0yKIdj7xI
WeWhqs4eU12OYg8XzyPMi/JeGeX43BKLNe4R8Qy+BGztcQQuQxL03PYPeRvq1wYAE4/meHmX57p2
Ofe25WArBh6lm7dzJ+k7ld38iESC6B58f1d2rRA5XpHI8bXHp/V9NKLhJ+apwq+6dvHyJlfgn9pS
eoGatt4t1jT+rPDPXQ9KYR5R3sfbQLJnP+KPf+A8qg+c86KfS2i8JHkfuMVooG/H6bIJ57Q7I9vE
uO5UHX0qK7+rmRW5MPhyC1fMGhm+ACzEbtaGXiW+15LOMXmVkkcX1VwjuPjCk5FFUAbWgU+xAC3P
PGAD3VrV/U7nyEDSb5LsA92ajlOnqwezjS6muG92hsXKKNlSwfrULVh7UxVCZS2eU6PSuSIStwqM
zj95RwrCCxcZ5mxtQrnEZ6QdjGb6NpWmm+B8e4EUgW0vU427rh6aI89fdclw6ykxh3A/hZQLiUna
hYSa1SPbV+Dy1fvbyi6zDRCe7+g1J1+Qw7qxhsELI+s2HOZNqcl7ZBAHHZm0a6Fk2kairbbV2HvF
kp7l9D25g3L7tejDm7ojz7WMztnvYEsml3JLtGsiLdCw2gsrs0pHiTpzGwrTdpYgArZYtJe4nvod
cQ6PpSVdxFmLvKArbbfCrEhlmweeRk3pjrIcuzU9BEmDrSYJ029BA2Bd3lKCxPsC42IDdGWbtEO7
LyMtPfAc5yfCd8ZdPWCnVfj5I8w9jM9NpmyYsGC1YLJNiyIrfMAO0gboU3SOWStw5thuN/NS2LvY
GBIP9mjs6EhWaLpPd4iTESZRuDpTOpxJFiUdQN3nFHPUSq2/mhO98PN67v1pUjFKZ76KDa+W9Xkj
U20Uctr7tAvTQ9oGP5WkOtRRaO9xhFmuNKv5TYQjcQ9/zHKASTReng7ZoUvXjPExsA99NYabFAsU
trKAeKilqNxJBAExB2O80xXpIBEc7MLuq3aDvhRnwCURu+v64KZy86QgIIOQOjl6qgLCQYrsCfTH
ZzVWF7drEqDjvM8tdYNluHM3PiLeSs5zSVJPrMTfiq5ubopED7YCKT5s7zQ7mLO2A3k9efwQGzpT
AN6crDhDco1yzCa+PgxxG8lZ6DTmdNkj+dqhqP1Kc0XhibZ3jW16JWqB0Zr2cYBEAMngtKlT+65j
PbFVyThTGnyWuTYYjo59wGlAJ+FDitR9o07tZgTjvMnKPvH0SFp2lV08STgguctMpMypsM4UoQUn
y5q/W8AqduQTH8xg9KJG9dnypSg6R/Pf7uJW7Taclkx8MGq5DTRjTX6OfGQqy6bR5HoHWKb2Gtgw
u2yubjUVBx5JPeTrtd0Gkn90m0lp9mCH58z+eVwqY7T4pGE4gkYePWKzcBolUYccKrhmj2f0r9Vn
ysg/3FZYDUSws0O+EmUgt9CU/Lov+UoLdPgJW1wI96Cp6x12a4b2Y7+ZGnszGvwcR+ttpqbzhlHA
XUb/jddvTPdhPfZHqe9GTpx64RipYFOkwjCbGMpje5jMZCNSM/LNJSnAWy+U3Xb2tQglX5Ip84M8
2DUDRkZsVYnXFgWokrA6xGPSetJoZZ4ME9dD/5NtYIpHwIP7BeYiF8+avxciAknZFYdkxnQ7yLG+
W4q2xhOIAFooxeWcVc0uXXpzR+u03M04xHYMGTpWbgTgYiYOKDOplRdCr4t5n0wwCuOE3n8sJT+m
SL1stU3eGslliK5/N9Z5tEvb7r6pFGhDufpQ87t5mZIa3sjScGbnp354GTmr4jpnmjYLZW8nsodM
l923uk9x/+H5e0iTqtwRIrnDIEgnZ6jAPRk/yi5/wP0x8Fc4CYu8B1iPmankDJG2mjfr52NvX8SW
8U2drCdStGJ/ZiwBI984dmmSMh2Zzkd6Pa4dKZMDfA7ocYKptWiWvQoCC55AAtmXF8KLInk6JgBL
NgMaVUcWVkX/OecIgUUX7oM28EKDBZqHpsJNIoTHuTY/RjL5e73eXeGW6V2SqS6UpftuiplOdT3e
TEGh+WxeA6dKjbYSto1CrgGMko7r6oN1xbfTbrgLmFjom/TosCA1LPvF0P0U3QAMzq6jf9DUbksT
jHIiUnYRnHJAgvNrW3i45424iMPMKad+1wmAXqOwFyrKSnUr6lTaNSTUAnMYXGwxx6y7s0ir8Yah
HS8FfStWvKXxNKU8ZgG5unVkJ57MoHk/l2Sd1SIvj9gbbU+KJMqZtuGgYpAA7BWhrV2REuwx7jkQ
cWf5c5I23iTVl1AuTnk1nsKs59THvokZnj5APrpBYI4H1pvQAxjw2q47Dhm2Ars3fOJ6KVBsMjlU
cR7Rr3EMHZ+zRM/PWeYaLGqkWL4yl9rOyvXKFUN+XWAF4T0p3RazPYoyHLV6cIKb1DpRa1VPlUga
wtKq+GKqkmgHBednbHKI7VUMqKS4RZ6tL/QoJH63CWGRo84smYUuG4w2ihU2yVEj4dZBtZcOiiQj
WlVbjR6L9KwwNnAXrVwgjUYDvG0tc+JS5NtSmQUMHyCIkaG0PngsTgBxN51IabQ9e2SCwKEjPaeM
X0+k6g1P7pVl9ZsZpSN5PotE6yMc/ECquTUTkSOonr6aVXA+Zgbecv05qIH6JNJ1zol8V3fxtT62
tB7l7Bo3tnoU2byf8/DKKgssrXmOR6jZEOJwJwz5B5P7dKNkpeoB5kMTmRdg1UVjewT/DRzjrXRv
BFeNmeVUqRNVVJ5fiaLhalglcLkLvmJ5C+yCIKgu4UBlnWt95qNfSsFZFteJyL+GjaE6+PnV40jQ
uZdxRkh7bWsP07fBrkFZELDokf24uE1I7KxZ115kZiD9YwM1Q1ERj9NDgpq0E9lCB7MLb81x2EIC
GVC0hZdZpHZ7bTFkkgDtnwXJCEDdfGj8NeXF8J1u7a4JxtMiD9dyKJmeVL6k+fjYmv1Mdwq8ihxi
MgN9cg1l9iZZrCetNeVtXs6mxyx03sXotTewRB8zNduM6PgdodWHplG3VSJSd9AGQf8u5SATZbmT
y+EVdHS2T0v6PljZA+FnlzSnNY+7iDwj7De5InmzFZIoHeWulHRXUjfc0ZYAQVRVhK0VZJNoRshb
DQXMEfPMdrWkwTadi1M36O5kfpvL8mcT1KxFppphZMoviVAkeVyY2eVKytuoSlZvIyCGziKQ5sUy
ULK53ULBzTewz+yNMSucMajwImytodQc5RhsVJYQMpfWLwwB74DWbKZEPM552hLHaHFc0gRtwtjc
NXRjPGjMVJtRXnukYi7uMFunLJ4eGAI8ReWUO3gcYvoQyfNgViaP7lJ5Yzhg/rIpMTOT/mVAnK9b
CAyuRmbh87P242TClDP6K2wmtElkmEigTBInS7qbjFYLLi1R+nBFgPh3CU+ojKySoRTROqRru00g
4WnM6ltplB9SjWIKsob6NVOrO45ttsejZnJdyQUe3Zty0R66rng2i4lYD5J5waFMjoJWBpJrFLiV
KRpnwImKRQo+RQcVEmv0phnzkwFuwptCnlta1tAtlOJK4i+6sz4iWW3EPpCLQ4HA1mWuADiRj3OL
IgELpE2hL8MW9vE069TqWIvVRcLmOlsx2YwBz00t/dBINiGXU8+ZU0+9a6rEKBsYuF0S0zXc7t03
jLiUAioH8yB0RUW3weDTpJhdLcusXchLhwLFXC1v81XW2CRCFkTrZNpNUDQJvltb3QCA7twWmz6w
Y7v2xkr6aSbDHu/qi1VNTBkVwCTpvjH7xxCOpysW9S42RelqanSaoY00UrTrp+6oAG5y4K4ubtZx
H2lu96e0LAPclPLE5p3Im3zoc88kkmQTyZbtw3rOXRNdg5MobKbmlF7Ts3DkMvIzSdmRx2HcEbl5
xAD6xOl63Mby2UD+amQ3l3Go3U4kkhwH3Ma0j4PDRIHdZi+zEj+jXzxAy7rvQ76t+jEW9jcr7x8G
ODx3eQcGhZgafI4yexEj0z3G98TVWrkgFaxPt7hyALTpmupBN9gp1rKdOuMOd9RT1yl3adJGO2ZM
HnfL2q1wKdYSizoLZgrzjQwTaTM/dE3LfpGIe46SOb+ZACJbL6jTE07gXViskLrUGw310BrVc8XW
6Mlm2h8A+HIBKFr3Wj0Kh6OGvjMUgFs0+h6Ttelb583V3Ev057Ov1qheWZV0D/3fwpaN41zIHYOK
inJI1xeCQ7r6PBgkvof+wSpJm7eGXkanFhDoEgWpH8U6fAdpNsh8sUh1Aql0pL1+nDL7qKn2WcGM
1kWG+r1cpBEFeWQ7pcnumJt5SoiNVL+YyzjNDiTETWPoJ8QywBuD9AqDPLMZErCUPvxaBtpl3muX
U8JCjVDKH1oZuPu47IpcP3WlSuCsHqOTlytYmIMxO/HY5TsyJxZHSrBq2+Q8OvqoXA0YG/hwbOkj
0B9UZsAbKZtkhDaYjO3Ui1qT8CRjzPB8t/Z1RL+CPvdYnrK6ffp/OBJ+nv7Pc1kRGBNG3X+eqhe6
Ns3LS3f+WP1vCtP+N8NjhA//fnT8X9nTYxG/Gx3z82+DY6F8kUkYoMyRNebHiMD+OTlW7C+rdG6V
sRJDoDJE/tfkWHxBwIj6V8BpZrS8xl//NTlW7S+GhuIS1ba6TpD5o78xOf5Nq4gTE+Heqo/ScBh8
1MjXfR3XRcdKydlvuEqLjna9OSSSX2bV9CdBPj2k91NqejRoqcnxIoSLW4HL6r18oSavWaOrFXGe
L7V75Dzxk2zWEXAuiMFgjDVYkaNVxI1T5mJ8atWclJwsFMPFzFFN3eVFFsCEBFlwmrBNZ34YtT3F
IhHSV9DpDcWLOiMmq1W18yNtlZywz6Ia97zhBRx7Wwd4P8EtwmYSlhwe5wAu1WCwOrkhERCkAokk
v2PnZ4ik0LW5QghdXtpjPnAtdO6cMI3ZhzVQDYMn0Zu6b4Iq3IdxLxWOrve27ULYHckIjCvmPAiA
hQ0wJxAP9AoIW5gZWd1hdjIUV1Yyxr6wNSnwdV2CqrVInZp7iGwk07XSarigHVR+a5HnHgGdJtdh
YTYJZEiafS5d7opJ/IjZx5UHTUgcwGqOFINJR1/B+Du8QBesDb/joPUQEnl3igBVqJt5avR7q+3X
OV6TCcOBK4LwV8LwdyePyhTvJDLHKY6YTV+Z4LZQzM5k5rmsqfV3pMDBt9iestJDBpeZjEblFgqS
vHDwUOVxfMDw0CrUb4r1TczDRJ966vKnPIccS8du7mKnr9s2dFvZWpH0oa1cjVKYqzut01vdYyHt
r5JRNThTjX3eMQWLLcnB2DLI2zUHsqc/igyZp7aS0VjP9leL+DfCznJLh1tdMCZ2DMk0HiKOkgJ1
vNAeYXZJ5I3DyWL+mWIk2BTNXF/OYzc8Jc3Ya05vLx2sybifdDfX2qF2NIS9t5oMKctNl8naDOgQ
oi3MMYA35TjOt121Ntv0Qksqx9CM4TQEaypbO+ScQoOo1D2Ehya0hVKZtmqnNS9xJZcEmYtuRCM9
MlG3GjRsroBP9SME6olvjiklPQ7RIuOImmbx54ptYafITetHSjb099qIxZfKN2JPUbu4Ez4j5PEh
jKappqQz1BbFQAPCAahqvJIkZqFTnY42vMiZuf8elikjaR4T6clKDBMKKeyJbn3qAh2jFMRnPjpI
Oi+1ZlC2E6lupdNHUn2D9oPFQaUHXmyQ52qZL1KiEtzALEKss/U4PVmjzSSkrtMOy49OB8aHcV8z
bZHilqFSNQMc6ZW0ZTRtG+NPoKaUjnRreJu5jK+oM+g3GTEbFn0jBJecOMGu0WGdycgw86xTNsIe
+69t1wCiZ+lqSh/z98qwh+HgpNJkXXAghcEU4VP9sagDGUkKuAUDu6Zdzn5D5OTjetyP+UfD0gR7
OWYP49whAxE94e9eEMdm6Guo+V5GVc+786SaTcr9qmnLLfyYWD/Y0hJ+jTLG/r6YQDBu2Ke75yxa
IJv1Qy6r56SepbVbEhswAh+J6L+rZB6Ql2RkxsNiSJgn1aQRp84w5zuTeI2vFVaN65BgTTbuJhsu
CffTFX+pLVF79EPN3Pv/G3U373/84z9Isf1sq75BOPP02Pz4Veb1+lf+knmpX3QFjadlIa+jx76q
ud50Xor8hW0SPIRAUGxZSPv/725tyV9QfqH/pQVooIE2UO39tVub2hf8syodA7Zs/KhIwP7Gbv1e
/UeZYGiUEiZmaAPXHVf4fvuU6J/DGIfIyiM5npTSohg0yWzjRZlym15yXYfWpm9DVndw4Fl3Jg1o
Vb/9csMu31SWv+awrxXLL8rTt8tA1GbiUKa5hpbz/WVA5cF2AmbKX8MBOaxOwJX2pWUvqL8hrD7E
y0LzJjGr7B54spicvrHj2SexU593DKKDk7aa3/YBNCPV1bD/HwwAOVBoZtD5/EXyBi7/cM1rZfEv
wSj9MKFhBVYUAdqD71Fdf6dfnAqwZWyFtZixazQga1GLeRsHZndRGnJ15LjENCwNousWcZsv9Ymx
hw3IhAghxDEcDFbVJKhNhiyB1Th/uLT3ocdvl8a1rT5FeBXc1PeX1svcOgXIuU81nx/N2ZiwCoSJ
Tx+ZEIRuuUqWWGWOJFogkIqyAyDS0Dzu6+wPV/JeUfzXhcA9sWUICAgKV7HvL/doFQjPTMI1lj/G
l//N2XktyW1s2/aLEIGES+C1CkD59rQvCFKk4F3C4+vvAPeNE+qmgn320X6RtoKqKpjMlWvNOSbo
g6j6uSiteLAZJIRRu812Ue6vu2Vd/jvLzv//bGk7eCUczK4u+sp/fraCzSRcMqZQ4pqrjseNuA8K
PQ7IKMznbOeS5UDzth2G/6yEHDb+V5nTvz4Zm/im7Ja8VyBDXn9yN0B4QvZrBlUcm0GpzR7HV9Tp
xw6qYUaNVaqTDs1ut1UKT9OAt2shjIHiKCIX6J1nYfuw148pQmo0ANgHMK0bb7El8GSVveK6CYxG
61EsSS1TfgaLHzeaXkvDj/uqzs4qMxYIi85cfGuARxBK2bQx55P/OcL8b15zVi3cRIirDRh6/MOb
13yynGqN8s4LEI5B9rXGriWzx4tuuPtpIkxOEX1JUanTSWmKu9SKlg+MM9uX0dbDAnsDwp9xab4o
a9aukBGJSPFoiwAdid5ZkH5/bn+ti2KDQ2Actd7cwT6FUowa3gvgpjIGn3Vpo6SZm2uv4ptRRMUd
ZwPreVma+PjONfrt3cVmg6QJawAHNc5ybx7busXsr9ouDUkJ0UNhYFPd13CYUHBqjf4lJdTyEzEd
69+ghOcj2sLkMltzGgKl6t+JcTe2z3r17PANXGyqZKdj7XV/WXT+8foOWYy1eolplME3oFXXzg6v
as2ydu1RPjAFQOxyJqcsul8XHCMnb2zph/fp7Hp+74r1sWOmk17IchDjJ5zZfl3FthYSokNzndQo
NYZgScR1Q+otAT38uT8AS0PraMmi8PY5Mc3vnRl/Kdpf/yoJMUDydpI8YsJlev16ZqgGbJzlY2jZ
zHhG5KhHUVXFfkqmzdNXm6EJA7EGHJb9NW+6JFcgAX1nZdw+5O2XkLaQ/I+dib95/SVYkmNyxeYh
pL07U+T3ZGAwN8zEzevlhwqc8OHPD9a/3MzNBY2SG/UrbiL3zSeag5obsSB5mMk8+6KbdR3mnDpf
0K5Wrt+mjHebrpmvhOIwP2xs/bzYa3K2jV4+VnX5ozOQcY6r09LCNLKPTe3EARjGS8JkCCBw2ZVH
m7k39Hq7rC3mlj2KZc6of/35d4i3JYu5FQmbh5m9F6eG/mZzMzXTWlzylcK+oy1AyJ/eB049dJ8t
LW4vtRjtY+Shc021GBnjGi9+V9byeeqaxwU0a+hBQiYTECUweQJEiqaMR0EIuvdRbo5+wwr6zn7w
xnTNfrA1J1jztrUP55ixvfL/fI2I/tGYBE0IyVX6t2kUSFrqabi3OZ09cog2jgYvzGmwjfJJatNf
XlV7V6PuGEPHuGcDkm+0q4s896V2EdcT/TaA7DeZEs74/z8hR7DQFlTzfTb3H2Ss5adRRTc4Y5nc
TZItVtfG8W4Wa/5ODfT7Q7y9RpgN6Bk5+Dbf/DCD+aKbVWIMo0FfrgA4hmA0x/qeSo4Mc9PK3nmG
f/88HPPUcZs3Av7KL/PoPy6kPQBYy2iwhAa4vc9mr/2g6KA92arpux6nff7O5vkvn2dBv/KgGtju
dv9e3zjVjGVP6AlpkcTwfHATO/+prbO82DZzVXdq7XcW3Deei+1J2ZyWNnYaHTY1/qfXHyjR/roA
VJawUbXNsFTGGKPr8nlK81ZnBC7vtIR9pwUqHFiTpF87DBsNw6t18TAwr3uhL6Dv+3523tmXfn/r
+GZ0kRjsUcrxYr3+ZlOP/qwDkxdiC8kPEUPzj3FEEIRXOMPd3DNngPIsfvY9uk3TqLrgz2/9v308
9CIqOd5+3v03i1fdlhZaLAT1K/lgH3StETClxEGzShc+ZNebDEf7H25nN+ck0+Q7P1687jL+575w
c7g725GL6uX1r3exqpu2a09hBzGYDv7g2S/Katp9Qfd8IMQQndZYyYc+luQpE9CtdDnek1Xs4hwg
W6jb0QrQmN8X/QE8bfzhv7w6NidImrcYGyl0+ev110MBkRKr0ZqhQylwVFZm3GNxSK6F0bafJ9v8
y53K9inhrQqrotOf//zpv17zV3uZzSFWcmdgJHFUfVvvpthSV9PrzBBopaE9aYjDP0w4i6e7DFWg
BQewpj0Zz07TB2C9GC2mca2OxIkQ0jJnXf9fl/58IYzRuKSgbPCr3pRvcbTCO80ri3UCRwD2AuiZ
Eb6L26zl0xekHVe6q9bpz5fht0eUD+UdoeDHj8nDsD1D/1icyhUKHz15K8SSZHLQ80bxN46YFXyy
Iw8WAsu/pFeJY+8iwV7QWL7HQtw6Ca9rCpvfamLM9aRF6eq9eQzmZHIM8pecsAeVE+/yfiXZEcJ6
Wp0WprdnnD9ZSaoAGHuMJeZyTVBLTw9mL8bOrzLmqzy8UVm/8+5u7ZLfvpdDHc+ZaLstb3lrqbMY
vTAGIlryFi47ETpM1j3JxGjf6+OKncEFwLJfuDAVNAWnNA/ADMHsjGnvnOZKH8W+h7y4HD1BVEOI
vozTgzlqOglYa4LIC5UWgEnAs9EBxXGZk/+mzdM7Jdvvq4CN9Y7eB354wFMAgF7fYVWXMFtETz8k
77LouHVLip2btbQckjHBwBNVMTK6xOz6bB957uzXdSX1PZRKO2eS3i/9YUpBh4uKP7lvAI4x2l8W
hu7/7aMIYQ6yncHOZWMSfLNYy9rpC3CeMtRo/vh5sdinftA/tUbh3Yx0KRj6ieU76PgD2W9p+OcP
/23TpMChQHOwNtP1wln6+ipZKmHmSc8z9CZTe8qreHxwEk+/5oLDg46S4h0M46/y6fXyAygArA24
QYZbUMxefyANhs4RACBDmA7D90Yz50PBmZc8UUu/RqYGBT6ysLiwpyLrjT0Iq2CkT0bBQiS1vryr
Vwk2hMHPxUTfdGCy0MKBL+iGlPHqfk5kY+2mpaO+WhDk/flqvWHDsLXYAAWgwuhM7Nj4326syN8I
BQAhERJ14N6Z8NJeRGV2lzoW8cdy5swLigXxSpQu/dXDA7QX8dL7zdxIukdmNoatA/fqnZr1l935
9UUFbuDxl5Tsd4wbXl9URcukblZzDSMVFx3BrmO3IEqLmg+pg2TiEy4kvT4RyEg33TJGpw7KQTnX
fjXluScCBusZAbToLIZM3byFcDTEplCZLyRhjjpN/3S0r42BEfqd67m9hG+/OCw2FlqGj3z5N1+c
J8GonFFbQuHOjLBbr5yqIB9QBlVofL4g6u2XfSSKivahObgiAMA9fSVmLAUbSId0wBwyioSI6kqU
MLBjeRwIlKDW1reKuxOD/ZhIS9Pf++K/r97sVjBewFRttd82oP3n/jERGoHhHvFt2uoA6cCf9N/s
3L0nbjh+rDaBZBm72ldg1tpjbCTdi1sXGUOHubrLel7sd67jv3yd7WjqQuIBd8ulfP11enPk1EHN
HzqS2IU4Ir9oMOYULpXd3SL0FKXfJfLski12rrV+vivEWt74mxMizPg99sT249/c1Q27wWSZtF08
+m/f8aJG3tbNVDhpjfoXNA2glWZ6ghcfbW0I4wLcToV93+rX2FEDqpW58AcGb8E6LB3SG7U+1BZx
7l43Fu+U7f+yAnECcqE8MYkG4PtrA/zH1m9UVSyV3qKbRgZi3Wra16RmMLF90GZFEEJhYv36pC0a
Qj4DvVToIn6fv6Yew98d4EitDpNZ1uJG/4xeMnLQxvHdjd251/I1Kc+QV8yafOq2b/zWZhYYFitu
0VPKqeW9S/0vN96zgQFwDjGBQnpvLrWLmNPMMFGGVeWBo0zwsHWx46JPi7Vop+xuvZnMtE/TGL9o
XJMHU2XOkUj57kCUlf3O+mj8y51nSRcUcZu+Brjs6+fQ4e4lAyeDMHHK9ZQxdb8j+kq6PvxZHFAE
jAT9Ynb7Ck5kEM1LT0ep0x9IfqnCpB31Y89MG4ESawUnE7SzQZ2YSt/lDB/hKZU4LwocrC/SHjFm
kXKFlBpuT5z139N6zr4UpXQ+vvNumb89zRxhDX7NLwItqoXXvwkDy6LligxTgxfsPhG5eXNUrEKv
KuD1yi5DFdA2yIzShcFG5P1M4+k7N4JAg25JtoxkY/d/+EocsGxWuK0z9rZHkQEZADC9RmFMo+iq
MNBfU57XLdtw9Q2IGAdSCYbPHrvSHevC4s8UcbgNhROs/BQ0n6jl/vydtjv7+p2nTedCTud0Q4fs
7Qo0oo+YISREIVQN59OSlanPoKi+UdOPAaJo7YPVyfL45w/9l+eNli/PGnMxJgeUFK/vTW5nyOdc
zg4J0aAHGp8G4eakGwA4mw8iKcuLx5f4nKosuzTkTP09mfk3ZHAruXWVXR9yt1c3rfBQbhlmdbFh
e95p5CXtIAcgya48QPN1OWLuwS57wtESvdSjkb2w0Vw7bVXynauILOjNdbS4rduLvEF7TE4ob39R
oYxtS9SDjvE2AXIzWe9+b9jYuTxjwcqCu5XwMyYSsc8i3OQ+RmHvNJc943pr4ciJq7xvkbaX5tR8
RBUax76BxHIN5o7UhjvQPujWdH2c1VfG+yjPGEcc1gqbyX7MDCv288p5sfNk+RwhWmL0UuUf61mv
d/GAcqxt7Ipwvlb0TTB4BdV7Zm5a5IjXBCMQ9fFA7WZNDzmTfvrPCeYfxLDW/NWu3A4vcZ4Kupp5
VJxNhCBTsJE4kZiWebl3nVZbEdnPmgdC3Ybb3qJXKE6RpU930ig0hZDUjB65dBhOskzlP+FVmLAp
8nng5DrGMfALqpzoaCDcx6Fk9F3HD9SG/ESFkD/SyFF/p4YBm2fhx/klkaiFz3gAu2UrihU/Ytfe
gcMEkl80XU3O3qx1MzEGHurXVtqtIHBEKzgrmIt2IWqw/RxhrHT2OtNbTkvahIqIhD0PL/lQs9mX
i4JTVDk46jq7HU8dwdYqNF18F2sUS+wyozLvvW7R9LOombHBAygSx09it9X9pC316DD1fSMOxPQU
T1w8lkOVbxcqymOy+GxUOr6oHfmjbKsS7NufX7HfGvA8kCznBqQdRqg6J5TXr1jTOqpKWNIDcoXE
OdPzKiTbg/dFtOnNBG+EsXAumlCwiZ+t2sxPnB/FO8f133ptfICxNdu2wTfHZutNvaVbaoUbskbY
Jxq4lei3zpi9dGwg6V08TNWJqPpnt9NSuqmxupTInI6L9LQDQxEviPsFCQjayJ9/vjhvT0//+VbU
OO5Gw5X6m9NT07L6t2scBWopp59FPuN4A7n3MA5x8dmOizr88+f9VruwwnFSY4M1YALzqW/Oilsu
e+WoUYIsnr1rNkX5mXCb4gvGyM1M0fJuxFa1OU/jU7eWKaTKZNyOWSLF2UNAD2OLjDAchyjrJ7jD
2bNdNt2EpNu56eXAGtHmq9yBwGSoo3fiPV7URg1/u8BRGAqoxlTNbBXsma+fJ8+a7QY4M9x7MawQ
NCyp3BOYZafYu6pHjOUsSXKOCha0g16Y63PL8xfv5LDqeMpsMd3m2O2mQz7Na40fjUPt3inS+ksK
XxwzuixPGJNzcy/I7PlGRhp191ilOfplFyC4n+pN/1FV1kWL7Lg8YLWxkzOaNIVAMK8TyBGlCxq6
Nga4SUAnqs+Js04sfGAvqgPNO1fAhtDT7NiRUd0FdTZHRTAOY72eYreo+gcvihZyiVCknbfztecb
uhJ2UKm4Hk/5OpbfmyZLmzArjHwNIk4S3yWIlwKrXWbmPrEpFI6FpQbgm6kAf0OsOop7gdztit1B
r/0cftyNpp36wQJR9C80YdR3CFdQT0gMRkvO1ifKc7VW1cIsnbGe75amfVe4ZsOLoKeIMrJxnb5B
dSiN0IKIWbKkoao+DM42YELpUsUn0yI4au8wtrUCmMWkcOWtVwy7Bl51Svz5aje7sUhJvRFNWlRn
crSt5ZapcjD9alqbw6RP0Q03ZkliZrNu19p4imqPgghxmcJ5RkTKXyxA7oNtI+Lc91la+iYKLo95
Y2aEpY4ykL5Y+2yZfaUdo3rlLGFmdm7vbBq194COmnlv2sQPIOIj1tFPct344qaa99BlMWCSRGAl
CNiKPMUy3K0vpBaoKVgLu3jQ6h4wCdFz422upp5gGpPfWE9O1R2LObNxzdYSw180aM4cdASDGyH/
lrQlO6ExvBsyEruepSrTO+p8mZxnNx4PUqi4ek41oy0DoBZd+2JIMXQPUtbVeMDiP6lgqRPtxxYd
I04xvtE2WMAdO2RtVVg04t4bQ48AcQ0TH7SbkG55MZOwZdEl69MUB3XTLHVQLJYjOc/nBA8SzOWl
Ovn23tQ+mCPo3r2ZLtUHD4xEcZ1dLoIvI3y2exyJw4H0GNWD67HcHrMOUYjXccwF/zLPB0VXD3Vs
CDTVzcIa/MZTxTY7+maVLr5djnn10IneYecnLxFV+SyMyudpROY/DTK+EYICPygicvypGsrU2mWD
G81XozPX5llbsZ7uwOrr0ylVCKfJdZoWDcO1DVTZcgcoStZMmMB1XbY4KV7wkl9tNnNxWAlwSQ7C
wQU+0dAvf+Z2U6Q7fdIT61w2I1YnuqNuewQK4817kWqDuTfSVgw7oH62FWjg3XDz0pBd73n0QDqX
k4V/10oKrF9aCwHKcRVCqk64zbHUopZFnVMLh7zJ+wodoQNnJKLZT3CqXrmRHXP2fJhPQ65pCC2h
7D+rijHyAwvKuPhVL+aN/72NYiamoC/FZCh2L7frfIzCEpOUYN+8NcLGEmHFlLKhsFS0YntJzHy/
xNaEda/tmmJfGMQo71Nr8Z7LbrDEuSoX+7nv0umHrYaa5a0eS2/vYc3qQgNUd3IsI4spm0b3EVy0
WtUXy2gKe9+MBbmHYweVYKfhcSt3bKeaoqj0xHTSjWwYgmlS6UdQ3O7PSermRytXVbu3NbtHu2kj
C7i0xeYqHEpSHAPCQitK5mHsqr2Vmh7UIVlm36Nan/qA/KHuo8O4Vx0Qb0wr/TwAG/i90E8fihrr
S0B2Tp8/JDwxKCitqukfZcIPDRG7UDHOhFziD5TzfGm9vPgrEy5JXr1X2xlSB3u1HvW+6c+TFVHx
kaEnQJ9xZ5xbQsrrV60ET4S4M2WdqAkyA+nSCNUHre0UR9XFstthwORVp5M9eT4+LNSzduH2jzio
+g9rpzYvEMCe7Oa1WdcEPf0C44NndtbfXF27upQcsIygo0j6qC2W1u7Roq3Xaeq6n6apOtrNK3a3
wJR9r580bQUDQySgcp5iG2qUb9v2ZBxmPLAt0dMdjsasmOMPg2ogE7tM7UyS0KP5BKahGE45KJln
EA66gPTSl8uNFOgOqzdqrjzEITQBLvIIZvRbSfwFSz1xoTvQZ2tg00sDYDkm0FzoIfU4zxS0FRIv
0SrnudbGx7TXDayM8eDqMLNcHuCki60zqKqyOmtUp3vbg28R9NXa9AfAzta0cxrdeMnBN6TPkZay
lQ/F5KlzTRh7f6yoTanY+uGl8Yrmwvg5fgRqIcZgcTLxkCel83kEJTJjMNKX4bbU3fwsTdgaQVca
5gosbEWdLtbNQ5MT0pDAqkdAu+e3zADASI+Wfp+rhNovqxWSqFZHmZEJUFiJI8uJPTo1PiXDEGFw
Xb3UvPAcdFFQ20X/NI0Q+fewSDFXosIrsM7Ps5CBmM3GfWR2MNfhLBrvZ5KhMYdl1NKipD+MbZZU
sjUluETwX7H7ujnNow3RZByhT7jb6kWYdswu2FMRoHxeFKDQqUxpvnkDve9lQlLn51O7QFzKsR6F
Pf+XeYRWPXo7T2XirIwKaFA1JcXHpTGL7AIdJV9OypXFsgexSyr7Bno8p31BreMSaG2fImdF/aEN
hdp7Q2X1oLl0/S5HXOjuZWkaFD+UWJdF1hzVxkwOQL6L1db3CrDVpQa2z+gz7ub52jQus9m1UEPY
gPyhQTbTYD5H+cxGWDEJoSpIaXiha3aekB3BC3NsiHEvZZFM+h3Y6yy5DPHgfEe75jWMvI0e2yJ4
OHLJIS/j3zPa/lvSW3mysweTT+OUv36RWimbYBw9hS+rXnEEWOvUYQMw12LD2LTLE0aQtQ+KVZt/
DLPUv0lRPMa8LXyvdhDLntWFBtMAWOfgNDWQN73WzcdoWY1hv3W5kfQxgRI3LdPh6zlxrt2MSqNf
Lr151PgMTy+PORa1MSQnFi9bitHBL9txiXZElMC7koOmHbOq4Nrooow/pHRfd/Q38+E4WV0S34AC
IDkw6GqVe9HUXrrLsKJI4ERsFTVM6/5pnatGIxW5tX7KKplFSM2n6Y+rpiTe0ThyorA0k/7R8hhE
YdrteFIpKaiOqjWhHO66KIOHV61xTeRL753ZV8GOIFMtK39GCTseK72SpElkBRxCNOXOspeelxp7
OdKSO0YTTtt9NJjWY9uaE0SIKdeOvY2lZN+ykG+OsYn2etGQzBnZjWudZBWJmG+hNAaCbq8dB+Wu
/Tcan/qtdjpN2y0MLXH8uWQ/P8SlM0QHvXEwEuYCz+sOUBdcNbNJK47VieaFaa3N68Et0p4GRNcl
9iFqLIe4a8aiMGmIpoieYGcYJwRo0Xprp2VK7i13tBWyPmzmGH8N8TdNJ3M6z02ha3tLb7RgLAAi
BrInbtIvO6/6aKV6L49VKhxiDsbU/JZz6hj2nYaGwO+3IIe7SVuoLCHdxe3RAubl+lErJGYImgAy
qL0YkipB2UtJPDEOuuJbLEr5ofDcavINZ3D0nWEVLeyrCq8q94UoAHwos/yS43hyH2AnZypsopx1
yMVjPx5hszvxZ1w0egzrqkru+6E02gsrOH0YzPfz3eSWXn42J8L6AM8U6bqXcztlYb6C/9p58TpM
18ziRb2aK22O+6mx0uKUlnEaBQaThoekbakwkka5Btgq0rIOVuom0zXxBiu5tClcfOTQ6JsOBJw7
FBgd7Ja2XlhTU9Msn3jkUbTA/KPsbK1CcghLW6sORb0ARCLsvPJHeyGR25LNdDVI8CRVYFJC3GK8
mRHdF9P91sNhsIMIkOIPQgjimqKxbE5RJaAbFBktdJgnuf3Umi1ci4TkeDPgwBLBbyDSogIiTEIR
7KDZjLFdTXyTWTo5cMcyW7/raa5xDiEs/oze1IO/1WRcQq1ly57Kwe3xRpmYeVazAh+VMgIOJtzI
1Dt93P6MrZHB11xok3mXabjLIlKKvuNB4VQKZd5FKNUTb7+vtBLft6J+O9VpMdQHG+4VB/12hkcx
1XXaBJoWxWXoaVDnd5W1DHXowi7YWV3bWfsxjzogBMCShnO+brpYu7TUy/Y2wIUs7aHfZ1PcfGRe
2T4DRQAFYMPGgpCXzRNcldKdwY3EHMVwqabZlu5hpfY+Awlz6GtimgFxoQychIj/nnKV5pd2aHGm
A0Q3gfNJksl10F/pWcu8aQpbWUCNtFwUIA4rF9RHydHqyvs8PMRT5bphTwTxNwG9Ij00qaVnF9be
/nHiKIGfDMTYj7aaCKb0dYiCz95olZcU++6RPne1pz4RNQNIU5ffgEbod+lM5b0DXTqHcZ1N7gum
P/6suzbMKzqdo0JAR7+r/3bmpSMotROROqRag7lvcK31BS5AM56YKEXXsnFIZM4MAYYzQQbbhUK0
nGdVnBYu8LNBjhDNVtAxaczz4EdulXwbZNMSASQU7IbZ4M+YucGPLqWbIDNxDesH5r3042CVIHxK
koif6dslT6qt9b94KnIMwVRIAFvtqFlPlPJ9chc3bZX6yh6LH51IuqNF/hNON3xnG3AkAdBlyamb
HyNqC903jLpHJF0muBFt0QrjgOVhqHc5BZy8JtDx3ausWr5OvXSjB0rbo2egJDORvQNralOnUKbe
m6XjQVshowBGCcNHQlxo2z1ZaLpmfx1Xl3UibaNWI0DciMoHqqB8cytrwzWRmnP0qOOMm7kMcqB6
Lr30QZtgJfn1qGHvN1Jjemp1eHE704q75VCztcgPTHmgWnioETFmxMAtAjOeW/O+yRf7MGcDtitC
oDbu6tR4X0x0oEGEnJxNgKJlPXlGbtNBNzTvV5S2ij8kJPTsgOPFzYZllefEW9QCSoUoxL1aOj0K
KK9FfbYSlUpfoSBheWKQd3QlfmzawnSBzEIfrbuuXut6n6Uok/Z1Zq5TaHVectGXRP829dLV9oS9
1efNSjudl7kurD1Nh/S6taXinZhSsQQYrArnyVvo8BfCmVCrNAarvi2brr+QfTRi+mpM554aS2mB
lYjpEklnVQEwP1GESYWFkmidkfYr3pdxknDg4anukPthYl1U7oK7IVFadDjfgSye8MB5xcUmF5Q2
uVcNNJzTCJBIFxHUHUHqP6lJ4g/Lomj8mqz0F8KWgT/0HCYB7X1Se0X94rWD5t2ZhSRWj1a1pNeO
/ppd0p2+KI9wZRYnFNpjxcyXZKAh5lwTE3+1G0horh5cUK7OSWVVZJxAZBWQ15aKLaUVXQLvCdsc
DoiirSuqD87LJzcfbOCvTtnpH2eOskvQT1Q+wSiaBjBclgv8f00efcsyl2VwLjlOMXJAeO9rbgTt
LykcB7CWR3A7T5U+4F6ha3bR7NTU77nI8nuiVU60d6IoW/aqbebsXswYPvxyhV9WCpry+0Jf1vEx
aqI0CSq7mqtjVqT2Qea1mZ1WOJ2cEbu+OGdWhctXMDfp9moV8+cUQqECzTjjQRyKGOWAl/Cw7huR
eASF0zzwBxf5i59KS31anYTcMpYkEMdzh3PxY203nF0HhLUY+tHIsTVBmuzvSHJB9I6upvdJs9XS
G4iOSVAuJm57korT8H1V6PnHuc6zb8Qp2OUOwGYSH40Mth4AKd1pT4TtGjEUnin5zGiq3/emM/Lx
nru8rBWsD/r7mj2fOegMDPBqApKruTZNn0ZVck69BqRnOiSm2Fdt20Q7GZO6gx83y25bxsYlk0o2
V71UnNsJCGmss82+8aVnYAr6Npms7zCFijgos6hqbpZJUyQ0mjQmR1DnhL8jZwHa6kJ3cr543myt
j03uoUon1W019h0N+c9TKTN14cGcWI81YBtfzE6Vn8WSMJCseEWt+1TLVnsf9cswnURc17ecWCT3
o+qNDKGHk6hzUeWNoChs+3LvjR2tQMeJx4E7QIfn0I0gR/y5q4uf5LSATJ4tN/ubc31dHZoGcOqd
PS+MYKt6Mr+P1awrZO3CvUs8/rM7vprhHkSq+D6wCfJoZxS29ogC0FIHOkdpwIB6ozfPxaTfxEpk
kc9NoQ43pWY+VvR6BNVx7P1ECzcYQTwR8X0kbInZIIbr4iFp7AW+LQ3jgoPhNFDvroPH8akaL6pc
DdpdEgROMIBE70NPLKCtNH7Rsh/qPOXA3aIO2zH5hjdbpLL8idBmPbnFIL7TG0TGUkQuFjR9Fb7G
eQusQ91Vn5c1zw1OTUsKBjZpjC+Zmp3Ed9AzNv48dFq+HyIyczjg4+2g1tK6bsPHwohvnI64jGSS
j56ZziqEO6GpJ5PNyQkU8pAqVCskVtbIyCx8ehIAHfVhNYqt1HXhhGlumdzMapqVPxUq1nwt5YRD
5pM1neyI/cuXtdugLycMHu4ah/XnbqGfcXb7di7PTdLqNwiS6fMEk54ywF0yjju1B71q1YyDwhOd
+zJ1qTAXu9DoHTbwfOEt5pwiOdUkD3EjYds0HbncO9oY8ma5XtqeGU87XZiYejXdNZ6S6k6Xi23v
imEZOdIIrMnfyC1NGEy6kzrUCUrxotG1r6UDeAzB5RQfqBAr/M9509zQpi4AEJGlZlQM2kLS4phh
fu+KApe3sPvR2noW0t3T3FvtQ4vcWt7rVY4Lp1/rJeFPkQL/iR5mUwatWZe0WtISUh6/GOP4goKx
CyJ8VuO5JRlIe84iU1/PvSGG9JgWOXhWyDMZ1EuXaB8iwjtXu6bdqPLQnrCh7yJWtPUyVpSoZmOP
VNo4VVsqCfiXB22pjYhmhVcWxn3TJvqJurKnm7oa6n6iahLHqTQkAnbhUYN7tD67ry3WfO9uKsyp
OM/4qj9beSa/owYGmpdUfaIf4AiJl8hU8eMY4cfAsax3HBlUni0XTJ59dehi0ybniz191+oN4q2l
rRN9L6BoLVfyQOpPK4mWEuyRmRl+Z9cAOGNiVICgdRAyfYu+2RcP+/MnGESbRD6iA+WXHAgXOpbd
EuRUw9/rvEy+6/UQf43GrFuOrjZFaHCcMv1Bi284WdMgZKj0aOHR9OCY7aC2Dc/YhWKxo+BzcIFz
Z2j5JoShu0yD1NYJ1bu91drqZGRCfmpzff2RE3erTpC7a1gHealnIe9zQ7BKSofcF2NvzscWNK+8
1N7W/aQxPCU3MZMUixM9StxDNSr9J01WK/os26x2vjK7XaIrp0er3HmZGESYV3nlPjVokkwOenIe
fzrG4gHBTGPP9AURToy8eRLNh7VdS8IQTTDMPsUcrEGc/AUI6pH5H+Ph/BucbORG9pJUfjFb8lCk
UDXoQ5rKJM/NFgcuBh8DX5AjvmErWgmq8TAoZNECg6ri5hR3iXSmOlyZSX8dZ5wVDziF0mSvSYja
F0rJwXfYcwJlVakWtvTZJhtOWxTBbk7G8kdjdHYCJKOp+h9L3Q8IfKYSpNKq4hFCh6tzrl+qEnoo
bYDcuyU0rh6jCrosMzL0HnuPMcgnq23T5RpNmOqOZNmkPlsUO8JEp836XvLAfuzw9zeBbmbFEaiz
Z5zToWe8b6axYdLatQbDzzOgb3/P9prl+wl5ZhPaduWslywFjPn/qDuT5biVNEu/SlvtkQ3HjEX1
IoCYg6NEitQGptExzw4H8PT9haw7+4oqE62WvUizzHtTIgMBONz/c853IAQ4dLJjVur1IWsQy2KN
7f07p+l8iRdhGT95G3Oeag0FNTHDrWh+qFfuntuVkF/OQxy2hyyjQfZSwyVw0FAZ2IMGL4DFVmVl
tuA1x+EjlEoe2KrOro0SaRsE22bMrTDOs8TK6YqHZreZ+4JbOAnsSu2NjAuwEcmkScXilva3ZtXZ
J6OSoKRoMauNDQt2H7tLbtv7vDLxnZq4Jv04b5C/o4Q8a/5CTWtqceKUdvKE/tbc4RYZ3U2q+rE4
q6m1zajCz53ty7EI74iNeQkcR88yIj3KXoE44NWTkxr+FhBlCikkmJ1DITrjk+5YuDZttRY6Zo1O
Eo5dFosas2WTfB6OjkeZojlvmAXYR6PULsUiEnxzpAZb3mZj1ee7aRlGvXeQRObNktAOxsuArB0P
WMB0zvZkOxwTAFcqKp2FQefgFfhctMoU1l9n8TxQdK2RIxNhiY9pFWhUvNJeqXaTmGGK926WcdLo
q+aBtKOodraxTv6XWXjDx46l76UXhaLGd7kiM2nvsm9Sy4VFXAbz+rykXSBO+IHh5jl6smFu9LZp
bO3WT4djoNq0ise2CMTBzdbmG2MGrlUL2Y3HaSymKi6trNX7qiqD/ZCizEVm2ZfhfsTHzHGqyaS/
kUMyPw+V33xLBlejpyJa+pFNldpB4y/uo5pDnkS7Bv4S2zqA7tW1K0qswbxsI0lms5ED2uztedqV
c2a3Ss5umFzvByehbo7GYGlcThylDkCkCywkSZOjt/lT3zCTziVWmFmofIuqFFzHopa4K1tu+Qj3
Jgtl5gEE7q8HoBsT77a5bbWQKVvUFmRZmUzpZub/8lBVYiqpxS6L9Ei7Q3ox/WxKL9SD9j/mwgER
Ok2lUZ7YuZWMLYjj7wpWYrWrqzTID9XE/IbJGjIqzGINUDL1TXxKDZ/T2/tYWJ1dUKIBoiFk/QX5
kDlhvSTWz1zSW8C5u5zdD6DKk2yXeCP2Bdup1oPIFGo6VFXm1xFQr8SMPc6stHcsAYMY2p1szlRQ
C7admrniFVUup4FKDbkdOs/8nNUTHB/mjvP0nnXtD6OXS2rZuaY/gmsp9ttWWVmA4Q+FCrdNwkyJ
+hcovJOrTqaRTeQHG/ldmgl45lXAH2HwIXZzAy+SfZh9Wrwg2aR6tU6UD9Bt0/RlVE9j+tTyzLKB
l/JVUHKydYYmhLyYlMPT340ob33bvGwI2fGLu0CeLNN7Y+KgB7j0JtSSXUP8c1NaVnZMfT9E1pns
YzmUiCi1PzM3Rbx7x5Dkv/VjOr5zdVq6jkAd5r+/+dmIVGvgFM26m1xruFMuFjUwqMLa1GVoljuP
N9aMOxz1O98PSaCTuPeouNlXvrZh+4UmCIfMqrzh0Le1CTC/Chjtc8rGIqeH4lqVyyY7O/Oikw+D
rvTH3Lf0Sr9GHtATL+EXs4lvMTDPIlEJeoZXSTZ6jOi2Dh2n/S6dkoCaGcQfBBZEGnfbJ3PV3krY
O58y17lmtDvY4LMxYQ9fQP8/ZYSzad5Zx+82dqaIgW79CROsukfo6LdmkM8SW8vk4j0ZRp+qFKyl
Y8spjUvNl+RlD2xR1u4L6EIviE3qXPSGFEP+ZZ0BBi8bNttG/cLQmWT44LggplK3Kb5Xa40/XSy2
ea+mBNsL8m0+Paayn9a9cLBdsUInzWd3DkgcD402PuNcwV1OB6CjGGU7umHIWhoMtAF7C3CGXfea
ezAt3nPc/+Ebun7toHmsKyDiGmv83TfkMOtl+u4T76QIfscaG2wK4khHi8u/tcdSxNpfp699WLxO
Xpf9cJIK/JJcb6hpRW4G0X2nAaa+czf+kQi53o0u3bs2CaNf8fDff62UmYnF6HDeYUJpb3mZmc9h
mo97BzjLh+aKoO24GzZMGHq6SKhLfXY9DQUd024Eh3qiE0ZX9jt2ubdmXH4pHg2ukeVjxQEt8vsv
NcK9VCYh/Z1RtvJEF4K6nhS6/JiyKG40h86ji+PmvRTC9cn7pwfYAcBAiAN3GmnYwHmbMPb8kY2T
g5g1tAy1s35g51k4/S1eeuwk5J1R0Dg9fzC6MjvRZ/SJv6a+K6kQPEiAcbveEOG9W5jDdqXZYXnn
q/qvfjvwHqy1HsF68+0NJDBDF6igYscKe6cLkNJ0IFXdTWuVanrHCP9HypLdHrg5j0wX3UywC94Y
4VNE5tRWkkXbGJ2vaqB7ifTtMmxHcOPfAXhVUQcGeZs57XJTNyYT8bL1UaeTdfv3pfrPj017Ni8Z
xv2OCTn0TcRmzCGVOWY67xIIko8FR3fGTRmkuqBb3ytw//O1cG0nFMLEpkn4+O3SzHCSehSRrjvb
bzmY+9hDNzS3oAk2BKtYeIr0RQWc+BWbge9//5x/eDFx6IfXK44xkuS+/2Z9GOYgQXXinqeOJX2k
IMOMA+DXNFcP5bClPs9I37mhLOvt/U6Wnom2ReSK1IP59jETKl0Di7bsrVJ5yTcI4ChlUTKpRrEr
9vR2pqajkh4VbnSqdU001qLZM8DiiM+RyDzWgcOOpDYVeGws3aN7bxoFDDBhrIwpC7YD3DUoAfY2
Ya8YJ2XJkS9zIKmesJGVxntpkrfXEA4kpDc/cK8IGm6aN37WsZi5i7qUAzxW56+cd1Y6uUgtfmT5
r8+ddPVrF3S4LKuFNQ3oaI1jLGSa0V8Dsrx+3Q1tDVcanDRvlDLsz7NPM9l/74u+/pLXjQd5Rf6D
1/vN4oY/vKqQufeqaXyxW8pMLU9mYwB1M6+N6CfCb2r88vcf+scDzU/lFrWobISEE5Br//2nYl8y
ewfiz76lzenI5KdlZ+a4j+zRku2KYH5je8l06BfEk42urwdG7dvygBj9XtzvVzj5n+usRyMMv4PH
wZScAHGL338XaVhZYyI/7RNhYq9rcAeem2GwbmgUXP1L61lVdl458xW3PBGJ2JPAy/1jz9mJLLGP
irEJScXb0GIp+btgeEXEwEPWi/PUCkY3SznwT8x+YBk3isG9RV8p151nB0N31JSYdZtGpiZ1RkOb
XMIMA8fGWwfGxu1sZf1NhcnBP4EHXNJTLgorubgrA7Z40Mx3Nquj4SNkTOasaxk4jGIOoCsNtpoz
1gXz/fDigpJZXuWam/ld09cMdOdhWc/tRGPR2XZ6x761RoxMmZub3kVyq5WRo1LyeI2hOBhjx/We
fDLeSQz70NX3WNvSOWJ8STKiJwi7f+f2eLsUeLxuzWtgg0g/W+K3q+xSjjXzxtncEzwwExgDYZtt
mHsSM5OmD9HK7sj+RZ1rBiDrQXsZGALLQEdhkqnybM6BxvPTmf30zlbg7fLPOmzZPhimKwoC+/yb
gBgxTxP4mlz2azmm8TjKlmBqwdMqr0nVdxYQXqRvlkTgG2RRAIxwtGH/4b957zVLDm3TG+Ue55rf
XQ1gorlLmq74WdlGu2xtQhFYuXLcYQ8qHPRzqIIsOCkGhPIOYKgo95S2ueZnGSjO27OL2eiB+Vt6
G1bY6iIZysk5F3iSxGtj1OX8sUuzrtx2bJPnbdsOvbl1AzSO2NUm2336CMvpJmmYtxNk+XXBGyBg
t6uZSDDIXP18689alvuk0AZEeBfCpnhWmZyXwwAxc33yBfbvje4c+vMcgCbiEBZhvXcMIm3xVR59
CUUS/BgbkOp7KXxAdpKpHBu7elyMLZy26jONZGJvCi/xTqVYcOES0kro+wLGLwnaQzRh728Pd1i4
exf5nL3VHkWsSuMB/raHHiXVsFW2MSVPA6L9HpwzZz53qZpvs21O9Q4PUg9JNm27j2FvEUjpOkP9
bJuKers11OU33hpMfKrQVtULMo0FjjzNxMdlzvIkYjtk95/awgVmy/GpOjrKnR7tpvV4rSWUOR5t
6kO/26ysLPENEXl6fJT6GFBeqo8a9dCOUamHl+vLCjQnDtM0cnNN00zjpEG58YLS/ilKy2QUm43L
jxoX5QfI4L3/vSgC7OhGSgFkt1FJUuQku7WUG0iyOSIEN8tlYSBZRPUAAnbjB2RLt9htyg4DVqJ2
jl/V6Kv9zFwR8YdTDNYfZVADkpnQ04qqoFLFbgCRUttu2rxGueLkV4Jc7j0OrGtkClW/BjNz4I1f
TRbzLK9NPvOCXOmjDMvUoPZ89t2tlWO9Ocg5X6xnwrMkjq11nE6O6LOjPxlrsMXXd+XVI9exnsE3
DQ60/wwV9T/B8GPOJ3THSkjOkTQfEFPGAIfugHFt1OeOF1C6myXUrY3B+bc5MJfw63OqWnnWsBO7
EzN2n0AW5RzzprHT7OuY13lL1FjDgBN0olVR0YsG9WJa/TVizeZroDkRKusyLbUVI1/KeyvD/M5c
xwXMbthU5myNyoXGb3tD9cHE6uxuRD1n52AqHOIDnef+WHOLQT/JFPpedJMsdxV/PI9pdBPBHTNy
jDByNe7nxu+/cPr3wutkauEOqIavTrG61o5tFGcdn8R5RJ3oXEYLtYSUTsBjBHk0CUC4kM9xSaYJ
COO8t7OTJwpRbOtxwm5nVPVH+v6WY90l6Xc8JR29dUGGLGwVhbNrbXgpx9rmGwRgUuK5JCcTtLHB
OXaNcqdZgMG3hX3JLDfkLT3VGIFHd2hx6pCPvfaDetZpMrr0mXGs6m/k2M6PMJp9mJZVKy5YOo0+
Xka/qy8MLuFF+qvvJ4/aWtPwnE9D7sY4W7hJg361XmthMlEbMgKEGwZqXO4a2yKZMiHNOe7Zxs6g
iOcZ8QpSXY/mnRSUFZbpclhmRlsY2XIqJULJpIMIDzmFTekmI1fDXTOMRqFkFQqvdh4/cYZL3WaL
3kK9zGwm0Ub9gGu/e3EYkvmbZnXdx2yaPYomA9mc12t6fmOyRbBjv8A7sunmQn/S2AGaE1BmJ66J
ArxU7ElrgNVGvcZ1m8v5OOVB+cJMi+YCpi90r6+IMlVEbCuH6RSmW54KRgK6tWDLiDp7pTanmQ60
A2WvhBiJ0CSh1N3eKtf2mXrLlJYfinhY+VATa+6Kknubvz540lkGvFh6Sf6p6cEMwTtzKbJccf7s
1nyuui2s/WtfshWaya5Ocwj4vJbz5WF0qj7cJqXn3NetROKonbR5HBLPteIeJD72kBWvdHTVcqiU
AkqTMb+3nG9twb59O1Wr3x6FM64v1PqxDbEH7tQMmpf3iTqVArsJliVq15qOVKI1UqqRThoBv1na
RUZNYVu7hSoYEYk5dLcG/4BWgdbHkJuabveNYkH2SHOTAfrANO8/6GJm+anTMflcVWj1kQJRxPJD
Y9cddjeqsdSSr08rZK9qMzu99YF9W51H3gQN4Agp7OpnD8krRatLh8OcoiIyvrIMCqFNByh5apm0
F6I1zc/5jFrKOj7P6aMrh+J7r1fxUJrNtfyyhsDJgmWoakMfn3A/CXSVFsI2lKAT/AWDXCXNK/GA
uvZJFDUp/Qk/X7NF6vRic0HqkaWY2099m1pT3Ac1rnSWKdRmByYhfI8ldNZ7ujbkzggxLtEPZ2bZ
YRnZKm0wcgtzZ7R2xeEUFcDalxMxP23PgbdLHToNd3lDg2eUDlbzg8TbgCGmbLnOaYcnArtN6QVY
Ev0tEabT0sNfIF2pSIatVjZfZ9hN9y1AhKXoB4CGjrxldv3D5NmJ87EdAnvGb60mcT/TFunRRs2t
F5H95aUGyonZVjglgPFdDBhxnify0aKwsCYBPs37nt0DPUpw58UmxNTGFRkZffqtWql2QPe7DQcM
QDGXVn22l8JISmpUjMnfZawS/BktQhh40qCp1Z/JhpqzZQ68Tbs+OU6ZUWbntHLEk9AUbR0Z25P/
Ylw/fivwadVkL7rEfAjMytn6KgSHhxkp7bGACXpIRNt9Gt2scLZpjZltJ/yUtMcSAMLC31pcEx5h
hXhWSvlYsCp/w/udZ1xE2/H2eiDDgX23znZLNqtnPzWTb65Yw/kAe3/epkXVfik4KK67jjbOH5TB
Y/LreTKriELiwCCy0FQq7sgW1yxOBbMwTQGSiduDdxc5DHekHYdgp9po3c1nnyMParBYJ00HVQ+W
Z+Twy2kYoNetVYLreQLXm6DdGnPn70bVeB8oMKvkznNy1rHSswf+vBmWT/66aKrD8nC9TE0BnxMY
UH0sLY4EPHiKb228Usu7xvVoA4QlGZkBgYddsjpkJucsIOoXzBbWZ2qIctC87bisD4T5WqCDQ++U
NAfNdPX2RbWgs3thnqNuN873uZcdjT1Zazl7auH8nvt8YKi/mj7ezjHgPghl+0HQgwIEH+Pj09Qu
cOOl7zpRRSUVpHeeMxqLlhY5vMrHGd8Zo7N6s4bd3O24U3iCKFWZz1WxLtMFOaf7AuCK5IGYzcm9
MxCVdRRki7hdMdSx9KyineO6Fll6ofVO9TQBrclnd5Luj47lhAo8nbvNuV4m654wHAIP4eex8M5G
bdMBlLfdTL1uBuozLioW6wtcjLa9Ik7zdsv7IKOfWQsnueWhXwN8c9O8DUcWrRsDDf5GtEvtnlXL
Zv7BaSR4dpEC8zwFNV9SfD1KYyNJg6mKbBNn2c7Ke/fCLnld4rAwHXw4eRO8GHJOqcicsUBs6Puj
aCaVRUoCeMlWg+0GMKDtYuDurTc+ck14myacI2JhiTWIZl10613henOzCexEUcOmvHE9sEFPBhWn
jSL3D/pBxDmN1WKLX7I1YtqT2ShKk7DKS4uFxKV/vOkEry0KJePBcsYbkNJGdaoYaH5ZTWUxBqZS
41vi8V1HpGvUeGkENtlzV9mldwfyyJt+Di69i9sCG/90pPzGeTBySqb37KgGVn0cbjPF83g/qi1b
m/BVpE59mNOM3jX+FoeM0wD05j4b0gAJYrJqc+sztKi2uWGQbnPcfJSXzJFh/lh6OjV3HqvXdNRB
KdOPPmHMaxyypQshK3KzustW/CQ3FbTYckc6ROoXMcmW4/iwBKD+E0Spi1+mybRHxGvkYwkem3hA
N9lCIfp4w7LzvCrJsRjOlFVpTuHELrFiCnb9HS4VjPyGvofP2jPSKvPmQY4DNnYf3p2ObI12dZGa
eeknJ3WaB9yPZN3XFGsA28usejEXSefpO6O7Pwdd7PTxsdCf4tkhFI3fJyi1zFzsAVLtsao1t0Ag
PrcE+PQGzdiM22x+D857HZz9c2LjhgE6ARyRAGAHxK03IfqQw3epl0Xt86WYngc7oxKrMPJHnY5q
h1qRKAq89AucGXXDfve93Ph/9eMZAAAXY3TEpPLNx1WBx4S5R5UwM419STUGiIvBcfon7aTDcygG
+bMcG5xTTTZcDNv4+ffxyNuff1VsmI9g5uZCMJ+9Tk/+gdxhfLr0PWEp6vhQhjYkuJjCsB87Yn8a
t1A8uu0aNNPVjYennr1l94569HYscZ2CoM+w2RFMpS3nzQVo2U2YQN4XcGG4ybFcy5ORteankI9+
CTw1vbq8i9+ZvP+BTrj+VEZB4MI85Eq2+b9/bEk0z+qTFNS8UTyj2GSnSdcjVeHZteEjJ+Qg8yCg
TxO4Ront+xG0RPXO/OePSw8Fz/0FT/AdFKHw+u//cemDQBMW5puhjdgvG9qSgbqdTa0mHQFA7NZz
Bzmqfkw7p/9ehdK8A6kyDru/f/+/Bsf/vP/ZVAE1AV2ADusxJHtzJeCy1I0Q2MTzxV3oJB0Ttt9m
3+r1e+92enrEtmL5Uc84xb1m5MafFjvxbFcCaxpvxnwQ5U3paMu4L+qwGX7qkcaMWGeeL8/S8Yv1
wBZgmTZTOEKAmdq13CZJS8unNFP8SE7qseAaPc3HRYctJjJGUZpnil0w1M5d2uhd65hecsiBWVVP
xC+c5gWfeGDdBrkieOGmiZIHZsAt4AsPPNWh9JV2osJjCrJTTeiURMhJHG4oua9NTWDYbT4hvFNo
p5RVfSc6ao4b3WMfjFrAYR8ZvwuOO1BTynNRzYn7zpT8D2HSFwjLAGRcGzaO6//qYvrHF29iol38
QpMsA+sczzhjdkkTrLHbWdlzjhHk4pbNfFJN1Wwadtd30OTdfdFetXNFZV9jUjb799tA/HEfIIQh
wAWQL32mbJDffr8bR6ovpQGHbhcOAZwnTdLMOI11LoznkTpFi8DrRDISH2UXSTtc663y2Rnd9szL
eEZqWKHPMw0V/RFb22Luce8Iynomhh7fyVYPzwGxeXlYEgZGW11TWeRT84Dbc57dl1a5gcfe1e8+
GUNf5qc5xwFcAsqlKbwy1+TgWEQLNqqzIMHOVo05A04GjpcqWdgbSsZ+2zJLWnyDqpj8M3ENXZ+Y
frjOg7bzud2VDnTZD8Hoye7ItnM0kW/o/N4RdKefdTTy4FLAP3RilFT3k9WtfYnRt5t7huUqqV9b
4VOPsYyO4qQLwKPfNTnjk01IFI4j8sToKRLj6OK5ENaY3y9sVP0Txx8Eb8DTa75d5rxXd1Ra1UwQ
665/dPLW5IWKPWc5eoCAvGcl4GZJI7cxT+HP8J5oYbKe9dTYXwbDVe15mBm/bNMUXhsWWCtJd/WK
vIJDesCXm1rNuu5K7GXZrR57euWyYQ0+OpOzuFHRyvVx4MGqowaIiBfn7A3SXZUYTNV8t9IZ5zkV
kiHOySlgZkAMQycMp1t3ysMmBtPAxBw+ZL/lW1iTmIzhUuwGN1Bf2lI69HSAXDnNQmKKVWk+7NS8
5F7ELo6PkKrUw8Gk4XViEHCGTZjQKbodwMpnd1MO4ubUmBW3uYuhaIp82Tb6G7xT3Pv0k66wmaGt
jqB5EMIM+yL78Hp+FQPNxMh45R7/arDctwWtfJvM8IcXjmRshLG+4IQbCiud7+QQdt6jUE15wswk
cI4HXpkS28nUHtNTI3aJoEVzXxuzcM8kAfnQGZC47BagQfJC1B0GOqWpTg+SARpV1Yvkh5OO5KHK
RWMY01AbT0M5+8NpMXqsTIZX62eqSBUNnuZEgePfH9q3WyUAh+x73Wv5zbU8xX7jJYB43ppptkro
WsDx5Bz2D2tPywvbmfVYc6P9N3Xc689jn3CFevF9CP/NC4vNqFKTxc+zK8P+AL/420LOJY1wnHxN
3V5//fvH+0PE5eeByg5CiiPwLcBg/X1J8o2wLYHEkIbzXYIzfj/fpdTA9uQgX/MKsgxQq6k8q5Dy
8DDTDg3moTXv0dqDV8uTXwrfrDkge06sVx/ELOzoPIjqRGdJHOKUi9gPNZeinepLSiyavGnmfPr7
Z3gru18/Ap/AsgKkFxGYb1ZVzmdJqgqoe3IG+0LaQOx8clGx56/MXKUFEM1kDHhRxBL2f//Rvyr7
/vlmx49DMQOtRyj/ISy2N2ps0yh8kSrxdnVG5Ab7YgEgd9A1CbLEpBHvtrYm8kTYjbG6Dp7E62Ho
fH2Zx85VsTVCAY/YNEJ2GjhjE9SzlXXgkEm2AfzW+o3KLO41b2UwQdKTQ0xEvidMd4GrMDPLThg3
beZTc+kxf5o2f/90f9z7iABcW1wjLEHCfrttMeopkXUztaSTlzz2mPf8lDk8V0GbKhkpYeTv7FPt
qxz3++WENAjEHhcaO0b2zL/fjRLWIPgh2e31YjL1TiR1M4GioJVNUMWLwOl1dvYZR1R7S/YeNbFs
rOyYBJCttuaYFUvkNCYBE+gcIbqO11fP9VA6Iw6EjNAA5zFyyH5qEzJaEaufjUrNT9LqMnnESsSw
PmvSqORUbB5I81WcWZ18PBZ4OL61nA63+qoes/oOz78u9f/8rYhn+FV+9e3/toC++Z9/LwXlL/r3
H/xfN9m3viEUOv5/UB1qsaL8u3gn/jJ++R8/amBJy+2X6sd//sfmR/kFktNvfWT8gf9TR2b9y8eP
fxWWLdK64dV1oH8MIzVn9r+Ez8IcOvg16Ai5upnqph/T//wP1+NfsWL7FkUPoc/i9u86Mlf8C/cC
JjrawwRMbJrK/ht1ZMji18Xx/92uUOQZf5r8lGsJTsBB483TPxHLLrCvu7FIaAPcZribAcF1+L7w
qx/k0F4Pe/6et7eIe2UER7eUd5PuMlrfk7WEIpP5+9qpP3cmi4cI1xTwk0sgejGOIfAkGpwhmmJq
CjdqMB9qqRYWhwbokgGoo4TCwQC+P3XFlZWSG0QvzN7fzjTkXitFDbzxcmDO1O/Bkc5PSWBQeHIV
4xNvoIOAfUPIGSIek5xQU5mvO17T9GoGI1XslQ82KGXL8jCvUh9QgV5bZ3iQNKXGE/JunMAGr8v1
2S00xSZJal6EtXYxuheSjQ7SremPu6Br271ntyn5YD2cK+IFURuGEuMs6CPZSX2usuW7TmviAH79
EVX+GhrQNzjjhvscRWrvSImRUfTNqZbAYGw6jnY10PqDF1bNmXtEIm1gqGAIZRzImmcHC7MnvvFU
necCEMYGywcLplOrfaMTSCY9zdqEIC2P6WuXP1O81ZEu0+tHQp/emfB1silS1cRAk5B9MHHRkbxe
HDdTP0cVHMYwo01Iont6IyP5SlCPFogLJDwq2BvrQhvIcsoruqM2/P0pgTl/BGER/Ohaq0IJ86eW
5BtF2mFaz09d4XwPUfjPoz80u7DvvdPaJu0hWcMvrrHe1SBxItsprN1UI60ba0EMlhjw1iCdRCxb
r1hPKHYbRX8/E7O8MfyGGlLiIhQtcRvYJGNxF4ywbDDWz4kf0qCmjnaZqE1iKM6MTaZj9B/c9LTe
wnnLzlkvPocpXPHWyOLGQaZj7E0OEujKaqTGR+rZxvscS+dnbNaAOWRXHlLyEGfZuSRCSoK8TNmZ
Z4zel5zdvqOQmYRx4RUVg4kgXIauPPM9uu1w0akkieNd6Aw9ybr65BkONJFXvgta1p31kPfiaR5w
TTjIo12VgtnoeqLqzmGCX3FHoGSJRC/WQ2KjjJluWd+h3ipKAVVP9O268+HxdIbnkQNesAn9hgl8
prtzNhv904TFp1ypLOXR2hejU0dc/XPfkzbwVxF1K6/znCzZ1GuuICHNoHPoRquz4I4Uh01GntE0
L/c8Gq4WBcdU7c4xNW2maccMlOj3eBHmzJbV7QimhX0HTkPQsVkhhFajhkdW+JTNcQbE08Yzgb0h
uyEG5z2UzAkhz6Ted10s+D/GLZPHfZMBV65BHcUt/j56aHMi9ih+29Jbqyen4ZxYNbJ/GXFq37M7
pwCEwc9JFxzbSCv0kbaZ/5PQRG1kp2luVnec77m5L/5gqQ+rlBaV8kYzbMMhfyE/d+VRj4cxp4kc
NCWozSXZO53RJFEXoF1PqnRPivZgUp96Y5da71NG1ZvSlOM1nT2ebP+L73X+mX2QefCzIouspZ9v
+l6N3FN+EFKr1taxEhDxQm81HjILSWScclYi+OhRqrGY9Zn35KXL6wocaWMTaA2LKjlKUJDExhTO
hvCRqlnIAIlvRFXoQoFxMUATc2CBxT1OapCYDKyh8ERGi95VDyvDbUPRyaOVslykuZvcN20KZ5XF
wTVp/M084zZPw58tieSqlRkND8Vnt/fsmxVgwML6cWNCTzwMPlzYPGFOTNwbMKtRcefidmK3wl7+
bqq85pK79XhI56yOpq4CgU5uGX2tuyXmUz4JfwrAlFG4OENDZITSakzLgIC63m73tj2Iy4rraI+u
YF8Jsg7FstXIeUcBKNwAv0AhscF/TPRiZpu6Ybbk9FPJGXX4MiAp4rBm3C7uqrB6ZQh7TNf1I86T
rex9uDHmNq9hTIWU9CifV9gSkTOMcjaj1ZwG0USmR3nDVzozSCj5/NrZJZE9P9u6LefgXobZySWr
1E0IK8SMmHZ3AHvhqbkil3Er0JkU9GV7VK9VZtyN0yeGrh9csuMlijUn/fFbs0DpKoMrQo4POIfl
PfFj4rdzhIYbaRanaFHOdzNvj7n4ihB/s2A8YSo1rnABOZg9sKMz70KotBdmX5TIls2CbmKpMV5m
MCPEX8rjAuDgYyuD7w1gong03aeknfXehfHPL6th89Sak80CpvY8IQJs8knL7WimP7nDgkPo5oXF
+KjNbqmrrrbUtfxKXiyMx1CpPjFowPhW9AkQ/MnhaM9vPsywP+xOnJd6vLHShACLAJt5IGyW3Vgd
KgfCvVvtU8g+sa87ApBNIL/A3RDPXpDxrupyHzN9XwE3xNBPyN4WxSmsk+4GWUW8jLl9mEGKf019
BHg55N7XvgC2NaiUOyfU7Bns2fC3w2i5B4PsD+YzU4fHljDQAeZm95Ea5/B28c32bhg4SW3SAomU
nteaWVjVcc9d/5ln0TbZ6wq+COQE5hdyMwapd1/k7osFPOpYeQwPWA/AjrnWK5YfJ27Qqg5LmvJw
wtF66Pt23Q4mU5TRWL+tNFNRR2JBwppTVV3IEWQccwxn19gBuQF6BJNg/EpHCUp2nWJvKotlY00r
wMigpYixCfutgfDydZrS8IYb63MDr2LDVyTJNTGCPXZZyeG1d4PHtFL+bRlaIlrIjx9woN8mQfpa
4WA4zu36WrsV6LOx54FQwIV75jh6KcyPOp/NI7HA8qAg/O1qd2amWdF1RQs7DMwx7W4MLJsZw+s1
Oa5KBxc0OnoYW15prd8bO2wpI87mVG6Jga4X2VT9Xq80USmvvcvDutqMV4gxy4T2Nk6IOYKiyE3u
tv0BYlb5iVnypnBD7iE6FvzlS0ZI5bUOs34H+Gg+JaPXlnEwgG4iXyfj3B7kQYUu3dR28FBAVt31
Q1XsFcralm3XSo9Ine2V0NVzhSEpQoasUT+rYJvRwhYPXVvtw56Up3lii9dD8gIA1rGxjLXj0pdw
za8SsyJdEOOD/EDb1+cunT6U0K3ws9JoMN2Xg9zOqZfcS5Fkx//N3nn0Rs60V/S/eF8GWcxbhs5J
OWwISaNhzpm/3qffzzAMA1547/VgRppusuoJ957Ll4iaStdjekYmibEC12HNjLcB3QvRJcsWnkf6
YzcRLGpjKA9gBMdb1dlXc0Eelmb3TKoi6b9BwE6XtVPF5E3IklhIM2HL4+jWt2P2ZgndeNGK+xC3
Lgg7I5+bypmBc0t203POp3hyItkzaFIatxoJUBnGpQWLOMmM7nukvIwF9jMkfhnO3GNji4223kcd
MT4imGI/kTa7vcTsZzj1hrHypXWk78yEBsKclQl4D5uH1KjrRzAtez1b3uGO780BZgYuoqAzbS8p
9YNM7fdknt8mo962hnKZLIPibo62Cjo83kz4SdDmIFgwqACkM4KwRJGFgWpZiUAdm+FhYojBSdAd
cBYeWBIjT8ThNQFf2a7r8GjXJvukfNNNImjKH2WwUFAqRwQrTGa0uP0shP05oGeMc0b5o1294AD/
ay9yE6JIIolo4BC0L1qdYsLqxPmu8NDs/sDMOYirKFjL6gkwKteFanr1qsL6lo/RFBW//0w7UQkC
6xgG0lKyQQnW2EyPnYirSzctCORt/e72xeSZwtYQEVyJGCfpWUSorWOFXjtSPkA8CG8upPRYp/Ft
cdbxKyX5Djf9G97HhlQTTrHVWbhLk+qAwHZbwD1EqL/ccmLgkznfszsJ4L851PEdQPd0yc9Wb2u7
sU7UW10CLwZhld3mNd4M0XQRk3EibUH9UJkCfzJevkTzDLVumuUWEWrGc1RO21zVoseimMDrLG2+
AQnkBKky/GrEw4MlQSoH/A4VQjtAa8RrfF0yZwkcoqo8ZzW0a1HoF80eHub8zoqoU/XLSgCHU0DF
vykZRC7HTfpdrt1lLkfOL4tXZxzflDKFY6vWmwnllVkCgEXUmFf8UgUqMdS6E5lN9XwprOaPWap1
oGltf0FOixUZQphb4sQNWvywoICpt0Zc2UqN7a/RLOANuV27ZMPhkJWhdkDj8BsO0AzWZZFnR4te
2OAdkxARQjJ03ynDn0Mx5FqApgFMlZqdmcJHX05q17ALpi5dvQp+K5E1YFHRFBZfzJa6ozG2yWa0
YZ9qWE0pPSVUsDy+zp21mQB0CZdrr9gtrQ4kvjozt5uIq20fkDDmrlU2D5BLn+IofrdyJAdtP+Oj
Sr6NOGtcpvDBJJwdWpsD11vs3vOJ8OtCprBH6gWOIwREWgQLtOtRahWKSYpbfgo7Kjcgw+tWH1WO
P9J03kIE7H6hV+ZX2Wg9yb0qnJnMXzXhp6MDjWnog6qBDVMbr0XRS482aKdPcCsNMGlD6+wIy0C7
ZfBST45OBo1dHfUpesEUKIAjLw8yT75JJCqxstvZ1hzrr7FSsaYZv7aRffVAU7161qznJJMKwyrK
6K7mKAodsg2GiostKeaTYmYmIaDwmzknw1CxsFpqO1V8jbBSCjGCxtDNXSLrw1yIG07//KufRzhh
MmXbot9N+IL3L4oM0zWYkO6SydCeGa2Grmq0NjaH/th2PQ8XES4EHqiKZ2ryZ0ha1HNNcWROll4g
MyFysRBcpCwFjnB9nxyoFAGbBcetrPoT46mzs8GT71gbQTLqgWI1qcrZ6qw3RCMvBhbZYNTrc7JY
o8//56AlzeugI+ZrxQiMdNKrDCR10Rwx5NNaUeND3Ft1yCO8ni48rxRshVJQLBcEXrLSe7E6lcCy
XIp9j+vpDUlleRKW0fhtN4KYsYr+oUdrjyMeOlCgj7FK9GpOh5qrBqkshYxvCe5hUFAJFLeYkqM3
yvGEXmD8JfI9Ra+nEJ1B1MmpMMyXxirrHRGpBaxftX3OhClR4iflb1to5oGFULmxZnwfCzwyr9CQ
szvhAMNSaiFnjpZtKrPM3ps8dT7Q/g1fzEZBuCXGbyoHZZ/Zec84yGo2Iq2ZqdiMTfCq4O6IlWrX
6TASrJlbp5pi8KHY3Dch/JVgBRr1ncW12DZgu9HI1xO+w1zUj3w1I+wWKGoRFCkPXc+MB2CAmKaU
o/WkDwx1U1OPH6a00h575LSt34q5YKM800oNGDgoG6Fk68Zwg5JV3+jG7VN1X/hiX7eOOCoWL1+y
3AP8NXhLivawmTsKkKpCAhnXUVAydd2gkE72diKU59FWk3OYS2iJwsrOqUz8pVDRDoVpd0BpaMf8
yGJ8b0a+hn52lr2uVMp+UcjRyxviKXlaYBaPGzsya96diaMVZMp0HEp5lS1AOmOcZj3orZS1lrL0
tM3NOn3rVlNvKWHwd6n4eKxWTR+xs72z/obeODQXJa/tQKsynszImrdT1at/mrANGf6mXP/4P+60
lDJEzwBZK3+a8/m7zsTqofeNnvIOcFDE4kb1nSj8UIUkFkOEzBAkvfW9p2+2NRCooCjv0uwVwbw/
h5N1WUiQ8GUWfUhUt5TbFqw+GpyzI6zejQyhYSiADP8B96bDNNpDJYfAcE715AM9OYCnUPkODfKg
Ebk3R+rN2F1A9X6hF3iKw+UD+PsJPr/K4Ag+QzNK8M/mckDotvpQbDRK0VHV6akiLHqFjUaUBeWb
zfrCcXG24mRohT7vmymHmzDZkIPDNEp8tVMjf16YXODvtHckHOdvGntWoKMFMLJUXSGmWPYxxHNx
zSJ9fkzSWHuzc+UK7gxvKD4qDuYGLCzntMJIMiqTQBg1+J46lKdJWUeewnW5EPdBkvpcxg9V1RQI
CzXkryidMbZL7kQDBgovRP/LlCb0wZ+tB12QWQzCHiuEmI5mqomt0kj1uhTWxaYMbUp7o2kZjgIg
1M91Wf2tKNP8cKBOgDhDiAvibmOLrD0FYRWRrZYNE7VaJ/atSuP7z3TaNTtW9lJEpYeUCyUeea+L
MUOtmqpkm5VGMnlgXqcTChVS6oC9MRn0WEG7DQJlP8mg8zXQqHgNQDDmpI+fujmUm4EVyB7yFAIN
+pAPE7NC3mvrjkyI9kh6C2WUbtxMRb1ksZU/10ZHv1QnjE/qyd5jcaDwxNR4Ds1GO0o95PqcO+XQ
98t8TvJkuRJXlGAGseVWslRB/hcx/NTb3SDWfgHvaW1AUvAFF+OXIq0/IYn2eZxQ4ZYKK+PmQ8XA
BsnP5G2aC/J/Y5W5RMd6eUs0EfaELDdBUcSfszQ8GZLBlfjheoimyh8NlQ31nCLC1udqPzcd7rVs
Rt3YOM5WU2EidWrz4CQ9Y+n+ij3mrKz1dXKohBcAFXrTUxIxanEa5N6pCW/LLIZXHml6x9h4KEaA
Z6GjvNOYHZyJItwyfI6bcVvZSfWXGYbfOeIJCCNJ73MT/QlNvgg7Z5UX6467rq10oeOXb6riHCBd
PZI2pIE3zf7GMZUfM/fytUBV5OpK2fjmyvat0eZvtUzDTThljyUOK8DD4fRmtjK79LIBCwMMEVIi
vARTjT9qxilTrT8Ku3S14lCJ9KgIPkgnd/6Cg90wG7lHqklPGdh0rUQ+ouZraevr8WL2+AKwoxfg
yRHZ2sbJjgGaAHgSXjMsT8uqgh6Plne9RZtOZ/FXJUmhyonTSVBCnXLMh7GY7O3EOHqXpGVznOsS
eHAdHxbrziLvwIdrQ8yZMkTlEY/Wh4Vz/49kyjmF64vKbPsZUQAAtyTX1OOE1YXWHOlsypygyyzu
kiVRN42xeBX1L2j8MdFvbejwx20CAcjXhFGSxD0oWcvwNq1/aIOxFGhWn1yVZOXIaRdV68499NxN
NyJfcnMrw+c6ZoNKZkQ9xsW3ST4ToRVFSlzSUA2a9BYtsk1++GrdB9JoRrxkTEjf0AxBVzCFpFKu
TV7/MXtHx9lJBPkhtNN0CMgvsD/UUeuIc2Kg+cOu3yFsXrb/GI3mgySvyRuFGuMKGnDp1FnZvyLo
wq6yzp9ABWOXZ+VNsYBjujQZ8cEW2qOBuZk6KT5xZDBrQ4t2UmhNnkqrgek7a2CcRabwrvbOJYqw
IE1lFh8JrwEIIxwjDkSMSRoJK/xlobO9KbNURXO1WDdHpc2DoIyto+7TbW2m5p5UX9xWkCiJmNUf
hlUcIaJ91jEBcqG9HlYFS06tWdvF+tPrvEozvNpeWX6HJC3eBkbKV6vTQxcBus7XX1qb+g7SN5ey
2ZKMydpnvaeTtJxnTlzb3lIj5lC66XNyjIdeHWFR1oTyRmg1Hh3BBooNl2sIjiGcNNkLhEuKEdIj
NyFbMkkFxuk6pdvV6ICalYc20/MDvqu3El4BahRULiyml0AN83Q7Q2AKcnCY8MRD20c2+QgBiplb
/ID02/lBMDJ/kSSVXhJ8D3DwVwDHiIKqwCx55STSEdsdy3B4KIblVhgpx4Z2L1Yy87Kg5IFqOvEW
g++ZqOXkVkvga3RRSoqI/cJDKr0WUS9s349YhoFlR88DjpK2dIAkTtpfhl4NXxlKSl9peINI4QF6
KAoei9Bon+1ltvaaovyJJiI38tFm3I1qalfBHAnykOCy2aov6Wz86kSZskcbtGvLikc3E5MZKJHx
XohtE/8CT/RgG+snU/cSWn+J1AA3ol9RjbidFCWMHywQSMOM3YArBjb57N1zA7whqR7BQO7DLmRX
5NA0c9wDAxqLMahnUm7w/6RbMZE0iDfANm99MRGuEBaIdAkX+2AKjsELSNdGny3z3RGVyRmjhH+H
LMfG3BXiXWmXkPuE63whiygpHzOYK++s3Up/paClRS7P3Zz8XevWY2H3Ax/eCDQbu5SSk2YYhgMO
8/KPzdPNte7KVLhrY2JdSNieZGXVEIJDH92vjbOl9X9G9Dsw7ab0qRL7D9dfHgCRwGS4BrkdludU
M6DyGeUctErXPulmJs/3b7C3kKYYraa7fZM/AjdIeNpWonMFY8kpD6WLI6XyRAL7GP/TtUixRNQd
wSXWaCbBina9M8lxrorsZ9StF3MuD2Ar3Vxku0jD8JbjD3H73AZgW7SvNtshnDGhRsmcNhsCKNnN
NuJm6UTc8ELoxVXOxUirneyMAhp/pCNRWFt7+uymu3cCqNjrlKamG/WN5UsahMeyQJ0/o5G/j87T
QJdxfGLVGD82S9oS/5TYD4rUhlPXY1yoRmfXVBWE3zlSvTxRwEEQY5E/dxSKftGE4KELR+zt3kmf
0Ol0G567oXe1dJk9xMXLprCKO1hTar4ymdkxMhuEIEL+cFvKbZNO3O8ty0ygOIw/nCrc9k3ypNkC
w3phbITZZqc6Rgoz1TH1bN69Rut9+iZrZDHNr1T7PQF03PVFUr+0sX3uFfxHNinIs9H7EjtCFRJi
YcivwTS1oJ1tgIiRepGRUv2Uxt2Xa5GYGoEC9omgyV/6msxfHsbygr3fOOLZaf0aJ71eRI8hv/gB
qRoq9PsOq+ty6SvsjmkvScZycnC/Y5F6DGneeljXLLMs7i+tPxOHpx8asyGgGcy1wJfyTFsIMXGS
z6JHRoex7gbuuAJZx3ogcpD3wGnV8LGxrSJRgmcVD4amhcx2iyGgRSpjrpiQHknMP+YgE6ixZR8+
mPip3VqUiDyZ+Wam+COGqOC/lqJXxf/kpmlDQHbZ4ui3pdTZETfzWW/Y45rL9NoPw28/9ZlblfTo
XU5LUFXvNrZurn0msTLXuhswO4/M14MTTugKw2AE5+0XjIw9cHA4y4mp6NNj0xB2QRE/rQ8QCcwL
l36FGbGFxwjbL86mU9PhI0xUztOwJQ+0J31NIi32LZOnLOvZR7SCKbfQun1/15KVw4Mzmtkh6apT
MjaXqDGTc4ImlK1oQRZl3TD1mKaCRbClv4wsS3bRJNJr2JTCt9qU0S2RpExFcbwe+pmZskN7NCfL
R8HKIuIN3fMJXe1JVz0k1Ux2Fc2DeUW2yH31R5oPrLMu1InITIc/S9rTTs8RdBhnralZR4O45Wpm
YipJYDLw/QANunuxk9X6NBgIHtVuZGDdm5uOINGZR4bBNkE3CdWHXbX6k13FKdvrud7pfWViDi7L
o40f+oLRr6dC6jJvFUrKCLxUXQUvidura7TD0YdF0GmPw8J9BWY5950kB9xZASX1LSJNvg010wE9
mh/T/agjRpKcBWtgYUGeJ3BFiXWdJJcAF0YEqhvvIoSrbRkzoMzsDyRmK79VzM2ajkGfhUOA8Em4
qK6084RovFjjXRS3fzpp8YmAo52bLXnNj5Y5uNl4ZMDmxXJ5JqyAsF3WvapJOEb9rvIF4aOh+szP
hp1Lr1bfc6xzrt08CYMpSrLwfAqYAFDk3d7ErooDZpJMVxsJDQ+nzKheeiAQm2ocK0860xuv62FS
+qfVHhp3qSV6YpOB2hgoy+gXYxmkvEdlkwW17LfzhGzZ0lgG59Cx+2zZZIXGJIF7rCNrzl2xozeF
3IMcJ8BD/bZS1QPN7hLGMHlo5N0W9rBGSF2jMjCFgY2hsdmud7WuM2LQ1fa0A4wXxAF3DzpTPmYT
Ng0O0K1KoblfIRZcZTH0PDNQQl8qa0ZLK/okyPMK1oea3Uaa5S1Cy/mC2xW/WD3sUoPtEGMlPkNF
eVknsY2rubxFkC89dbA5rnQ7vkoij/waM6aL9mZBMjgoO9AIKSEtTXNWJ/lpWQnCkErNwG6nenZK
ooIQNMQMXg/cYN83A5V/xW2mdN33bBpiy9F4XctEYksljaxjfNbbLE7qJM7fuS0QCZQVvtw0dLZx
m30gRSt4KWE450oN9KFTfm1yHq6JVRO7OHcDzSPZaLoKusIFUf22FgMvcM5ej1l6g1DdrGq3TUFz
Cu1Do0WpQFcjY3cl/UVpM4DQptofGhwLDJ69jGMxMCp1F1qNr5smH4ed/KFvCcgl2Fra4uyipDuo
ZEwHdoa7NoI0hAI5TCWjyjBzNeZi786i7rVEspmeQIIOdFB27dxTUgO9zW5Vcj8X09+lcZBkA0Yd
zZijlpiRVdHO1lQyg6IgIpblCRWKsZWNROQMnPBswmI0FCb7lXy0VKE+dHR1dDf2I0STd6ETz5HP
TGXDgQpDZV2D26Ci5XFufBPiCqMw/dCwHIVuH7b2lsQvFDd6l8gL7lB+CwZYNZB4C8VX/RdLPwDH
vpjt3TiC5iWnRd9jXPMGAyUiHpakui+AX9iEHwFVj4FUudZSyJJBnNvRyRH5kzOFBVmtBvlVpk2v
NOT0ZmEiqGIAR2r4o+nwSZjwlNS8mXNyJefkcQX9XouRTC5gJq15S3TrUSbwpFaGfjDvsPBEqvOE
dJJ1VT+agZo6BRu2eD2WOqmMrsL3BcAkVv6i2U0huQqrfVOruAgUNdYczyAE9gUg1JBuR7yA6T3C
G70scR8gchrtQqwdCrHIeqg6gnqWblPUAwMZlVvPAesT4NlcKzzmmE/BnSsMoS0oy7qrSiIT7JE3
0l9xGJjwQJbSr+Iu3rdjpLzMCXGPEA9wj/j8cF5nowrtR2gQvOmKCRwXdPVDZhfRgUoS6Zmj3WdY
CufSSMbIb2yFyPXgPy3t6sMeknuaUgyxjV4E1n2wqaIx8JBPG57Q0fV3Vu51inq1COhyUeHUbikU
v3LCp6wmlKifNQLWdBntLbCDZ7T0WmAloMDnLn1DGxcD4+jfkI/REmjDuq/aghCxnKvZZuuQWmWA
uOtX6Rp/nSQAQ2FDmekahvwr4ni8j3Vgmyk0kK5Wtnj/n8levCkcQ3M/PaQ8cF4ctoc6ry7KLK/E
Cbzc55+bzlKrPZYyIpgnqJLY6kIXXxI7ripxXvCTtL41i0ubSQ4FkxHDwCaPBXr7iMyMdSZRqozb
Sa6JNnq0Xu0MXoJ5Xw2Pq+Yj2X1UxRIwFrXQ2uTPWYlcQTGqp0oAgIsVUJqWMCDVaw0jLlr2ljuc
gVnRdOJSd328FaT4YHvlYcG9unwT0pP6tbU4HrLqyNNiJmtp35xGi3q1BPccRB0axMlaqkfqSfNo
DcrA7UPyi4queJvLf16pMdrUekPKZZlG0HHmp3Khe+sVJs32jKk9VBpIxSPCPsmkvhYRO/BRd3il
JhRP6qB4lgZvN1/vIIRkPlCXNMe6rsS2zar+xCdiuYmWFx9kSZNEtdb2qUyo+Jp6eq9NbdqlulJ7
qI9JXoomZIJru27Z1tmXpGt+R5YJLlwHQqOJvblBz4RszPkcsH8POif8wZ9BTRdHfolsaydGZwJI
ea9cdaoyBjSwqpTpk8Vrt0PTyfWJywMEykjcNGCC3QT3c5OvU3QbmMdiwSdjJRvYt4SVrlwQ07UE
stTzc0fVcuBnkfyVGD5eVXHNFrviOoVOcluF3gbELJAQI1vct/Cyn6n0Z29hdEzapebc2jhpH5oq
z7nYKYXoPvRvzGUT1mm5nh08WOTSDXkSOHZo7HWzpjRyhnwLKHxg9V+kD1puyCNGy+lco9LU3Bl9
C8mui9WDoWvIyY6W5QG4dv9nwhhN/5yG9rOBv5sy8h6j0o8Z5Ah4xzUoT3Yj70vczlgxEbblfr7k
ii9YCrOuYAfqC357f2wJSVy0tvxb1TJuPuvQXoRHUoXxV46NwaGGlMslzgUNX00OPeAZcs2OndZV
1Ed1d0a8PCabfrmrPnIeUhvwtxbdMuxED7W8k1Lw/1OMVXPkxF7UxHVHALuJmlaTCYVMshaKfT+i
0a62TVBDYd7wPrf+4Kw/tbHgLl3j0W0B9WMJIxfvUccftDNAGOFKvxFIsomJOnoGpe08DKba+Qhf
laPesh8LsP1Drs10YAx0k+hBBPM9fDjzkTibZzLc8it4MkgIY3aaiEV5UEc5bEhk/Koa/aoLOpxU
Z0tckBJ4IMtc7Ah05H2tJLVexNgs1vmXwQh+wD5Wz2qf7CNRVSQQqTecY8turKpAK60rAUx+aI3v
MTVt6AwB5OJN148QwnqWtA1o9+gtJRheiePOZxJwCskImIc8ABPNBbYwyEhns3fVUWSbgduxc1Fd
RYcmAnIJbSWhySG5fO3w2KZ9rG+pgghPyiftGKUGPxMF731nNH5KnN11pYREyU8WicIzlXZECUQi
nXIY58h4bGIWoG4FseMLH9eArgF8/euaCus8lWH6BZyB/mjpHdMHzAzfQlMGr6e4xRSTtOFJhTLw
TgH2oNkNcbroQOydiLpxm9G5uGlRkWZO0/ALcyQLGHA/Vpo+0wIvV7Amv5Uh2USLvZKOJyWtNjyk
l6YevY58XZJtT6Jqn8LS+LbZdVFT6PSNraPpm9gOxWZORf2CHc5Ej5yvlyxNwLE2WYtUt0iBqRtB
Pc5c2ojsYVIMNtb2r7y1WAxovQavZy21r1a0xcdM+qMbR4musV8eSfsS+V6bSlhRspxvValeh6kd
Jt9hAnkyJ0bPLs199BGv96c0r0wYHMbqZnOZ75mYVNSg5HeE3InW1F+LWJEvRQbkN4sTxD7NEB+t
2IEtAT9sowkhPxizPirsgkhf5vWgQRB/COARKJ+Tynkpah6TrFqKg6zBbINgcLyw0Nb3OJGMPdgZ
/6KgqM46aP7nBLksawkh9qQz8nnU6heM5Z/aofoF/5BeJRbFIR/0M+3K8qZIGe6QULcPkAI6Qh9M
lvv0CPuhbpqrotT6DXW9PGKYTU8dH+6VU5ndBXwmJth8k4TKTuRbZNl33zooglFmOLOa8h0w5dOW
djiV4JUuBeDfgHAGHwJNGrQtvBQStZS3dLa+MdD1R1I31TvTYtjPfOCX1Fgc35j1h6KPsmmX4Sb9
jMpuJlGkip94Xz22pCWdpansUUfDdpr+lsa0X/uoPy7Q6lGVjOmyy4e6HQNDn39xkg5+koMx0eWy
Adjd+saw/BHW2AN5qqsHB0YXy5s+4cYij9IaF2aLio3Zr4KKSZu2mE9pxT88ITogyqjqfGllb0g1
jU8yMLMFqkjqd709/LE44IisQ4BMK83rxZCfIVW3qvU2saS81BOFq6ql35A0WCRMun0AVfTbYUzt
dwygik0lBuuJDkwGKiE6OEj5dJKk/kxHVoyTIAIytkl4rYvlpRLaitgxIdDRMPZS2MAQIFYeNTof
pAW8++CHPqwYQSbLYzAMtiyfLBXHvtvl5rLrJvMzHhznVNzXHPZcli8F8CUSBDANrCNfKlkoADms
iPM7GX8rU1u8URavjE4ZApOGJzdM9pBiDQvKES3sE78E0b+ZOgXVfRHn1q6vDMYvs0Y6HGqxYqeN
o8FCXWU7BYPrg96DjXFv7nFAHftGorOqQ33YmYoRHtWs0bdWL7J9QiPL9EMN90uhE7egDuOmcdKj
gc3mQkKbzXyiBp82WduutIGUKYx1iMPOXDON7Vu49iRV95bY8kasrKDW8FnmlByl7UAyiZFVUi7k
hJXbKQHTiK4VCq4vNIAoISWzXqIXcuo+dTk16KUCArW4BSP1bQxNrI5kMqDAZcrIua1En8xMKIzM
VnkqWN57kYgckg/M7jHvnAM4i8rDbXeurPgnWWuQH1mZnliGkkaVTVpAsgyxR8xDiCK2WnNnJ+Ma
1MgivHHOfox8eq0T+uAhwldL3Oe+M0D69EIfAhLd1U3VLc+QDZbXORZXFNgMpC3nZcDCT2SB8jE6
sEFCagMInnfxcOPszbK8lLn+dKcpoGfqiGrJCgBRmICYrRsvJkUEZuRQCcamepRc0w+A1rttQR5K
oMZKutMEhArXRgoFYSafXmRZP6A2IOWQCSKq2fsGdmEaq6QLQBYtu7BCCKaG2MPmn4ejLI1HSHYE
4IEJDYj1gbAIcISBDJNGt7cJg4OFM/lE1XhCoX1NWtN3Bs1ygRn3ezScyY5am2PHXO1XnFg6d1nD
OK8SzY5sE9tzzKxEa5jgI4EUsiMzxcDPyTNpR9gLUNz2A71kq5U/6GesHcylj6joaJmq7KyIRLkM
g7jjqvSQz0UCouDu2ThkOnmVQUWDLIS2vB84b5DgzlqT+dGKrWq4cxrMTnHjVK1vkyR6r7NR2gP3
ZnUPg3B4RTY+QbSr5xOlV8tGTfysY3yfDQEF5KG+1sRQ8vGlsNqce60VFfPWWbXpZHbpcvnHvPb/
Nr5/kxbQlv/dx/f0234nQIX/5e3b/8Gid/8L//Lx4dZTFBOBB2+A6SC0xkf3Lx+fav+7DSaBDEL+
zDRsrLv/aePTsfFhubYsFpIwWslb+C8bny7/HZ4G5h6VnwFYxTT/LzY+1fwHXvzfbHy4rCXGbhsS
vnOnlaj/A0+TwCNxrIhIK7NNx0MSZ/cQXexIwoqqL61ShzeJz5+7gOEMyolPzalwjMi+vdpdGJ4S
wPrfIbEknpMm9h6KYfwWp0ACjGHVT32aUr3HumW9qySXbeucypilrFPeHNnnp4ns8L9TpCsPsM4M
bH+9uBhh1j4KTqeLmqaITeBp3hS4fOeZEexrt4rIIxo7DSb2Hr6cLRFw9xJz7EjxQtur+3fey75X
mS3iGm47d1Xm5sGGPfKko8PfaiLjArVYnVlxMu2JlwaxVKOOI+pjPc69aTBUiuVpBSkcVN1abAxi
UE5VhzHPUG6RVINoth7RqUDek+pTCG7eo5bA5ccryceghV+ODeRMqdRgJiWChgRJ/1rLP+HE6ILw
rSDJB6/OLcR7VrM1sh5oIusRzYwPUCiuZvQy0asLg1jyODKmGwuUYlM45NDRsU3TW9mOy6ks7Yjf
fuh/bYQUWxT/xU5dpebmRX3PHZ+WbzWNFaRtRbMnnf4ZqOP0kaGnJM9YF1uiXJD5kX8rAVCtals+
hLQs55X0tpepZMbH4NvcWZUYnxk4Um7QipIYpeTTIW4m0wP4P7z2Gm2FR1L5HER641ydIf4ZmoKB
GOVsAVMAQ1yBLcgG6FtaffjDBCHekmXUP2ha7VCAR0xkwwG0Wq1fDRHqPhfyzer6dzGSARM3Gn4E
9DPKrO/vi+xZb/zJiIcLoS2vUY05dCEiN8qGb6YPjwYi24C14FkJkYAStEZ+GHP9jUYHEFTGekTN
d2wESVYFToa6/Y6BZaA4j6BrFuMLkw2Wx6wr45Ng2sK4nmUMM2JkzYRamhXQTHtvN9bwioMsO6qx
TSYomUUIybAiwkcknGkptI0y1oUfpaiukpKr6o9s7MKlVcUjJqN5bzWHUCfajLi+Lmjm+4TEnHyb
kGBmwmF4qIY4QAadnZEHDF7iQA4wO5v4Gza2kC3tH6QPmEW4TyQ7Zcv2mc0Nt4W+iSZ6iyiE3Z4F
eUhZhGssOQYtA+8NIaaKPm5yFrUa5jO1ZOPLeH3eAYVpDnJ0fimv9wIuDlu7/qgaLH1mDQ/6nWl4
jlnooKSONqM0o2Cc0iNNMPrggUDhWovHYNKzI/ne6mHMablmgYa3VTuv1/CtEhuikdlKRsZo6w+z
yHt8qc1PhwfRGsmlYnzwUEol8XIEfci0cfR2qr4yUhRfc83yFCR5+tgqKfPkRVN8NseexOLpzTmM
ANcyF4YDdzkUL0L7tfa6eaTR0rfZwiiapsbL+jC69j3/IwK4PxCtKtsxV6dXMJE6cpJmeBqkce7x
CBOvK4CelgerY5Rdan/TItm3OmtbM5r1V1LXpV/n1x7Uh28vSYr9FYOHNk0/JBIluHoVUj7AlPpD
aydHp0HBnOCS6nXx7jSJsiEMALVhGz+Ha+ubfVJty6XYWSpvEwvfxDrBP61f9UUrvf9g7zx2K8fS
rPtCzQLtITmlu15X3k0IWXrv+fS9mFWdyCqgGn/N/kEDmYHMUCike0XyfGbvtdOq/crj9M5gwwvy
DWWirV8kTTkkS/9cmSpldZRyTfb1AwyR73LBa4h60xjz+sZMsAqKnClTUYX7OE/So1H3OLMG0ZLH
lY3PjVQUF9XSABGbwELVFaxiCPTui5FYu61RZGciHv23TauMujyf/CoXEfhts9sNGWto/NboHIAQ
h6y8dFA+Nam4XYo6OQXY7JfM9VydvcGuxYgI4D01gjm2eRraYUw7F5sAuZYJ52RESHWhfa4ot50c
tQQ42HLeRWQAnJg5rSd7lOL7xTTV96TSDcIh4165GUXRXrswORIMeReqTQ2eJ7eTINLXC3Yp5idW
iWJNEfG3kDKxV0Y7fY2MZLkx2679wUFp/Mz82IjlthnopLoLLmv+NFLJ+lhqxPUtLQQvZDW9PFI9
3Npk4SLgZ9ylHForyh9wpH33vWJ6etUwSeyV8rnq1/G+xuj83C2ErahiPcRk8jHJV8s7qRoV0G+p
je40XcUrHmZcdxsOp57fF7N8CpHfe/AxJM3lMXAzNtkXCD+6rYRk1EZCKinHcPy4txv1AyEBQXOD
BPcowY0W8VKxoTNgjbRgZmiQgCBvmnv2eVSYW14EMWSLpB8saZbetLEuz5QfmeVlQIQedVmyDCcp
6+HNZK6w3yRrtz0G6YNtZ9VZrSrJ6/QUmQtbEHoBLRrbs5ZukjAiu9Wnmhb6dsSyN/pJMYyfg/yH
OhaExp4urH4Gn2886kpFalFWxytqmbwUNt1dKH00QzLcjyoaegkpzL3K0OKBUoQMpQlrJgHXHTs6
9kWhorG5kXloVbYxX4Vhrpexga8ZZ3kN1AeBFWuP5wqgHn4B3PGMUjF1rO38wfsRcwCLpvpZVpKy
myUefiP+0OLlSac9mcscjURcqzwhx4iVqdJqwMZ2FXw1VhHleK8OrEctOgvNxsUXhfZDyoCoS+Ub
SK33EuL/g4YpGJR3yuAtfxJLHv4m7SSCBYlo1y0YI74ttvES3WGvj16WrJ/0v2OIHyuOEx1roh2y
VMwrkiEzfNljOh10ZfxgpjMT48WDgrmZVH9u5eJJIxLxtoi6vnHmNWRYEJsYo4bqg7whyVsixnFc
vhejGXa2yT06JZxfdj/upDUynlhVTh5lhHaRcSXdydkcBSVqccIEVh/kQ3c3pop4gudA7RaxBn9I
TU31rVS3b2OGKR9Jy4AyGbZxEiBHf1jxZBQEQB9iQ9CGaVR/UV+3QW9P4keY3eeSm+sTAboTbw4u
QDZ8+rcBN9in9uo4QXFCDi1FWodbFMlg/kDzDSM3bNDgz9BoqxW5f7ytrklYwkzrtZ1R3mCD1KHo
NTzV0Yu85ciH5AXGNPelIZXnyKp2asgeJrHL2VlVXX5O+BkTcbmgD+AQKn+Y9FClrFPLh+toJxOT
wyw3T6Pvpss+TMlqWWwrfgq+9IxMurw36s2vjtroVtFk9a1px/FUQnN/QheiXaeh7/aCURGqnllx
a/r3XZP36ddY2pvABKr3mmnaE5EDpIlqZWP9akWOh1I1GsEamXKW8AwPeb0bI7bLxHhdoqOcgWMo
i50xmdjtcLcUISKsVIpxClcIWNZKbfcz8yPAv2l0JWRiKHwG5rVvqmAwlAilg8EJy2AvQRO5mC+G
Fts304p4pjEIqqVPV6on0xK0rFWBJJXFymLXPMYTDQAt6v0UyLsBXl1KQT9ldOw9Iovwwc7PicW6
EjIr6ZwRurTdkOI8coRmEaqZj8pvprOMqVGNgCfvj22UaKe8jvBVtsmyz+KlOOCNHfCPmuoLgYsF
a8YV5yrLMZuIg0RkKK0bqK/WmiTw4Nocxo3OLGoEiU72R0c0/SozKPDVJCREQ5/7ztdXwqwdE6sj
d6nONDRSQYE4f1znSbXU7+3MGK02ekJcy+p16nPmkeuSQHjgwo88GZaOQxVFtjzvsuKpXRmeCm40
JlVZq8t0HvEmwiKSAC0DFGWnMW2JVauEGkJi3sX+dyktJ7UNbU8DTupuTq4gVrN1eJlaLHGNpSUI
ZwVuW8dMBvmxjDJV5QslBOisKZJijzzqkDdOtp6VvssAslWNH6JdfWQQCoW9t6Psfk61Yofv3gxA
K7E1W0hMdRYhsURVC2xmtaUBHEyamsVltjzmjGeQCKTFled/FKQRhVzXQ9NY8yK5hlKTBFpktB8q
8GLhSGlW/eJvXj+yihDKPhJTMFfN49hVpJlNdotJsqTQ0HuqOTVVVCTubK6leG+si9gsQpGjZW1x
o7dDe0xL5HbMGJmUEw2xHSAgjzW+AcwU+jvvzsAgJhNePObCrTppCuraNHCqDbiDZMPLLQZ5rj0k
jF+UcT0MRcgjj5V1eV0YT+0xUqPXq5mV9W1KqaJJ41HhcD42KG52OaovzyLe+jRJVuRKMKWCobPk
U8jJ5xdhqwHjjRtEKbrko1EsJSzMZGUQXG0c0pr182ChLFiFwrDWLJY9v8WBKrc0LbtuypQXMY1r
5tGw3suNzUZWxYXC9tYecZz1aMJ8CanltkFcab4a2qJ4BvxZ9AhJ2Aggn6omyRGZBGtdMA9+WGPt
fmr1o0W4gN8L5ZaG4X2wv9mTEE5M+PiAkT0pEmrcTX4mT/cVHZ8zahNDQhB60BT05MD1kbk9UrhX
vtG3cCwZqvXVC7mhuEObtP8Qmf4zpTEh0uhsV/y+LIQDdoqXuZmxIG+CMQgPv5rBHSHJ7BL1QaVh
sAmbNpFMz1Ztnmd9eLY7SfUzBuGOXYSXFkCmS3uf36AxLXkC5dZ+XQjp8uiLjQtYToJJ+L8yM+an
fsHbhwYdkL4scRHjJaU6ZKtZlgh7qHq7NSUZaCh3SakQRKXmBOhlwbyWxkO7FlIghdW6axTjbSRt
+ZUHYbafgFXootTA8ku1xYtOgEzKJePBWq0YIHdW5YVqZ+z7MHucIP8TVpwmlBd2T69AQ4/bvi7v
qzCUCCHBfo14SzXzXWTLaeo38mginKpC0CqChVHSgLBlX56k69diRduUsMfHXKYA49mK3TamQb/T
mM9aAsAUlHyYHnTMCp8scmRUMj27U24dX6vnAHIzqzQVdYFpjva9amPYd9vQujQ0RtbQXxJmpFeC
bbuT1pCVi9ZaBKLXfcMgAmbC2eXN2obN7pYLtMvcsQ0KzKa/sRv7Kx0sPDdLOUIU6CAlqSdch0Qk
i8b2Fqt5YnX00LI6YxvG/BgswVvfi2lPU8n1avDjwJyCkXEU455MO4tXyIE0RTegDvUjwsH1qsz5
+6rLbBu1ken9SANK84Jgp+ionJMb0BjRYUPzmDV/h2olO4MK3VGWtiZMQlb9NCp2icCoho8Lep5i
UYDw1RFnfiQ9GhJ5Ud9To7HwMqCHWTV0YgQrujZzJZ+fnkZFnCPDBRHiW1bDgjJf7wh4eWiU5tDU
PJKkbUGkIYp2Gx1fsRLpZ85baEBIUtRPSZ1gXcvGEsDBTD5ZSsJh6cJjPprvZjeeesr1RiGoaGo5
jKtMeeCsIIiUddGRHF/GFCXi6WHST2GorgczLPeqYA1g6GEwtv0mcPRR2zvFZC97OKKALYAftIrC
Awed5AGuCuk9PfFeW4brXSt0wpnDcAnsqV48HFAvWA2Ga7c5kNA4v9o6T5WySnfIGck6ycJLRj2+
r0NSJ5Y1UrHWdE8E/Qb4Rc8AGL6JnjZ9ucK6FfG6dsucrMeya141pWzRDJiPfWgUDnRY6tjJ7uFz
WeNNzryAkAlpjx4CFSvxp6S5IAEOdbDeuR4J9kysnWW4Kf5QqHd2m5g8S9Ea0r4BTwHuok6bAhHd
raN2q5ehdXciRjA6ZbRfZDX3U0QOiDbKCE0bVtHxTNC1xPHsjJF8UAT/QYp8ciJM6ZphtNHgRUTs
+xn+kRfipbqQL3VeoCzX0qc5REHVRTLZdIPOnceIB8wJLT3RD946FqxO5KwcEOX1xkekJbabxeVD
rc4fvSYapyjszd6IJjCK0J8mNcZ6JWWK0fbtoSGyxalLVmQAGe5V0RyjBsFSSMSZi6RhH+VM9OQM
L2cK2r4lywxHICGskSFjhZzEVS+sC2xzvqOFJbzSuJmcnQCRvAytkoIpkZNAGG1yVqyCy2bwJ54o
NyopJtA5FKXcazNXeVygTiRS4I7CQ/bFYC88+nErKObscacf5wVxx1jRYA7coIgnh9+YouzHWuIv
LUGVO2YLCF5SGxweUSuPXmu5No22byxuTuqpZMdWXvJiu7/HwO4KkmPcJTT6+wIDOrrcV6hPDeY8
UofIcEZDqpyxb92JUuxgDotfCyGinoRwVNa3dqKcIBCaIq7QieVgYOHQ87Q7SeivvaFG77Y9RiiC
iEZV8zNLzy+TQxFmA++bSUn2qhS88SNSOJEbLmaz8a6a05MKq1qvc3J0MgNtwawxM0jcOkY5HJll
+ahnRbyDBIY2sLM4OJYpWBfto8nEsQghU4Xv5sh1pc3JT45w1ZW2K1AfGVb2ta+08GEdA3TRyRiI
1mgtLTvBdLibR35cNjqDELgEhuNiF/Yrui2YCoxEU4RzkItVAtFF8Zigz1AyEonwnsHFy1OAsQgW
6elVtDIwnbRfQyjKOV7wnTaxoQVSLNrzAKT9bHXviKORVPbYaFMyzdrmmwSiMUACluNmkWpfXdPC
i6fajh19Kj85Z8mWMpBzQkHYZ+X8Nq8mIox+Lr22+Wn1bSk83zCExpOVfw3d/KqScYImGRqvKGJt
n7ZRekmwcpyVRjUe0UlFN5LOPgxTEuj/j0odtb09XoZiHfZNHX3By1l99t3zeVpYsg/pnAfMvylb
4O+a41lJ5NM0cJjM3YLfAIDFWoubohCXeEBEGmdY0/o6BsWnrgEqJvkNSL1D+obhD/hf9xr+sln6
wVLQcf03sLrIeZmUdqdmv8v6PLCSrFQv4Wxcs5zVo5b9LEYZgE6ggIQtfSvWLvcG3GeO6DH6EE7+
gmJVQoCDENtazyZP80cZa5nD6jn/jgcVbXupyUdTbVmXJfA1oZwR9SMTubZiSThSjoZnHMRAgFmH
p+FNL4lpN0LRvORAhd26m5+mkArdiE9xFPHsH7CCWfDWHFYGr6pe7IcVK2sFTe6kZ6jGefvnQBoM
jLo632gVl4+tPfOkqsXwOkivG6RFXTDxYB13ZK0Y3T8yFxZdwdMDJMWbLAwdynrIuBN3lCRfArNf
mEUnGdvWMIzfxDvdQGcPA9qjb5s9jFo1pEqBQZeqaJfjrbdq+NGFShCYLXyJYC0nxRuny/F6FKth
uSE+x2A15R1R6copno3Br5Raf1kolGAfTSNXIHLyLu4waa/yCju6stBBdXVAO5VTaNfdnTqm0iFh
Y7CpXzAYo1Xi6Lb0nw6D3sJ0RZnnL83k2zFrfX7LuNlpQFJ3I2JExl4kXIREd+W7IckOCmE1yANc
Ax1vYr7V2Qb+4jMHMWCxjZfLyqYoqEcFXljm9ImJQIqJCmNxlfqX6324HUwtWOz0oR3S1WvLqHiH
/HBKQ4nZ13Q/9LATtHDiVG67p5KqKVmom9u2Gd3CMMGHjawtSoI45DExv+ZcF66glFhwR+9SszFO
reCkYgjWnrDSgkIkiVlsso7G5EawG/2EqhxmGtA71GAkRQqZk7GsdLc1SoLYxKri+hxGs4LFJ5n1
ZV7b9pTJbPQ19K7AfJjOQQPpLgxIUeaVOGZDwsQchcrPBxjUARyTgeOxtcYJzzGp0XHtFyIvMGCt
jyYhrez+i2YvYU2OnFqh7tEVayJLCnG+aCv70jUju+0htbmvSyPmyYru322U1HxCUIb1AgGIW1FO
HTDLk12GXy3GRmMO5QUXKQ8mzqDIl5veIv6C1llp0Lvw5ezblNn7pyQ3FdWd1aGqrgroQs3EjH+t
5A+9Gs4SkoAQe9wBA0D8ohq96o02j/lxboZg1Mm0VmdAt+HMl1iU8aHnXP7hh9v4Y2nhQIIoETkF
gvEXKe/kb7wHxuZuBTlD7lVCN8lEDFZD7a68kV9Gp8tnRCfyR5usYifKfnpFSTM/Z8yegc5oVdBn
dX6MBcP9JnENxqGJ9kbyh3JhJGTsgK+XDwMPwmtoJ0/F2ofnGf7HHcFV4nOUO8iNNn2CZ9hS7S2D
Fj/3aQU6LEvH9aZsiuyS930WKHPXIPU2kssyDfXrYK72cZIKjNXJ1FHV5r2ndaF6Kee29Qhx/4ia
9paI9M6LZWZJsBalw8a7vOGCGAKCFxLAlsRMPFD21achKYw3UuEhvsVGND3PxBcdB0KmmDOF+nWp
B/CUGfC0I3oB/YRAbH2YU+oRQcQXdQe5lhy1anQ1c+rhvIrEDqOf5SBwt4Dbze33aJCqU4RWhVhK
LP7UymswrinidG3gWJxWr4gK5V7PrOqgqnX3WiKiONtgB08VLLHvVmV0wgyojBTBHLHVuaqL8nvC
UOXqW3pavXZPvaTIPG6kaP3G2EkYY6KEO0al2qki7azLpA/ytEI6I9Hv1UIe7rpIJ85yRbqdlkm+
mzNSm0SH3Qi//swRRnGRddN28zQQxfJidjtcFRU1Hga12yQkl0pWFf2kRIPpor/AfNqacJF5A45r
yeqVEUM/u+YIbZQY0ey+pcP3/0vnRm4LPPfumkJhKUa7PIVrZzDXXCNfiyLLwz0a84jR29v/k2P0
y6ausCFj/3s1xi75bD/y/qP9qyBj+5S/6zEk428aggrLNsG0G5pibvjkvwsytg+xuFIQY5Buq8qg
3P6UZGhIMgzD0ljmaxiVTQudRFcNG3R5+5C8xevIimERtqsr/5Ekg8/6J7KyIUxNB9G8fYegVFQh
/wvTPcSakhp19UuCQHxYD/VjcQ/tEMDBlivl1J7wv7NjcWSlcVb2OMSq3bTL9ubJPi0/xnn87g/1
bXdTPuYH6Zp/p9+Y4vf54xr75tf0jI2h+eh84lIPi9v49p592yHa6759Wg/jN/RaE9uQGx1zr7lr
juIjvtV/k311Mc7qh43XIWeX5qjP7WN/7o5SACv12nt5UHqQuQ7Zs3pXnyc/vEsPWoDgy1X9/Hbx
GwLUsG561iOz6T0BkphxryQ+PcG55CPd3Xq2dvMZQcGhuZeu2pd61N04mHb9WeyyGyNodqHX7zOf
yiyIXfGb3lZHvssb7WTuw+fiXsLf+GX9glDgloJJCgsQqiDTCnaKbFaPrNz5olDxrnZg7OWnaL42
x9q+/RwuyRFbzjG6iW+Xo31dnnkLz7yGX9UnAuuAjO0oXNk3TuXVdBhcBfkD+r9DteMbdDv3sXBN
v/Drs3zUzuChXTmIb6zH8FgGmV+5ukfW5G76KcOgxZb0auyrIxEogeT3++ES3rFedaQTrcg+2+kP
a+7Nd3EOecnhUcn4y617F0o1HgcYqkN8aXIn+syVE+thHAOHwRVuGcwnBn6bBmxywTW/9Q9sIDSU
riCuXtdzsU/u6lOzw5KdHpq94QE45XVhxeRtSQ/xASn9vtpFJ/VYPnbv0k1xsW75Ci/gvEMHbuGB
Na/F257tkp3wzHu6RHrEb2at0kt2Gq/TzvpdkPg744t9D1ThRTv1D8iDgHrHu5XKUN7bfKOGI+3l
myRQfPSnu8GF4/BhHRciYFyPorM4KVfpgetzdJO4vCYsxQPFqS58vgc11yHp75QXjhxgSGUo4tVv
nQNh6W68ZXCHk0674U0rSld48x6SX0v82+McBsSYSUXAEK0+j8HEIMopPg1v9podidipG11uC9fR
3eo+DTCwB+Y+/w76RzBY4hnbPu3QZPE2vVc+AGbLZ8Xndr7qSy4Pc3rk9+KC5SvorxyayFzh5XC/
cRnJ7nyYoaMAZQQzkZVnMmUYV3AcCw506oD+V1JNZ7F/8/DEwEVAz9b2s3bpnduvLoBVPfv5SXdM
18GY3cuu9jTeLQ/GU0EEMB7h4sTvUTqwDqlwWH0RY+fMT7lvKe6+xaCM4QQ3INdijjqXUNeBtpNJ
nNNBeLCP5Nz0y17+mvXOTbh2ZR+qcessH81xfWGylNrHyG88xaU0CL+qx+EWR2dc+mLkZRybQwmu
4iM/JlfjsflNVLFfzIfwxuS5hIX9WJ71XR9o8o/x1Phq5zEee6jxbrsKkdzX8cKognbtYjzrgeIi
+fAEanAeRwH5KEiEHKSbuU7Giu5hJ3RS09HiQ5Sj2+YFX8T6qBMdPO60x/bILeyIJ/JEobWP1d04
ooXY2hrEpE56qW71bwues4+JAkH7kfVGjPaGMKmP5EE6CDyYAQihZjf/sjN15cZ/qSrXBurkZHeS
z019QEMBm6PXPnh/5dduo9G/oB0FsfBTty/MnnQv29W4VCg2V+akvmpdtNwvPxnmw8U0wfyyjW5P
bHC7N+zmTuFP941r4R70RHzSCPJdfegLXBE9b9/osElYGItl1TvgRaVEkuzl4RfNV6AF2sOw7ov4
Fq5YPx4Ztz8jzFbe9JNJLfjUFAcQJi/JaiARcqw94gv8/tNOvrSWcN9NsUMS0D1ncSDEM1UmGnr0
+NUe75bcu3Li0yfLcCpeB/Tz664SbnZY7A/e6+VBY/S8nx6mB/OZawqjoDvf9PdMeTsm9Iwvj/1d
5j2YB8J1Kd5J/7GCZfqOrXNk30WSN710L/KdjDs2YMKLORaX/G6QXBArXvkk3Vr33f7b9poSqJIH
kKC+SPqHiXJ2cIfX5jrgVuogMU0XJbon7PyKx202nPLdHJ6GYmJeCExFACwYYWd+pe6yY6jDiOOQ
eEQBecn95C++CBfXvBBWzIX8yN/zmrvxHYR/h/gvbg6iOeNjy8zhotoX8clozGGA54+Mu+MDzw2m
0G4pXsjuc7RdQ6AYCB6GU1Sp1gWrPnJijFzMqjzpGT1S8YaGmIGoWlySV7l8Va5t/65gcuzdAbbV
r8YMram/jPbJvhrZaTgW9lmXdx6rdIebavDG2X0afX/6YmwuUoJr3ZQsbkd/odwdLwoLt7pGk8KD
0q8vo+XycHe57GeTByuc5uhuCPp0411ug7dEvuXEAmPzxR51tcpnPdEDkRUvjPemSzl42QOJt4jd
MNCWAFAc+oEDVHy3+bTurRsTt7vXXxowu6iEPvmlv+TH5Rxeodh6zSdDsgNfih9q7dJrol5wmAHA
xToIThf9PT4Mn2CUodJ9arcsE04GoJHRmYWDD/lsEZrwOhm3yl54aBQCXivBkEoAdo7/wNEq7xk2
k0OExxs21Z5rFZZ7gnZz2huWb2a7Bi52cgxZ0VX73niZIFN+D4ew9ebVNSVkfceQFcccVObuGB+5
yLiaRzwvDj6GYZ94HxZsckepAmEFkwArfCtXxxzlde99yy2ysr+n5vxHKunHquCff80v+aeUk91P
tYWEdP/6h7av82cWCiEq//i6W7bIP/0P9QA5I3fDT7vc/3RD3v9P2Mf2J/9fP/gPRfPjUpNW8lUN
Zb/9bRHcl7/W1hr1678vx50hj+iY/0kevX3GP9TR1t+ETLmLceGPUBLrz2JcVf9Geh36aEXVFd0g
COXPWlzX/6YqAuWyrCtUz6Sk/FmL66ScaAZC5q0itwQS6f+kFjfULcTkr+poXTNQ/FPxI+xRiUz/
F3W0TpLTNND8uVMUpddR2yjoEg5Hot4reYe5DIpknYVoMKF1iB9M8MiAMm0oFDjSmJiF1QgmULWR
3bTMwxmiQ5osPeQZSugS876+Ip1jBkSCN/h6JRtV1Dz8tulms6FWOObmFmJ5HmJK1/BJ4lyKmAiH
f4Bm4lix7gbJMCXCS5FlQiCpmBiVag5Mmw0J1EaFHw6ONnrieAnPfbjyZaGCZZxKLNjlg2nkCISy
EAZNBgUoizg8zKyBnT2VL2NB5WQaV1UrrrGBIncNnXmyLpIB0AvVjV103jRmwYbnYurgo231Q7Xw
45qY6JKlT6fs+XNgz1Nt9PN5A5Nb2Fuhkmr97WzL2qdBI2Fvewo5Vi8p2AcA324dtr5lij0MgI+m
N29CaWLOlp7qxgZFNWM5Q2ZEOLO/KnzmYE7wlGu/K3PeBoSgM+O9Dlbt9ovfRGbbOrEl88zRFj5F
X70QE3/d2o45aK/A9oOlRIbSIDoMioZCknyC3lr3c4IlJ4+Nd7WZ7bccC1OQ9CkkpqqbZ8OrKszB
AjnBC/yG6FVBSQvIWculn0ldgIgpcD8uY4sPF1tGCjmR8QEMHzZiGDTjhHKwrgsoAWx4s6eE0I2b
1JIqdvmRpp8X5lC7vqzNU54R4qJmJFBM2djSeIk4uWeqET8lkNYXL1sm6nxUJni1BbucoFWmFiJv
gS/RQ9yW3Ed2jS+KIIXkBJAP4zdmIgq4vriTxbAEwFvkYFqQycjt/DCNTW55phxOv3Jio7gQaPgy
pUTTQjCU6ZOvWv4u8VQwAx5xDkVU1pkBQMmCFXvozaqjOUBx3JVd/LX0JRxxyWDBj+8ru0ZgdPwo
rL/Q3k0wTNhKlS0sPkahZtCFBcBLWykWeo25mgmhmCtGMQmJQbjI+mlEblaF1XfP2PiVAWX9orbM
GfdTG0Yrx4Zm44xOJ6qjquMHbAul/cb02T7Pq52/AInLGf6NhnE7gyvAFaBZ5jtEhu6lpeT6XEq+
tAPZecGFRsjxmUUibJQm61VmiHJjQBsmwBSpa2l/aRiuuMZiFRqAXYyKWxQmQd5MFrvPLloHy42X
aEKkxTK28uOGfVqQ4yWjtant6axnPRqVeZazn0434R5jLG/PBJ6Eskt0ES99lBf2c3kNdf1c5Xrx
A9Nm+jK1Vo5vlCKp2s8szRSANFNX7hoiV8BLm1I97FA9501gtlAd9jD2oPuWCzAUj38ZQ7OF0V65
eHiNPJ2AgjSAMRDQ6xRCaK3I+zZRQ1TnvBjS5AA4UXSHqkcmelFKytLSWDPlLh9aoiVC0grZ0HMD
oEtGKw28BPSMhDYsiojsSEkQ2U1zX9CkhS1k3BjXZgjFHnsblCU2Lv4MMzAkSQnv4sb0wgcILEFl
2KyMkBfKfIKbF3caJErCOHnSFLGtCfggUxTfRAq3tcdb1RCK2HVsrjQuuyMbfTZChKBtlmg1Ib1T
tzdzsbAGiN2ZabU7XZNmSr4JdyRQ2kETQdFFgMNj4AM1InYjnF/iuJuuiWLqip8vBTtjnrCi8m29
lbU9SjT0eMqELvI04wD8Uta+BS08oHJz9AXLOKVD2TEFzBX6sFQgTHeZ/9vNuSH5lNnMEPYKigUU
R0E12+arXZFOsI/HBQRqO1lhFzQN2rmDKpcQD4ngpGiV7JLZtWEZJI5rCxyBoySH5XQuoqEk75b4
gB1qOItODUvkzVItnQyecAttIx40qvZimgAVzwrMlqBtEMLTKoa16rPQC5Wdxn27+UTlXIVbH00M
jDRh1Oe578kWbQQmGinr6uVqiqoQZ3NUlZjU5jo9EMuC/UIZC/iibL8s3Uc+LowA6Bw1cNpmU3+Y
mJZ+kKwwnsMGmRS7z5ySN8oR+XAEMBjmE0cFez2qYGedMbxDjcCnGXJ00jihsGCb1uIyPUi2POQb
FtSEjiVmFACowvT3tkz1COnIKNPDyEsL6KYk5URLR3Ea5pqZ0IQE/DyxZko9OYxJf+JQh1EuKUOG
h2FkSYxIsN0sOIME99vg2dq5NucOv0P+RO01s9kT8G5NqonbpbU2irZGKmRna937MpgsGuw6nKZA
SVLKfCsNM9PDd67ofqjDI3UA58Vg5rSYYbUIydtFQcEeyI/ytfouWLN8DizGEvilg+CK7QgFTnAW
/3RNRP7FiLNsIUVhDAdvS8juFPWhYRLpKwXab0/efD6ZobFgijcb0JAjPfRaLV/O7HCnF10vkOuo
PTtFpcMy0KWT+smEUUbfS1glxf60BVRnUXfKR4BwMCPDksjTqkiSnaUb0t2iFisY+6iK3gzzOTIy
EA+FPnwXc7vk+Ib1+YnjScONG4HIdSwR2V96aCb0QbB0r8si9Yhah0kl0UFpQzBgJmMPKR9QdvMG
iwc2ftqXVvXs4dXJQOILWLv+skqrY9PetJW2K0IwNQ6ySCwLUHXkQwxeGzndXAASQHxg4r2Z8APZ
0GGpoC126+GkfetmBBhDambtXZ00I/V7He+XVy2CoBo9i1m0JdjLClAzlvILeAQbjVaPeL2xRWcM
ENeKAUVt94wmLKMBYLFmlXlfdSCh2edk3RcKcWaNJnvuxO1pDhlhVDI/JE2onEayTaGiqQvQcQsU
Um/m+b3WNk3h4oWH6lc1doXYCvUDV5Npg3drlhQ8k1psruGunBm2tesmsKo1cNkQ2SIkQlY2BUtt
WglTHkRq3qRVzV0M1whS9pDG79yz9jcpwkyvjFWgtjEWC8VmGhGZx/NwGtOgVuP5Ppf18q5PNPIY
bKPihsQjBuFxbbE8z7IVLsySxuYIVo3aA1wfQiX2dHg8wiptuYYLskSI7epW3V9lHElokFf1E5Ys
vn5+7aGtmxLbs6KFlWvbRqK7fzQT/1E79W8TIf/aK/3vCZP/H7ZVqvm/rjkuVdn/lD9RW/21F/vj
k/7RWsk0UKrNsoJwAOgiKsH3fxpPdVa9/EQtPgYDg4/8j/NU+9u25cCnKst0ZbrBBuQfaw5aK8uQ
bTzxiti6L/k/aq348//SWpH1C0DDpHLRFY4TsX38LyHlkiGpxn+zdybLcSPZtv2VsppDBncA7sDg
TaJn34ikKE1gatH3Pb7+LlCqKjKkJC3fOK3s5uAqlYhAAO7Hz9l7bRIK6Vwg+1oq9prDfde31GbQ
Y2h3jC3GGJtjLk2jfoK6R+4z3RVoGS0pUkLGaltOI8JC/I70xwEfnzdN28zbGINUtJnTybyzJSUL
e0WtvyWs3ljpUXel545sBzZoJ6ODIYlltFu7/q7tcQn3NTwa4lMLL1v72GI7HxPQirDG/spmQUfA
gxmTWgX23f1ypFn5UcW5qKuqGfRWZ7tg/HjxoGKW1n1GJEWFUm+J/DHnGabJNNafJs60FzakZkYi
jW7uoVdy6rG5A8Za+7YvkIoDxOatYUcyHZF17FQO2iHMfyaljmHdQEOxv6sqxYsr7Lo4hd0T0cQJ
i4iYwgXl3AInQfZmtQSi+YC+6MBiGqSx5bCvE0GbnLoUPN1lOrUEyi30sINVM/ZkBXCkebDxSNyB
ckLOZHbziGEH0BdZK1Z2mahZ1euQ2/0RI5/zgfILY8PUTcWZZrGYVoyQi0WhTqLWFn7IVgyyZNQU
TyXNG5NEOO6N7K9Nt6zov9lVf09YAyIpjjPs6AEVGKciHy8DRzuXL1HaU/IjwWh4MTojp4je5tyY
d8AJssxFWuvihlHgzJDtXUyMlk9l1MuYn7ejv5qJdIM3e7wp7N7tiGAYsxOZCGZO/RAq2rRG3Vzn
xQgQovOYJwRYfV3Djj5UovQelGxNpEgogk81GzO02cgz+C5pawAZc7xbnRjpAw94St3aK5+yykj6
dGv4S8I5mzjQvbZOONwBeamvqRTnMzTgLiq9qOjZy3n4XDwDpXjIZCp4/B1BycaRLtgG8BVijksN
oiIoEJ9N5XfxBmO0uLeV0X+OTI+zbAPKLN6lVQARMuntViGkCSjny8kzIOiUuv5omjOa2Lntxosg
MSDEBzmn0FUCs+Q2CVr/YognyFuBBwgJslqIjocU0fQkg5BTryN0HR4onnlmv3a75LrxyA9auxr/
A5gQKrW1O4d0CVtZ2yN9kgKlU2g0XMExWEpWGZrWSzc3dEzX1G6v7LgvsF+MA5ClajSj7yGgl+Jk
NsueqIcmOHVYgQ5aGjFozKLNsw3mhRpEvG2VJ02hs2rnZCImWCinNFoDp4ud1dxZF5M/mJvWs+RN
zGiXLiPHr241RTZHlyxszBuC5Mz8pOQEcJ5Z8cBDnJvs2XKppO7aTCPMZRUlLeafLernIP71HQrz
SJG/bPwtf+G/jT+2BHpqpnIsUyvx391Jinda2+xY/LHnoKn4X+PP8d4pd+nuuRR4kr/DZPzX7uTo
d2xOFn8kpee5pq3/TuNPEK78vO/HgJ+UuOX6jsQCrBf5wPPNCTuYbOsoFpu8MyXrWvNYBqrZG4Io
9XaevNNIZPmZx0a6dwW9GosmAqJonWK2CWfNDAVS0GmeA1B/1jy9/tl6/FfeZTA487b5f/9+GUuu
lw/moibigy04CekefTBNxGQ8pLbJq1NWZ3nbEUcoWRMwU5A9xRuX/nx6KY2ILfzDBX+/E4vcQSga
fQggtE2v9fmdsM2hjpoRRrTGps9Mya1PUfi2PyPA//IqR31WEw8PpYvJAdblFfPsI8nDQn0K3LJ2
N5HVmeejP1vMp/FLMwO35H0uZXAfdJW8LicAYq/fUUFJ8+K3tkzwHIoWsyWRhAh19A1916p6hF7I
cWaVfArIHiSKD1G0bTs9TLnUyvfgjoedp2KWwMbNsfEhFN1ntqkuU92oK0zu7sc3PtVy1WedZ+6I
4lem/cxRRihbLp/6WXnEeSjwLD+gQzJaBnlYjj5UomgY4xo5eyxx2bfxSJui6pqzckJViIg4PCjV
mx+SPOEBFN6NgU0q5Byos/qNp0IsP8hvH08hhqGwtIR8+vNnH8+dtTsHde5vIPa5CONIxzVjzPdj
0Y0HPTHItLOlnaki+uRCxC3gPgd16qiKs7IBtvX67Tp+LbhbeBgX8c1S1cqn3/jZx6EkGSe0pyHw
RZcXMQ7hi5d1yISoNI3H0PGmq9cv+KenxqF2hYakPal4Fl7+PlITXRURT7T1gDnu5rFDNpNQw76v
a3QYYc55L8iH4UfFTwDBp2kvMZOhCJGiPDXoQN+bwzi/8auwZh7/KDzKUpFqzMpgLXOR58/M2CD+
kynuUF8rfVO31CO1SVCyHfjjIY/6Zq3rzHvj1h8vEAxuaJVKh1WJ94cF8+VFZVdanedH8bbQPrhc
qyGNEQPJG/f7D1exl3UPiZVretpZHoBnP3CujNqLEj+B7tFwQ1UbYw7vrOz29Z/1tzsopMMKC2hW
ewuUZ/nz55eJWCaQBqK4wcJ9UcgQ6ojyU+C18F/3c0dXM0aWev36VRUMoJc/HJd9Glkx0bIsyz76
dkRve05lInlAT2/4ByN0jB+2GBGvFBPDmGwAmUy2S+qYm8GoJ1oiOU7ddT0PcgBcYJB0YbA3Ahr2
6vZ9YlRhuC+sQa9JRouddeNI5vy1PZW3tSZ7ZaUJbbmNYyc451GyruIhFjeVYzWgD1tturQg/OY8
mC0kn3EHQgTFielfQE8sxn3HcrBvzFgWeNQsZ8lpDMdtm1vlrjIk6dA1WSVP+P+OVlco2gfmQerS
NLIh3/WhLE55TijuR+3R+k7skPCoJEpwW8hOp+8bN0Kf4ooK6kKOALYn/6JXOb6LHBKqIrRxbwmC
mwBH9Omn1nEIs/OsKUXJigd4TVyX0WPEDJewJbO1srVlDBpjV4xaFo0m5uSuOmlKEMTM9qqH1CYZ
PsrqvNm8/pv+6UliObIEi6QWLE4vn6SUPEhcO5K2qMzIb4hSf8+MU21VtaTgzWl/CaM6375+0d82
jeU5wgMubYv/FkrFlxcdfKLcrQAjeWbVaos9h6ymHLAjwSi/qtq/3LH/8P2oCbiYJfgf89iXl4Lm
mFA6eVyKt+IMB5+588MwWcNmxbZqEpoBeSJ9Y6/+00WFsJBEstYrd5kJP3890yAgpxbcwAZteXuR
TOOVT/QX8HXm/aamPlGLn/lv31MFcItCkEpQeMvs+vk1OXaERjDZfNEI4YTHD44EwUWIwmjx8Pql
ftvFgHpJixIEEaptP3Vsnl+qie0M4FbhLPwAnD2OV5+YMJIJTvLmC5Fl4xvXW4rs43UHBhMYU65H
Xb10e55fMNVOVXSkp20y1VLgZK73w52H9EsUztFdl2Ty0XbzDhVRUQt02+Rt3Jq+HuFV023WGGJg
LCgGkwUTnNq8ZuBUhhs7b6aTJsdG9cYr9Yen22VtBCvsos+lb/Ty0xLhWA6YcWis46PEJYWHviJs
Z63w3Px/XIp61PWEoENmWkdPd0+cEgGpgd4IJO+rwTUwUxuGi9tRvPUj/Ok30MxNOQURYWbZRxX9
FMoGRDz5AM0M06CD57GCwm+WGE8jmJ1tGp8hoOjf+On/cC+R1AN880xUxvzj5b1k5BTBeIRu0+kE
PV+Ic66WZO90wSj3f/ep5gRhadu1QeBZrrtsfs/21BAXWjotoSEklhCCTBAfQaEM5OwY1LRI2vTi
9estH/1FaQp7gzrQtpRw2E4XEffz6/mhlWSewjtSqMrZNcbUnnvssG88Ib+/q/yXLYU2ZVnd1ZNy
5Nm3qqLWKD0bJX+kgG9ioOn2VgaXzFJesVZJ5b5xPf6Tv38vVgbF8sfvJal2X36vNPE8zmE5PQ7V
wy6Po5EAzlzYPUJd4kGJ8ywsJqrNRCRqM1ZgdrphyRvxGzH1K5dx3a32XbLjG7TsCI1JkL8roh45
ChEoPrbBFKMe4gbKCDObGfvTb32gakcz5U9l+jXyi2kPE2T40TCCvgpI/JC7Snfs3KkVDt2uGNhb
V43rBAHKLOze45zVn8bYpGwxtM2ZF9UFpCKnST9CbUECZpuw18CL1N33sCgiYmPKAFHdYMmBWFnK
L4ZwBYOXcI6rMw5p5lcQfuO45qfP7puuq+4Tfu0fJF37lz5moIhiZMbE4dZw61EGGjlY10ozmXUb
AWTHMcfii1PYrX/q6ZQZGZHc0zXZeAsoHlyWv2uSCD3nlIX1pW3UjOliiLpoChIgGStCTfSZhSAx
WXljMH6XbaU57wdkPauyBXs3dqW847DQf4BBNWEpSaHsnRMajdzDm6bxi9/XYKcbBqVgiNSc4K0c
8vZDCKm+3LWzxTkOCHeW7pKITMg1cXszsutRY2rsR/DTKz4UC9JIq/YrVFPjlmhMEh2KyueD4Dvh
Fnb1REgH4Tj8fygJna9Z7Yc/lOwHvlcSBd2OALvgFtC7j+m+GsqrWhnlA6VbS4KbH0GkBhoLv6TJ
KgjmVUZPbjUkhoXdiXTQcR3YgtyomFk+cbzYbpEWWrmpz9MZRcdJp9z2PmVMzISQUSaqG4gDp63M
IQAms+vdeoBvvH01quGMNPsc1aewEQiUnkdGjhc16KCIZPRROFdAdKg+gfVP8xKNNAUGWh9+W/5F
WqbElcS+1V12btHCXTRqfRebOd6qqEhcdJluVpyQshh+k4X0kj1JVKj52wFPUgLiAyNinlfr3jKD
mx6r3R0XIqRybOriYRjz+ZbnOoJ2G5b996qovW6fEFCDBDJjk2MS71dXCp97+ka18ftJgAICDCdj
GWYz9vFiGY2OSIUQclOFprOvFuggW7C86JQxbCk7gGObw7DRPtCiOrVPXl86fz/VUsx52nUFnTni
4471brkUVSXBQG7IwwzzBQdCfnQqZ1h3yE2y1il3nV0GFChE7ZVNDfHRLvSV5AdHAtQN5yXZFm+c
an/fqnidFcdaqhQqMedoq8Kh6OJ/I/KzcjldYLdLrg238jBMe+nNG9//D3sHZdfy5Rl0aX1cYkA7
szpbt4SvSTWAFMekP8VFfo64zz4jM7r5HDqaJO6Y4bGowQhxACnWE6MiXmc/XOtuYqFy7Xz3+gf7
vUiwHZqhy/EXuaSSR4fsKFVDQ89bgw4s2nMTNgMQHUVSGLROBjyJyh+Mth/eeBh/7/IIm/2Gi7Jm
SZd248stZ45Lk1SbAcmO3weXZcSCTxuwPMm7BZHkq243W+wtEPb0tY5afZICCoCmYUYYScBOP75+
Fyxn0Vu+2NtpGGuXXqSJcwto1XKfnu26oh5HMjss7Alz353ajOacXaI4Fq4qy0cZbI5TJPfowjry
RGOOI7Lk8VkRHmmdBjzD3/qJnumaMbc+GRPB2CN7Ciu0Zgd3alVTX659J6nLE47MrHWAu8ZTdC0e
zDFBcCqYDst5SDrTPEiVIDbORdV7qwxE6EHGYYBvAex7gWNWsI3CAGla+KWO+oDZEpwdsi7RbJyE
EHRepi66TKUkxRw9DQaSzMWnvqZtpr6W+cgi02bVMJ5YTGGQFzj1cO+iOgUza7dTDiRxCE4Ev8Oj
VVqEpSNChCxfV5kLNMGJmuxrFRQ2sWZTZ7qn6TSSTc60yxUEYupRpIUNmVLLK8cqm3s1D8QPitlC
bs+6a619mEOk1zAYmjfRqOq7RtNK2HZyzMQBv7kxb1rHvMiKWuXXPWsKEXRkLUO0Ds30oeoWpNFo
u5hDx5yGV1g2kMErxGIWWZUt4a8jAjdnbXUVQtCidb7FBSOiPftimn1HVGC2dwTOmdb97IWOPFQE
96BVmerYJCkDNtMpG3dzMg9+dTk2perPKx17NspbOICbKR0L+yQe2qreTyEJejsNxELcyMTtICzY
1hOd00TMGrk1Rt6urEp8NE14FfWVh5oSed6dGYyOS/+CgQO/ZoDpd+pq5BVFVIpqI00ffF9tmc1X
iK3DDRt18FXzEAG2TyLnC0XvIm/yYM0x4iRjBdY8G2Uems1HzpMdzau4RnbPwLbyT9xpiDBcNwMW
FjtL6BR4pJet8PSikxuqsCUEgBhXUBVTugeY5BJDTHbzXVENDHabOh13ZRQVeCC01QHJafwk2bbG
2Jm7OecxBY2elBYc5l5fEUzskjLmxNm0qskkH9ALt80DVUNjIqr1EAoVdQQakVxlLXZ1GmX3rVWQ
1468yaG8M/ryO7x5BsalXXZYznIhodSqBAcC2sC0hnlH3kU817gnzChw5bmXL9fRiEwPBNTjzgI7
JyeWcqKyS7j/kKXngXEoD+GI6qzxzftQkIK7o0NufFHDElQFKbMBw4F3NjkU6HaAeY4DrlvPDbaR
741QYcnjfpzzSX3s2g7yUNtBZSHqjmHCZmpqysKW6CBzObUa1XqagAXySOXjp4G4WXoyxNg/zga5
WYxCedJWi3JvX9XjUtkE7qNRGCh8Qc55+YbRa4XnqGzM+65pA2xUPFSn42zH3x3dGDdBYy6D8DTq
v8A3Ajw/kNDxManAxBFfhBOHqtK4yVprIIGWNs17XnVkkIPq049J7KrHXnrdnSPi5MfQq/6iDkr8
HAYSPDxEdjPfS6/EB9hqpN+EOXUZ7J+W6SvRAshVec+6jIBIBETI/4RL/QzDZgK14DDidNWIwhSo
EFPiQY+pt1oGTVsJSDXZSD8FUmp1qbhCzLpY/aOqyAhRjKxPgHMSpDxJNZ26/QBjunOCWJ4YRkUi
YdeS9rCC6OR+bUaM5dshaZPxTKca5vDMyfLaH6vhcWSoTBCSyt37hMC806aCVL+RKYEr7OdzcCF6
PwZWnGixjNkHF6Pf0EibdANQ2cxlJss5sLEgcR6KQeY4wxgho6nU6M+TPosuM1JBh3VN8AytPzd1
xbZWJFJsQMH6N2VZFA8iDAnDiBh3zyS19M03slRYz9wgNq56VsmAln5OYk7Lje3WVQ3DfGWMifkw
tIbn4h+BWwxEn3QCcjXt8AHWNOGr3lwDxCzGctoXEVKozWAmjK+gUCbJFZS8XG2IixinPbCB4Ic1
gaE5DEVnfOCXJtKoQGQPSYMsZVCLaCOJJgMXi1WFGLLHjjPCqqyCmCgcN6Y1kGbg2Lde0qn73s/Z
s4KuSL9FYjZB2Biki7QI0G4qk0HDBvxVfl5N0QwM0J9tTICdPfrr1gZqvDHt1qi3gwX9elW7xfgl
ULJAZU7d/OiLav5Sh4bfH8IiZxdt8T9gEZNNB/StKpgxYR/AS1gY8CZ85gwDIQiI/9qlOiOPXDxm
NRzQQ5jDndiYMusJ1oJigKMfMTkd4Izhwc8O4T96sH8vjvO/ttnsPtfF93+dNOnn/FvzXBG2/LWf
I3dDvZMO3Sx2LCbbgL4onn4Z3/U7ghvp1nq2p5f2GmXxL0GYwoaDZIKxu4vux6H4+u/IXQn+iFOK
hy1G0W92/pYgbMlBeFbaObZDaW9atK9dLPkMFJdjwLPSjio7FGD+bBQnUUOupCdOALrc+S5Jon1P
hDBYMby3CFEIxjEIpXTj6BIaiTyN4iTfiRqEOrmr7wOTlNg5woQ9aEplo01u0D2/MbGx/vRpuS9a
oA3wlHya6Dz7tINb+nFh5NYaHk7zgFpWkBtT1O5daRXEihb2ApuLvYVwwfl1sLvqFukl+qpWx+Kk
BeCHcV5Y2S4OLfdgOSnc/jBdTP4e+s2VE82dB+zc+J6McXtpVll7GVecMsqJvW8l7Xi+CZU0cL3N
zntgigHpH96S6BP7GW0cQ/rfGiRakFNH73vr++NtWDkd4Clq9WtQQASzppoE07z200/QsBnVPnv8
rn/W5M+FCk8Djv+V6svvyf9BL1gEhgwH1VLKP7tD7ZCy2NBCWAcgXhBXNedhUvTnvYCXfwgHk/5A
Cc5jVbiDdRIFUDowDobDLb6kImN2GtXs1JHepuYUim2uSnkT0felC+M42WZiw33jE/O8Hj+BjmMr
PuyiSKEVf/SJmc01bsOceV1bgfG+zf30BGaK/ArgJOe0zUno1CTd/T5ygkV2xnSenKjgh+0XINkq
5u/1Ok7rC+LQAqxBQcXmPFjm9EBB3T74BGwREeUnQ0P2aRPeUj2MTLW6DgLCDGZ/nPqpXDva89mX
rTH+NMeJwgvtp5wyMcOh/W1BXzHbtsJvHVIFWPW97eQrc8gJ/5raCbnwOJY389C2Wx83SIUBciK+
b9Dhnc4H/5HRXbwmZTW7pZFVfu5MvgZJorHczB6ZvMSjh7iUM9f4GMquPkzCbb41aUkpNaLqXncQ
BCdiwpV3gXXPuB48XV4V2UTHDtF1dPP6A7QsVEcLAlJUPB0m/1tetKPDp1Flde2bJOcMVhVxpvMX
H1DMLbFIt4ceFdQq2Q74I1ZMtyBCisAD/9TZt/HApHRtYE1W2CB6u4YRoGNtb8F7iLsK/xs+fVQf
V9SmbOLKakNn5Q6Y/T3Clgck31hWtoMop4vOLw5lmNcDfrmIH8m0/Z4eERbkQfTnTEkRwjukovGX
aA6uIYunsHoTVmliwx7SvuBYlSQFNXUThBd5nc4kxqokft8yA3KhtE4wxU3cAljzg2KhBEzTkqhu
TKDJsHdTYuP49zl6EevJ2cfETpY0MjszSBi6oPfqqJ1MZXk5G1TAdADC02IYKKaisU2xNqR2dR5m
/AvrTkXWNWb9KxQsI7KmvAsPVXIjuwoXAGqSnVlOcMBJff2gOJo1O1U44fvapdVIeJpxZhYBZSYy
1Cuy1+KPaE/Hczuz0ls5e+74cxf/y+Hi8tMerR1sBCTS0O5gkCmXN/XZ2kHDKVGmgDpJoj3tQIaL
5wlkssuK1hnR1Ba1lJM2X4o5NN8YHhwpv56WLYdMHpc5PEIyIDAvL50Fs+tnA2HKjSyhPhjl+DF2
LX1WE7pJ/FJ6QlITmS1OD4sCLVK6wJxkBJrDwMa29UoelaEx8zdEFvIPL4MSnuPxHvDNreMmmBjt
YnTTCePQEFm4lXS/j+m/oT6GgzxjrNvRBlBrUeJ2zOHWr7QRpPdB4bccycnPVois913tLw4Nyzyl
463WYeIH5zQ9wROQdPGV8qBaV40zvrGuLqq841+TkQWFBbUCjp4FuPP815w6O6uT0BNr37Djc5XH
wOx8AR/54ENQzf2wbUBN1N6jmWbUsjFpgUlZ/giz2EdT44Qg5nBXIDFNST3ln1lmXtmJqOKdGkuM
P4WMLiezInyTziU4PBJ2SL7Mh2oLMbPbUvo2l3hMKoClU7l1uI8fUkdPa+ENYjsUAuJDVJrlWVFP
0zdp9lhDOb8PZ01tXMX+cIXe2QCnoHR0J1sF58NMvPoq473+OAgxx+sIQvxFN9P3GbIOGgszLjKV
yRnO8ognF36KzWLFuToQZ4aaZmNlDJ575qF4iddUCNGOEeCM052Vygbd+yhbN3yf+jEVdCQkTFSi
FQBTqtmCm4XvTtfOSK9tUue4o+4rlbWf9ZR6GzE1INOe9o1+CsP5jdfyT3u65hVTknneUv0czSq7
2M4TutOCblMEBKcT9oEOPr2xPO2Rg+pm7cwA+0a20bMqnqudMAmlSALI8BFUyx3BK5+nVsS7sMLb
X2c2jrcUskpZTm8Ni63lsxytIXRw2a5RqDkmqp6XT10TYKjrQpPtAwDgh6qy3DOD1ESL8cUuj5Xa
8TRZpDWT0tRholrjyflY9clw6sGO28sZ1h/uGGvdGjF+WiXkCRFt1dkMkzhviOwWbmjfVxNJbdh2
yMcgQum2DGNjCz3W+chMPL5smYLsM91lh9qojLd+jJe9alYqRvaL3IumODWzc6wQNKLId+kQ8gVF
IpmtCZK3i3n4IMfWO6+zRG9FUY1sWRssxIDzoi3qQD5855hLDsw3k23trXf9KS7sxV3nQ6G/ZSMl
AME1j6v40s18qOyZWAvMEte2zvutQZrnWuj+JEEqe4g4JpPK98gIckvBfzrSy36jWf5yYPB0Y9B3
A45khLHMaI/WmyiKMWcy+l6X5fAVy5E69B4Gw0wG8xvLsvXbsmzzYNHXRAjDkeqJJfZ8aRubKTZS
E+V+E4zpNTZIPAMmhhJiAHiGOt/4BEsQcn2LffO6kXnziRZd8MCcN6hRdhIFgyPZOJMWocUr7aXi
S1J0UGHaIFoRcYgWfaYXupqzdF4GWFgDCw7h8T5jzbyQioqothpoOTWBDfmiP/ycp7rFCG+S6aQD
b3S3thW/ocV7Etsd/cguc2w0fwgxFDqjl68WhzgcO3lFW4uqZ5OPUFrhmOXnQ+jO991k07QM9HBb
I9Y6meMgbleYm6+K3tbZhvBh/nUnri8yyRUw9ufT+yo1IpBLkzC+4Jtu3gujPDO7urhbhFnE2Zaw
jBnKuvXnyiakkbrB2fVGgLdFpAnFtgPhaBAEKm/jgf4SSUt4KzBwkOYUDVdWNpffhtowvpleFn0M
SNh8TIfEPbOAMH0ZWkCqCGod5zyp5EIWKLolI32xrTchoNG5TYFC57qjceV+zGSfPpajwHbrFfec
0nqxxy0KDkzEXMn0IUU1Mvr5SP/T1vj300H/r/sap5/zf118nr6/II48/Z1fTQ39jo4BkzFNm4IS
w11mVL+6Gt47JDU0L2GWoqtZkhT/29bQ4h2Sdv7i0vHADbK82L+cBNp856IHxx/H/NP5Oy4CvbwH
z98TZC82rlEhmFexEh3XkpEdAGZYeouZog+/boopOAH6b+8apRNSueCGrALor/2WPGki7QIHKZ05
m5sM7HkcpIBZowh2uI8aiiw6h95g2A4kSxl2iIlWay/6QLyZStckhw2fUrgS0PGQ/c4rVBcRRCAw
8rQhZNCZZGfjTKVdYK5KWVrXyozGH+KMEJiJaVCzsghG8rpGR/uZHQfTml3mn+N5QZGYfty9b51p
09LCR3gZ0fYebAdUfx95GZkaJllmTDWg5s+VrDiOJUTRZnUTng7Kib/KYT7B1tHQpZZjcFqONtSU
SZXdAxYPgdAtqKp9Ew3jjhYUcP3ca++8PEIF4TJ5rsYqPNi+Sna5IQrEcEL7uzk0xGdZC8DnWQdy
CICnJCoubj/lbl8eigFOh9Nm2eHpTPrPa/hvj/Lor9/CPRyhvPk+PW8sLn/j1zsoYWN6FFqLhFkg
YNS8aL/eQUlncXHSAMdE0siOzN/6j9fUe8fOqVBqoZN1XrQWbe+dbVI98LfwQCyv+3/wRdc/3y/I
R395mPytJtE4XJFTIhikG4Vg/6geoLfQokELoDzVoXemDD95MKouvtQFCG5GP9amjRy99oOyvfDM
pjmt2eAgF/MyPbtpvz7Zi57YyzG+w1fVmNf4B7eEZcs6qklbnKOxSzg8ncGkiDZ99MlXVnRuTWb/
Y0pLwGWuDD+5RGNxwAkD3ldQpvvaGYKPbUMeKPOq1rmx58Y+tD3TDkQHIro1SqI3Xv+kf/igroO3
A+MJjWJQFy93+F41kK8tbhn853hnxIa1rykoYGgOWVitM9cv3yiljqmny71xcQGbEjwrteNTf/jZ
mZ92j9v7kk4KCAAA8+FBm0S2w/k1Vqaail2gJmL2/O4xSpgmFBxjybEciSF0GZPYLoybbkii/ZA4
9eaft/4XSZdX4ZW3vv7+/ev3F+88//7Pd15ixaPFu2y4kh8Lced/XnnhveMHRM6KCWUxjXmU5/95
47H22XC56KtYeOue+Lq/dl3LfofPiX7f0vPheIkU5egVf/WVf3n440xEa5vuIb4UPBwAwY4aSEPa
R7mhHANOwVSc4jqarzyTfcQYvZbcBDZbG9TNDWoOY9+iJD5EVJg/N4u/XHdeHkN+fgaMjcvKKHhN
j89nZKINFpJpjBudLQ5svNWlFkaNW8t+Sxz68ij481LcV74tKyl2/6Om1YhGz+lNz+BchxALkg/q
sJwMu3j17Pf/wwL2JEb+X0XDhQirpg+u7MWURovsaCklR5VkR5PvVIw+xuiZ+FhEbLRn07ZXl4PO
wLk4fsUItyKfBrDklCnjBJHo9NVxpvgCb5Rz5wd5NW0sVZewMOkm3yWTGJGVkE8F6X5omWIEhUAX
0/p9QxNX98gZTGORZkzDwmBkdlp+HCNSIopS59F2TIXVbIOqHb7pXOltAyQIaEq8tEpCV0dQdEB2
w7JwYbmtRKDKszpv7XlXG/SY1t0Q6hCn1IxzgVYnDuk37tqLMvDppnlsjsgl+KfJcfHlYjqSagIF
wwwwzY9fVUXcot8byenrFzlaP7XkPeRtdJ3FHuGYmERfXqUiXlFGRkKQSgB3zQjs4WzyRxsSrHDv
vd6qt4LwI+YWRhEfgMOJKxSSMCTrjCabgLiSWTR2WpfMAnQopvfGo6OOboJc7L7I9m2Ka1OjZnv5
8WqJ0Dst+XhzI12kg0u0X2mYPbAjLBthGht3r98QebwGcEWmTii0uSHUF85Rs2rM4OlYPkIQJtrR
vcgSF72NOWeHoEirr0FCHh9Vbp990DKk+LXcvvvi0vyKSK+OHDKsyPk7la1H9nafZCB609qGyhCn
5fTZ9UFV7UuZIKqiYggJ5i7Lyv379wxxPocYji/LWPTote7mPEZ4nPPgmNn9XKftniNFtOla+6KU
3rfX79fxcsXt8tiCqcgAgNB3P3p+DBozAB+YWdmoqC58UhT3WZ5OV7nhW+evX8p+2TZZnlUg65Kz
l2dbcqGNvHwYwtxPDNUZPukYaCW2WVpCSFu0V1sCB4yJGCJgByvfg1a0mhw7+D47tXfNcMTV6I1K
4aw415jVblQGsaMIOpL7xhv1tYp1SCRIUlkkoLd94iBwQJuOXgdKEZHGZFu3TuT1azoRUKWGqO+v
SUWokWFbI6ObXkoS4BjrmBOFTl8ZqyLI5XVrK9+74g/VzTBPzheUYfR6kU6Up0VOa29FFisLVasK
msFBFJqXTM2m8NDT5hz2r9+7o0nAz3v3JE1l5r7UkUe/U+J6yLLpSK/ssPCrtZAl7l5XjsCK3bF3
7nNgPY+Ea3lihfpQQeDGlLOtmLZc1d4Uf4MQxtAw6qz6Cwkf/mODJOdaVbG61iCRcrioQ4K0DWDb
Q11ESbuqoA19fv1LHBuPnh4AngCUxi6QGXXsuW7TGkyGk7KPkF6W7RxC6ejG+MUGVQ0qzhxX1wrw
p7tvnardNLhuVqmDUqVWlb+e+xw2RBX0inms290jhLXwRbLtbLI2EeEbb+FyQ5/vecvDyvQCvxld
AU7yy4vzrDAlnpZ1ZllY48QasBaiinIaaBav35Jl53x5Fc62gpKbYpt99XhcXqKyDPyqCBjh+BrG
sh4JYYpCa5UhK8BOMUAnJNyZP3LVr6iIv6xUfmPxLJsH7n7qLiy2ME+PFpqmnjBxEsy6brNw+lJx
Jtk4YTld2k4Y3DP4S3NKckuw/aYjzU0IGhESSKe7fv0e/L5H8AncxbSjOHl4xyZfDY7Q6JAxrIxw
7naEmFTndOGwMUw58n8TCdcbO/OfLojwhYPZ4vKiKn350xIi2WMAwFsr0YmCSizUoVUVUK4RHt7Y
6uzu9S/4+6MERJZVj+4p0zz6my+v1/LYEHzVcopKq35Tij5fN5Rzf/uB5SqUgY5Dy4su19GvmY4e
tL2BbxXWnn1oBrPe4Dh4y6z4x+9Ck0wtjAKe3GWNf/ZaDG6OJNjjuzA2nCBPJBXp1lzq798x5jco
yTi6814cfZfMZ4nuyS7CxkMfzWY0v3Xa4C3XxZ++i3Y1DvbFM2Ye0wxoZdGOIIp2rcsu7ekcWelh
AJhz+/qX+f0dZy7CeUQugirgXEe3zJRj5Ch4k+shARVYWKO1K/lX98A81Qmv9fTgxTazkiS33lhd
jpX8vOC4dDXWMXox/OP4dA1uxyKqnEVsqviPm+1c3LWV0e3SkGiqYoYuCA5oXkMJyned/bVJvTuK
IMKV/o+y81iOW8m67hMhAt5MYapY9KIRRU0QokTBJjwS5um/BfY/EIv8WXEHfaMjui9RABJpztl7
7Zjsmq+fwseNhmHQX2f65thIVeZoPrXoemSpOWbbw25IL0IetBhmc+aZy3yiqPA21N/PqhxWOIny
rKnmshF8P0jtLOlm1RQxRYXV+87X7vXElpKpFXByMM3ArrKJpPFJVc+trsgc3y3zGDpQHSNCTcb0
ezNMTnwj+Ct3szmi31ItjpU7MSLyCCGhgnZc1gy4ISDIHCyYXCT0c63AxdmPc59Qc1IlXDOz5jmW
uWfve7UzzkwUtMmJz/7jczUZVOYGMdkOacc1m7lr0mmJdY+SMttq4EhaoCTDeLYatjjxVX6cN9k+
GDZj880DbhzNm5wWytnUiJJRRKO+TjUWS2VIinDQvb91Ww0n9jwf74w6vYkmkLMDTB33aMSQYSsM
VE2xvywr4VBoMqDQDzls4Z68+hOP8ahcuG2wuCnO66zBdDCxQr0fM0LCYCv6HEglSFC/UR3sa27f
nK9guHfxWoFLLg3nuyhd/W4kQuqgGgXJbZpVHL7+UD5OFzZOL46OYAR41MfnRkO6mTThh/gOyrAn
PZl6rICodElPbw2S4TA7HAjxsyItE9aJLfrHR77N6yZTBofWj2fWgnRBIWBe+MS9miTtcq7vM3B4
qQKd7evbPJ58IQi4Jj7rLesIhcuHU06MrrxXciIU8vE3bWMljB09OTGE3pbyf2cCDhp0hpncOYQi
TXw7Pv+zXOWFha+yxvCDepwsUgWd3R5aLyUiuczzhEAGS/sZ+m/k5IpdTex4jEpZQjDXmkUQjLsh
+obU7oOZ1z0CEK8g+gK+wQA6zdL5xmRAdENlAemg3avQmSkhlPkrkI76NhnbguQg2JmndJbHL4r7
4ohL8RRIPWK5D5+iQ8hgizAhyJ21uE6IGdstOLsvpWHVJ57hxxcF64VyPod3YP36m2Dv30do4vyD
T9IESi+Gs1lRvLCW2ing1IcDDoN9I27RtrNo2un04N5tLJaUGs5YdmB4K9k+ozwEm0jZSck57lnT
Dbg3AeXdk/Sk+qpmPpcKU0GKX+GH6IeRArIxbOBkO9NVEtfg0QFGzAhNbc1JWCGe4Ari7UjqOzpL
A2W9UyVDGpDKGZ/aX37YWHMvFB4oGiBjg3KpbxPpP48MsdawtmibAmz8D5onul/9BCzWXDLn3OxN
lt7Z0u/mRmQPcSrbS5vW3IlS/se3xgfGMgvogdOLc6yDGUXpyDI2mmCKZbnL4phw22xNTqwIn1yF
bSB3yGvbLnS0T0vkkOcTyNJAazmzNLpuHWQsT7E43opY779iBBdI0WEzsIWmN/T+eabwgTOI10Mg
nBl4buJOMAsglJOECoP42Zl6eYNmsb9rnGy+rvJifgQ+Y0z7rvFIiWVj5mJQoAO0eVXU6ayXbtPs
Zdmof1u5dlfxGpf2rihXNdl1uRQ/404SUZaWOn1YD+VxgZLFcR6pX8shXPBCXquJiqJFdm18lUG7
earLCvHGFC9lHyQIcq/WojPdIJsXREb9hMMn71FnHqxZnUUQV6CfRWOsv0sCBGpfG00C0TtyAh/L
BLeFlpArfmLC/bDCmbSlSZeD+kBjzNOO3aSQczj4aHMXsBWbnvDHe39HrMxneNHchzEzirDT+3qO
vMxLX2JBAaViiSCzdFzH5tSP2V7Z+1e67SEclvbt/Mlm7eiVasJbyRbF1K/fkUsRDCvN74C9+HLq
StvC/f5KVNK2ViPfAcfMY/UalDQpEoV0AofIifESeTpMS7uyqMyiPIdvOqUyqYLOMaslavTRzkN7
FI5+q46J/vD1onfstKYXyVkb0wSbUm7aPt5lzD2+wcXRq0CfkCpiOqVjwXiZPM+3k2z82ztWP+9Z
oEoM7WqmX9C+0Kh4YQ52WYLU7Dv9D+yUQ6OMJ9b+j+OD3wbSh7Mj04Wje0ezltBQlbVKUQcJrXpC
y5YsjubcHf9aTVGXh6z1tkzrQq293br5OH1XusMYgeFRLprJs0+tcf/b4R29OiYWnhXDFlbK1mD+
dx4dxagNSSLIYNbzng5ODCsFS2C5aru5nKws4gThfjOqOO98k8XiOR+qgWhVUhGeRbaoj8NY609m
Zef3AppoBC6jfCxHncA9TxmnJ03t5wfqVPFDbJmiCI1u0a70MjUgAPB8Mn82DeXBjEkcva37AiLW
hE+3ZkkxcvfcmmbrSqfw/7PINOUv8CUkYFK3RjRCbhx/x7JJghoRB86h1wbvN7tnt2FpMmekvO5q
ogIRtWEErpc6xCmwX6Lr4Yn8ZVNgncc0RxZ/0RGq+kArlNcMasP9mhPpEAHQWHV/aq2aiA9mlR8Y
w5OVHLW0+tlazDbUpTW8l6NaUu3W4SDLndYu1u8WsRkTmOuilMopJ9q7ylrUDWHnlWQW1i5Y/94S
w3Q5S7XMDq5YrJ9YwSHiW3ZKiBQdDOapxFbluZdgCsTEPBG8ksshbvbkVrj5Wd56KqwKWXReIHTq
BWGMveGxr6pF2Wd53twR8d49xtglSISjP4fbARdF6cPOLCDmZsN3g0WkCQkILl5R5g8/3XTJL2vs
E1OQqKObhjYJuL/V2SZzXZDVcEBoi5LMG2sbM3TedjA6K28O2rpWXttBaTFbZNX6nY42Q9iQiaIf
oKPR/SiQsMa+3pduthvQ7Ss+2wXnpbZWAmem2PtmOeM0Re7CzE+FeBx/DRrjh4jYfE0CY+jKX8Kq
msXP83W9qgrRr3s5qsM1BaWKvBI7f2qbGrA7LmaMIs1Iz263Ie8479tKnfoV/H/3ok7bPBgcIxZX
Nay+OZxJ9hkpYGPAB7IsxLUn2t6N1spg96CW9dhdj2gYlrAsSkxAyhIDdLEcFJB+7raEGXRxz62q
9uppEbnfqRrWhsfKIvrRecU9pFANr/VJUIotOsDu9mjbARRqT7txjMWhRYc70NlLt7KBby8KOUFW
2xVDsNAdIFAt12jUSSvTfEfFVOgXRNYQWA6g+yBmr9seXrVG9aANaphb6ur46pJNxYaJ6skfx0lL
QmPhzLtZxMNDkymSjo3I0x91B4wumNZV/hRx2bmB7SAF2o22A7I45sR0Ga95+ij1Ie2+j1JdlAAz
+5TjizTHPiBQmRhHIwVgFWF1yjE6W5y/Ub2jGgrkbBP+S627ecwyeDuBJnWDbxLy67fSSTm+s0db
XmfpOhdF0+vlHgeNfCiwl/aEpbHV5+eI6nmQWkoMxezAywOxw/ZACuWgZZbzXCbp+GMmiADPLnsw
lU5GPvBha4NFPN3qFQ+jCqrloljsQcd07laX2Gq9dF8W7EURlTP3YvY3F5oWvUqSojaP8zOujAWH
fyOX22w21cZXnW40z5um1NVzHQX9cKEmiUXPNR9JYJ3djbsii+ou08H3HaZGme2QL9gzLrzKc4jZ
UV3JBrvj/B22/eDtydQgpUPMZTMhVJvLMUhbA1gzbYT6Cm89HZJ5ylFeKf245Vzlsbr3tERDepY3
0wKPcEn/zAkAoqja0kwUu3XO7cpTLnWDgmGwKHHzwtkKQX+MruC2TCSYbDo+bJMLV+i/kxQ1T2A0
ALdCMqypymh0Z64mEhqipYCDEzBN5F5k4MyZ6XRWebwbXSdtDiriN5RyLkj4M1UV2eMw4NANrUrQ
4nFio4Bs0CuAcAxvIEoVUfRKT1lksH0W/DV6aA5F1e5Mr0MHGuutQW+5Gfs/macmpN3ok0HaAaw0
9WxuCxIjW8Oq7py1XV7LyiGl0RkG4wd4BiQyIBBYPKY+8/Kgn3VPRIVNRndZd6sMhVhqlZnRqUas
75ksQnzl5npLmnz6AgXRnS4tj0XvbHDVXgYYv+jxZB5HVz/nlIyNdlRrUmFZdkFzZ+tfQiqm+1lX
OMjqiZV4/mzTodKWNUwUdy/zsb1f1dxCd69dUYlCTBvLC6frqSUI9VqgDVec5IUQjRdhKfsqoWOU
x3Mo+NyJeJwJ0lFIUh8fqsy5Jd7mwZWMGfqTxD2CoG2eS7M4cGrE9V28qlm+01XzYEk1QBx5g0fp
Oibbfhw8ImfR+wnGsmvVo2/P3t5J7fu8FU89i7vZ9BcLdoz7GmvntMgLyy5fcrSPxKNdrdpzPT4U
icDG9VuDVSQ052DyF/qFdKUhjTJh7FhZnZ1D/ESYmZ3GUwVVvxqdhW6S2/CTKjZ+gnhntm2oXAOP
uxnRbws/1dLxLq4c9t6UKOYzeg0XVFL5/2IzdGDwJz4R8uKWOIs5xGqyz5z+YZTko6Hj1kZRX8VT
ybSb8pYc55s5l4dBMVfuEG9/1z2x33jooaRgjk6nn2rldGfq4uzrZf1pp1bU9t5VohMx7HZ3hi4e
LaU+szIQAsRP3blN8i23nYNVPLoJzjvRhSOqV59MjeSCUTZEzfS3aBPkWeQOC6RrIhketSa5MlO9
8aEEr3tjTQ/9bLh0J6d7aCX7SSoaZH3n0AHZALb/S+uqoB0QZJey2VeTviNWJPM5zOwczfgxK/qt
llJ7S+nOqLV6r2dD6HkxHBLXon6thNDTO9sHn7AfkG0ZQB5SfFOhgpDVF+katUqZ8DNubWH9kNr0
pLQ/DLwLiZL/zofyTx/T4CJJ5QrC1OVmdPcwV7meuInLeQxKRTvkiWb8dDNe/Az+BKrnfK6lRPTG
y8VE0BKIsHDS1T81Ayhqy/UPxIKJHv1kLTdTYj2VfE8+JrhwtdWzZLTauwmlIDZ7tnEk5+lTpLr1
H+BCZ8ssrykJ7K2WfAKD0LKwGbpnXelrMJ7FbZl1Z7XFqMgTlVCH8YUP/6Z2l/JQLxWIFIcpjjC4
u7GbWj82ht/FWCBPzxQQDQCVOjZJs9MFsq6upqFRLzuIijsWZvcpZeiYB3WyrpBRnLlLf6YCfz6D
i31ZECMhHPeytQCHkemQ+aWhXNs5icMoCGmjZkTusY/Zp33xh2Mv2eCie8118TC52rPT4evs+19S
QvqCPtaQ/De9pQBag6nGQVXX8WWxxQTalaH81LfoQPIISBHEd0qioMoeBD5Nn6MOKLFZfvPcBiMW
amWDPeRbLuHQL+3d7KWtd+gHIK+BCuvGIcBL13BYdlu6YdqXJB0WW+hh/pZ/uKRLBkspbjBhdqks
rh0XPWO0kGXxVBrb2tLrONiCCvrSqzfFtkumUz1JUNJApYc8IYdxbRQtNAm3u4nf0mXEW9JM+pY6
M0KjgDu9hdHM9LRf1LeEmuEtrcZ9S65BCkOKDdYZjDDLW7rNpBut3GAj7fnyln+jrt2gARDacnEU
t4C/w11rv8QWnNPqROiY9pamUyQphf+hyknZwZNA4o7ab+k7bee6f9ItkmcwZczY3YJ6nLfMnrYs
yO/ptiifchgUKyAxhIQfSV2IUOwt9yc21goAxlseUJEOMEmyt5ygOi7IDCKTgxKI2bVkCc0sLncu
WeIr62AaqIrXR4BoJs2vCgOH4tjaqL/dacso0syZbYg1a93vpt9SjGA72HcAiCHMoHSwCUn/X+bR
UpN/5MhGW3bp1Exb5hYRSUtsQkuZ9E5afkJQmYmMx3PG0HhLV4LQxu520gvwMilFL3nROitysEWT
xp1Rova4bplgC4JVx96JaEslF17eZVoI1wx0lFRG629etYQG1WCEnkyJTtW3nDJ90TyFoDa7GDpY
V7hvCTlDIYvuaaH9GI8tt72SFub3ep9fOa5gabdz8Bb4z5w1Deo8WetgQkvbBo3TCsaO1/S3K03M
NspmbX0sYYcnIQf3+LvT9tULXEAd6opVITWPU4//OqrNjUlZHPSsoZG4LFeC6TSjRByUtVtjLyWr
jmilfJLJed0KbwndMQEeZfYtugQKuOoltZDBPaPkUXRBYnvZXTFp+HnJcnlyikZe4zPk5gnM4inT
h1S2avI0geOrVeD+oJc2kdxKa8qqQTkHYxHrP5m8deIRtZWV3R1hIPqmNXpeYOKUrvw2bvAdCJn9
SObKIKQ4zxwZuMJGSjfrxviimkl9q3a5wYdtEpNo67n4PhUlGOe83Lq7aG2whZYxX6NfJpX7I/cQ
6uBNcklcL6tmOvQGSCl2SKq4yAYbyo5BIYscOXgf35SkJ1Waihh928we85vYnrwV1+piG2fW2snr
zhAukMGuml44ZwAxdI11GHaNLOorjZTVlhg2JX1p+Bd+2AU8e9ZgVyc7mFY7pXhRu+wheoLeHJ72
cKvFZfWL1EeafXJU9F+1HddXyJBG7LNSoZ6msPH+rbBx/kaOw8rJwBGauxc9SFLOS3ieA7adzYiV
Un+zhnMUg844ao7fmWpp7JS67gZc01Lro2bFwnWWNMgXbw2z6ZrQmdbxN8UZdQhdYXj3djJVt/xZ
+VxqNUf5AjnSfeqxzQ0HDpLgKvt2+Ku1VXzX1nn/PHTAt6Kl3+amnKIBh6DGTG2fSpEnr/JpSM+6
rkrLXaIuBJ92tcmO1o4L2hpgXSl74CFfmnDKTAWlub4OeQToNnvSkrR8ij3kr77pzPxvS1N09LFs
cdMpZTnx9ZdsKJUmIbC5olTgwP1eu8U3BjFdZp2SFpFcIIYHcuDIHqAP53uRbAMObsKhhqPEJmGn
Sa/+mRw1I6fdUrunujHrgZpb6YDqtcf0fC1iMB+zMg1EjcIfoI6rzGRwF7qwsUtaFznoyUB2EuPl
hI4XS4yl0N+w3KtSHbORD1cbf2cQwSFqIWuBO1Wxc+xVhUznclRAirZxzgfewa1iMu/ymSS5pTV9
FwoCO9tiHr+zo1X6SMPPj8FmtXCkQBpLb5elSh4S1e4f675JWcASMZkRFQvGRJsPLNzeTL0jJADI
GXYpWBUD/+XsHRhzxezbYm4sv5uKpcdAYKXa3qpd9VwbkBiFc+8Qag25xyU3d/WS29RZatI/wXxs
JM1i8aAAWJxFeq/GqLmaynCB7MEwo1JwGAmbVBKLbuZKEmla6zxDh6xiHyU0plrmM30nm059Hu1u
fdUX2byQHmECSSMk82qY7NTxYcTF35Y08/R9uXTDPTDloSVyNGOIxZ3dlNB5naTdc4jeKlyACV41
UpQYDAQdLOHUU33yifIYX0omLohNZU2UqDkTX4WvbwQgZg3jsDdKuSGv+nXsI9ceV+LXR9HgVVdA
JFLcqfJvlANM9Xxh6QLc3SZrv2+dYg2L3kxuBmredeSqMZubNJGGEtWU/C3GFesXOU9Jcmt1DYPB
7qmJ+oWXGVmQL+sIkUpZ19pPO638AV7P+qOpLDKsT6POntloWMEVytgz5t51b652/TMvPGFEzixF
sJTK2p6NYil+U3+0r4y5GK5reCCcn9kT2xQau+mXOxXtlSTQdUuFdd/0AKby/2xG/1891odmCige
pnkVuI659aCPdCJ6vmp1nGfE7/ZVfjGLab7icHxCG/HZRQyyDkyUIfjdPhAFpEcXueJ0ytEzi7qS
BwUGJj3Rw/4gSwaMifdOJzkGYdlmD3pfudUVI+0o9TRBlyfN1QLok5WgN5+qmUqUnpbaRZN7xo1R
Udam1l5FSilwls/UCdgdn+PjtaC39Rz1TDZVXxfhP/RO334bPAWMwmSHHFeV5wrooGA7HJAnoPl6
1aU7cnvuyJqeo6+vdOScByTKpSzUiPgT8U3gFn7/GFBI5DpBxQ3TB0hvHx6d89erTXYuAm6fR5Zo
CJwt9+vcHnY2ZsdgII37Gbc5Zm0U08QsOIN62SfGEo1zUZ27g0q9K6foUHd6/Hji52719Hf1dn4u
x1qU5Aaycpqw73/uTC+81MCXBDgNxVmWk4uN66vfzV2vH8Ys7XYplt0wZ8I5t/nxEZuJkay4+MkT
iReSBDzcUaKC4Fcb6pXbJ7qBidlMEey7rl/OWntCVPTJaEZVzujZ4uTpExw1jdkV4g5c0OGQ39e+
kgXuvaSNNvz3q+jY2Yjo4BUiYD4azKrRiSbP+jIYhji7pLBLELLs5e7rp/+xA04bn3LbZlyhK4Zp
7f3T5+Dh1U5WV6RZ6OTfubq3Q0/c/bGErtMBSb2raq7A73cpk2pT21ftvNXehS5MrFDarADGkElY
zFq9xz7uuMEaK+sFRb/0nCC/ft/PrnVv2ssUJWxew69//sevil8P+QkpB9oVmnrvfz2QaDKS1LZi
7WbvwPsir7VBHdhb/X8VyG9fFYc/+CsqoidoDO8v1ZCxPA0TLo9mrZ1dnSUJ7Maa71m3f9ejmp36
ireJ9+izMGGUmW8hNMAnj0bZqCoc5jXwibYVy+ucxTmqTbON0BV0B6Q51q4dV/VucgDuUCqrQ8OR
3Z4etbj9+hkfC7C4ceQROErILkSsf6yZUbVFzA616sDSxuFVyfsYcwv5KjY1NsrulX1C+vHxneKd
3FhMFHtonh6rk+dYtdJu4fwErLC6sc2++iFs6VxOZpGfWJc+uxSrxTY1b6/2WGXiEn4zIsqjgpAA
sAV9QixoEVMHJ0fTO4WK+DhtcKDlMaqwtm3M4kcDiFPSbBgsTNhgMEu5EEnCFLjkiQ/6TV15NG5w
tjFCWQI8ZHNH80ZdTHAbjQzlzDzEBKl7VvwEM5oGni6rFSNVYWhE/poApm818lSwqloIQ4hAU5AZ
OsUMBxYIQnutr9TK/Q47yo2+uPaD7PNeYe9PCItP9yH5vkrVnk7Mep+8EWxfOnIB3j1SyqOHpMCW
pXiRNkgfoJ3oIJivs0qrLmNttL//13HNn8cha7BjwBtwzN9uZdxpi7uKoCFV5CztivWgaKI5tAb9
yMJo8hNz1cfviG7ytttiWmede8tc+Eefk8d13IycAQGzLdZ+GpPRpyXQRYAi3JtsxTR0YsvxcWGF
VUDYx7bpQhh0HBsmB21ytJ51qkSbzSlAj+9z3W2vnE5z9kVfUFYbk+Ee9NpK3bQqylO9/Y9COBuh
Dro+suUYjBgU38+ZJifwATGsICunEn/SXPMuYC96lIZbxTLDZCkmBRns3Ol+XxXqn85LzP5SNC5u
YIPPEOBZksxLJJTGfbKBks90Vjo4161waIm4ah0rnBsXstvT3KRFEHdl+tvJUnQCfQZWIKpds7cP
tDtJmrIAoUJELhXHNzMCfa6KLKZMTbceB7+TNR206nhwuYZHqmc4Fs1GIGjn4SodHIBbAHuce21c
EXChgrPh+yyVrl7wyrcDKooli2BSlRohYofk+zh6+l+o0RTU89R86rM2g9I95v3fvlr7F/At+XiG
LGSGkFbgawxEJ+xXnJtaTpauO7ehySHYe5LdQO5prg/Yxr2NERjO1RiDHLCn7Jmsg/aZ6sdwm3Ao
VENWeTKwxoGiLGlcDVJhSn76ru4Rh12uxoYa1hMT3xIbLi0N48oavKAszfJHlxXIUOvOcnJqWxy5
zyaqywp2vXRUgmyVA0lWrvfHdLr6LlmQgEWNVq3Pc47en7SKtdJ2KmxpgJFO38b4ImVGwZzTpL+4
tL79BQvmE2Eq06Nu1lKhEZzTc2ylDeLaQcog/QmlTOJ3s+JWfqn0Ja+jyrRrs6zQhCzE6SYhkvES
rOCYVvcF9TDqfhQpL7m7/G/WSOqAwyKkEvWjmf0lkbCFozRDKRuSOX3IE2PV/GJyk4tMQqEoCO3j
crFJw2UAqEacReWUL1rvrEE2WPLh6+nm4/RPVBYLKHEHbHWpXLz/FtpZB2CRpRh6LIKkae3rkT3h
Hfv6Km/T+/vpn70i2zhEUlzIdrdZ6J9ZJvGkQM1BT1csbRf2il38Wng+nS9oLB44jmfRsJZNNCsx
yPk260KJ8BeFZVMHlAmdi9zt56uBrVbQ0EjNfOLg1EsscEgjOq8JBzi75xzUGxDrdRsKSbnk61v4
ZJ7kFMeUhU2G0N7j7XUTV43JVyYCkVXWtTHlSVjpbXeeGCotGIOh8/X1PvgVMOXgt+KKjFQu+4bp
++eRAbNXU0JSWHNC5W49s36UO7GPz9a/5flE2rQ48Yo+WaG5HgMAd47LvOMer9B5JUd9rJog/Hm4
e707HPZ+FJxNfvht8k9scD4OuveXOlpO6Z4JtZNcau6fZrirVAJP3c0nr+vd3Ww/4Z+ntyTMoup2
Nxe7hx23st/v/95ffDtxI5+M6+1O0LZi5icdwjxSZdWTmiC45TJt1D/Ol0DVb+WZdVHu5gA5SdCH
8x61yYFGfxKut8rOe/56lHzcmHBt/OWcxfgJHzxzlGY6zN1gVU0KkcA0pXvgW2p23bC6J+7140v7
3yVIfGID98H4TvatoXQtiM+l1ZOnHjE2m37vvxod2Iyq/Ifj/BZvxwH8/XvTW0GPdiGTgN5r+dAm
lXW3mDn9zCI9JbP+KE3mWnDaGO/43qgoHB0yV3uazcVqAaku9ng+o5YJOkk7o0WCUtJ6UpOf4Bin
MMcJsssrPR3DTG/sE7zNz14h1niTL4/9N6Sm93dM+46eAS+Sgrs2RDQbp4OZV8ROpeqJI8xnb5B2
AKOEohoZ4keDFdNYXttwYINcyaYDMuX10MxA0b8ekh+crbw+jTFJHQIcDg6So4kEoY+rS2fDtK5C
jntnTcxNXOINaHkMZYxqxdMe6qFINE73Qn2GPOneC9Gk92li6pf0e1bKCxaxwqiON2GKRV8N+nsM
Ji+p2+G/lzRgRmyIKqY9itDH2IA+p32GDmkrA/bUlTd/p1M37YmHv9WLjlZATLKQdrDT8LaPrSyj
6vXaQluJNr0Ul7FdOd9SQ/YRlIn8sWN8Gkgd5v7E4PrklWNP5HVweuHkcmxRdFtH8UqDEqeVjtbB
I6wrXJxYnLi3z76krVjj4STFvUL67vsxnJFiNdHHLIIc5iG867l4S8lqc85kwu49yhFNqkexkQhc
ZfWKxtjNS3nhNYvan5j6P/medEzEaJU8oiipH73/LQqZIVCO0DJzWM5JMaKIjER12bt6l4ZfD/VP
LkVxECsh+0qKmm8q4n8WGQOR6ayRsxrovePsqg7FIcooyMRsAb++0mdPGD0yI5QaHw7K47BRLLrS
Yr/PXGWsHNZXiTALm3RzQ8Q0e3lpJgd9TbtvRbfaB3Tm9BmVyrv++le8HT6PBvFW+OMQzFxFPeRo
G9fYM4oboiCDeSjs3gfYtF6RZGIiH4/7JlTc9G83p0aUJIW6V/Qp+8anZf6Z3RkSM1Vo/tF6YV8L
rL812V3divdTQ3rS7mNpsIKhCZkl1iRayzng40iqm75PtPn3edGqEw/1k0/ScHFQALnblnDn6G5I
d8ATrC2Mj9pYvtPncO/pWZLXRvk70tTJewSAkJ54hp+MGVzJGjGeLgvcBwdsWQ9IjicWHcAb6DZG
Lb/sxxYhnZuqJ066HKo/Tjo0UWg9ECeAb+l4d0/ruUgFRFZ/btHX+JYmlclPU84zMi+Rm6mypqPe
myriNkTfxUNWrF6kJkb7rUp7D4EAwTHeqFx2Y5Wxec+gO5IjsuYPq72pEq2hRNU5bqreqM2nst9j
+9VMeHm1YZ0ngGl/6UWt/Wrg9r7UuHREpAyLfi1RuSucGC0bq3FMxxEzGZGKqLpqFaXaPIvHJROC
bU0D8tPHT6zcDqk25YE2euU1flb7h1JUzkVdECnur7E6Xxftil5fuq12jTw8GUJT6gp5ZEPbvI72
WNdb2kaNwHpx+g55r9IQ6jzm9sM4WNoTSPTmh4FcnADIxmmWO8Vxq3hHzIA+ho5olfNhamhJ0jHI
zz0vXTit0/C9K9UE3OYWPBCj4Jk66VP/VKybugAiEiXmoJNgYiUITXDunNOdQ4bZJkt7Bfo/a0OU
OE0cLovb8zW50+Rh/Ff51VvhxcUKQ5TJTsQCbZ8nUE4FLLtI92yPSOPA0pNc9VVU30RpIb68cRPL
Svx+6YH8ev20XI/2Uhi7RZGI08vCbqHUl0n+vYtFsoQ0pbtfdi2gZkD7L/LIKTGJ+XZZ8Ve9al51
gput7hLBlKuE5dqpqQ/adgCkrgzgPZXS5GTL6Gow+pqNnAN3HtZhv3YJwkLE7WsdanQLzidPxEvY
NK58hL+C2EqhT0Y6zJw3h9KKHXEpZgmiakt08Qsqq3+oEawrIG4AjmEx2OmVJHYcFDnOsauy9RbS
t5FmIYGbVUTRSFLd15RKC++WW7sk8F5vIrMkkx0ya9FbCBdBxUUUL1SAkJNSI2UwYTBGi1q4f6gU
zcV5py+dDsgeGQ5pWIsSoiWfrchVpvW5mRMiCgZVTlmY0RZCPADx1faJuEdCq88bPpsSFlWMyfKS
G3VYDAaxGRN3xYhYENvodDGjWrXL38woVNjauqgUf522R13bmhz20F8HEYExnhvQjtPcRiPkzPYs
xlLmosTuN6h067XrTtgTuNuxqqV9tuLKolzTa43ByE8RrzMQBc21tDYuVqmYQ9iqxfKz67RYnlt6
Q/KbUtilA/B56w0R8NA0/mp4KUbmtjIpMnWlZxHlkBTrfpFzBzkYyUZz7Y4VmkkPXXV+Voh4Qt7S
KI4eFiRAVoe1kch7Ez7fJco7d7pPnDohg0RS4fYz0jYvIcraT5IF61eKraaLChZJhFjCa4H2o63S
IiWxR+PGG4lNxeSrJ5gnsuRPNqjVw1QXbMOdXrPqS7OfmCg7dWSw5DZlnsiV5oiIu4vjF3NZhu+9
U+ikfkyT89qy78DtJvtiiiq0qZeTltXqs3Rpvfpw9cwUR0HsPSNkjFH0yPzWQmDzqBizfpeKiRO3
Ck1vU5NWVaC45YrQwhq083wUnREVqp38WTDTP6KLqL9/vdZ+snNjq449Cr8udfNjhLOF09aC2psF
qPRJXWb7dC0Utfjz9VWMj5fhb+MoohzIaQj72fvdku0St7AOXAbcT0SkXdgE5ZVxAAUSGmG1a6+8
a22v3BVn81m6Awy08/ZAzCMtqndWhMHEr66WMzdCw3Binfykbf7+l22//J/NVUfGHbR4fhlRp34Z
voJEi17Rsvj3xS4LMfSc2A184vl6f8Ft5f7ngjUNhynbLij8lzv/8BxE3759/bQ/rv3vr3C04ciW
BM3gzBUUZ/D19jL5P87Oq7ltLF3Xf2Wq7zEHOVTtnguCIEVlS7YcblC2JSPnjF+/n6WZfY4Jsojj
3VPVUy63tICFFb7wBoSt0PC/PMi5L0orRzOF8B/3weI1lFZr6RVxW5e0ID2r6jlQNGeNIXfmVciV
iLOpUDl0OxevEjfA5EI0gdxESuuD0RryzozH7LHBX2x7+YVOGwYIyMmioy0bqCAs09bEyMHVo+cC
cLYAWhTU1LXL3ix+DP5sXmf9CJkEcYTmYyXVwXBlxIG0tjTUkzgKDiAcTdIbA62u913029IAZ0if
rBlSt+8xYHyCjZiVbtMpinArMnwoP1IQPg4ATb5KoWZeSz0U/L2jB5VXwtUitQzmaG2DnPnQdAff
5VSZHXiUi/Ua2l2Nx0kKnqrRP01gTIBZMYc3ZpFXxAGZrv8cuhTbw7TrCdPMQMHqTkVluHY7Wcu+
G6E8fdFxRZnwAgzz75c/25k2C9qXoqBIBiqqDovCBvzkyVJ6QPUKXov5LT0PsJlNo8Aeyydw0iBo
hdWyb/tWvammpn01Rt9OvRxvqxawdpN8rzI7esSJfhbYb+wyCBnbEp64Ms/7VE00DO5UA9KaVVVS
tZccxMpN27cr7P4wMthWXVU2K6vxTHkDZSaDTiAmKaRBS2HNfJ7Rkm5GaKtJQjsfkz/tLveb/rWe
6uGRsLr03R5l9460cyp/5g2nK8qCpf4shaPZgvDSRk/D/UI6GErSPYUmFeWNXaEH6OYQJHTv8nc4
kzpaPCUNRVR9MI4VaqS/n2tUzqpudOjwpQI1g5zf/GxrGb5+Vp48N303AamVlZ9zMkffsAaNdzCM
1GzlVDr3FEJ4B88MRDO5cBZNt65EfidAP4YSweBINwTvwJ2Gfo5eUo3Yy02cdPo2tkWCMWE5j4OX
UYP53sx58mNlPsS6O05iSYfIvMhfFS6+pZZKn6Lnl9DwwyuyRY+zbIuNij7qTaDq43WsldZBsSvZ
S/JoemzjcPwE5AZmjpJID1bu+9uBCohH+3a6IpNKdo7im3ua2vpdS6d+ZbWJY3T5rMLzmXwIQQjA
B8ffTkYMjJoZewhEQLDrKj9DckfSdkgABC7WSc3K5Jw5UxwkVygUYbRMN2XxlfoOp9HMH1PXpC10
D2C3vKraabxa+QQnPHQTjPe7KjwFGppC4jF+O0/nKsicOIhSN4pSGj7+2CBNoASGBG51lOYApGOD
04NltvDIUrnPJ/zgovZrMMvmyjF6OsOY8rAcwBgiEUG3ZfEoVjpO+AVCOe0clJWVwvaatJ1ejNnQ
rgFpRp8uv/sZaBMZMKAyhdoDJLClKKfT5bQSNVpheW03/o7UVri/JpL8K7aHOfSy2jF/mlqZqySO
bf1oQFn4ZSYYCG1pXNMltrRCv0PwYahpDGvIf8wgRTlZC0G+ArhTfQ/SOkAje7J+1IMpj14Hy3e1
en4aAfAeyKAIgTV0a5YbuvLrQkMyPXGt3pHe0gYdBa5p5UMVUyOowlS/I+isYDno/baNjfjg29aA
EQv81o00SdnjrKTTFSJNlIZm31opfJ45b7h6qJjxWVnIqG0df9cprh01CGlsNgnWvVeaH0r93VQE
I2bh6GT9iiapeWq6IXipKUcCgK8lFfezulgzhDkzTyrFV4HKQ8GIIOb4QRpVbuJxUilpj45x1cK2
goTV6jdU3tfQnGfuJpB5oGbRQUZb7wSdpWrRBPkEecZmjs2dPNrtdT6b6bNhJdGzgqhMt2H7B3tu
g26DGU3zkGpGcNMoZnll5XV/AI+b3ydO62wSbG9xtsWUSSHvSlaaBKdnMAUwatK0X2SChGU/uA1B
J7TIX7qTNshftbFp4RHK7U0RI6RlNVIIqbYvDyBW9TWV4NOqH0ML1IdNbED3ZxGWdLKv1bOGwWJp
1f3EQY4yzi4B7wkHbkwLOsh2ND5gHxvd+Lg/0H+3KucHfvfDJ0fuG9nrQVPbsNny5jaPwhw/2Caz
zE3aT4AvcLXBzvfykXF6KANvsyi70gjCbGd5RFlNP88hJ6WrJXZ6SxUj2JpKPf0vPoltglqkOoyo
wrLz5lSk6F0PL8kOiv4Zs2G4t1xMryNRy2PbVCPJsN+0m5xwfEWg54wUiM1NjKkWX4Vy+hKEZgJ4
T6XBTlyfLtGVgRDQTWPGGBDDw/oFtDD2Rqfwxx105OkhdQDD4fKpVZ+gMJj7KGv8D1WC+/Ba2H9a
PkVMGhSe8IRlBy8zj0B1arpzRepSK4n1bQb957nAiWhjJQ42cqEa/9BrA9JPpnKI1bnysUvkZPSQ
Z7IOfpWVuosu7ho2/syBQv1fGKrQYaOmu4gJpBFsZRLC05njbn7OqL941AkNzKXos11eeWeGIomk
u4FSDuLqy6aVOSka0ix+4xYOIhQ1kg04/UXJXTGYa3iHd2/R41BHQOzwLXo/EIAYH5+Tod81Pp5o
rTuWqT49QBPMPIdWYnwIlaC8hw2O52QSlhC3pKIF81GbPgTSxtE+J3FNfabAMuFjBYBQ2URyFz5q
dhEAr7L4y61uSYL9hyHbNb5U0+dZfXd7IdYx4OVksnVv961m7lqgKd/AsyqfUVlpPqfQM18USfmJ
27j8AuVO/labzTUdvnQ391XSe7PTR4iX5DNiIX5SDfjaNXWwL2KrkXd+1GofGqeRDeBcMliitmL9
b1otgnoE/wiZFXyg8RyUyp7OXC9lYb8ZS8d/UwYIkvskdUZlF4LRwTCepiJWsXmGp3wwILlBXS0N
6KxZifHmAH99ifwa6xnoK+OPwWT2NvEwtiOY0X7+bEwjKghKBkVrU8iRRLjQmhi4wz4cf6Uqx8le
B9KCQ3ptph+1wDTXsvjTY5cuGbpDQsb03Tbr+PPCdoeepVMMZTr9A7mzvtVrZ9iViaFeoVsSQGkc
m5Uz7b0ttlhUJO40eIRqm2hNHo+aDGM3NzVhiDPBpjOAf90asOQf51g2qcuOlrltIHICwpP6q4He
1pZeZrdPtUz9UMvOvAM0ph8COFqkc3Ll3GKDZ6xEoO9Q5cVDCqcGGsMCA0BouHjIcpDVKBRYOyMu
lC21vj7f2iz1t24oS3LjSjdaLxxl7WmCCvNxsotIBaDpSEiTyKNRb1DfGVH0Yxc4m8KpoBrrziyi
wQZr3E2HSwGBGFS9O03pYwvEPFZgW8VAygI9aZuYEmZ+NHp61UXOFeS04MnCUfoVDugUuXbkaK/R
TK62mZMkfqgn0//ZtHnX7QLHnB5QcKmuuQnxM1R9TXprW/gsa7f26VEM6ITTji6rCBuW4Zxm+JnU
0WpwLeQKPEt2ki3l2tjDWN36FgVWfw9a2AaSSWNGI3R/wJJduk17c9zPmRq6iYJ178rqOrOk6a4B
PxcaUSCDFyEmgMbA9s0Kt9pZ6rYVonuvlIGUbZ0FPq7CSk9XK1zD654cyRbQDcAVVH5AbevL099v
MPer0CFx61TKDr4VN9fw9IhmSmstcj0NJxnLVtHsk0EtUOpYLExuWNoqhkKzPkdHyvNHqXqlcaF8
jPww/ibpHfGkESAMT491eAY1i88E5WrjLlRn5bVWlV9mje9WNmnzR6OypjfEI9sPcW3Pny/fUwvP
WshF4CoAQmHYg3Y2sd3iTiQJaK2mrEoXQzvb2s9BWw24WuC1sdOVaorulBhCybZUyhxFg3r2BwQP
xoE2p92FlEqRcpzdggr/tOniqCsesr7UVlKSd6nDo33OQ9K9p3/vYCHKOj7e5zkbg6+nQXrGwvz7
SLnq12Rk4HOdTPU/W8aMKK81mtPPoIzjl36WETyCyk2wk4Oe191AgbbnplZaAYlVhiw4yH0JA2Lo
EE48oENJJO+8p5AtbJA974d2SaCXoIZRmEn6LTpIdumpekoDyZZAL+4drZj1lXD1tJBu4YpDrVZI
zMHxXZLKdKvNrSEBRtP0mX7oY4W+i1bpOzu0euotqb1FELD3OgpFbthRu3Sg0cK/o9m8sizEDlzM
OHxtytNYjxBbLklcLZeolsJ7ZZjsq00zdKMazT5UpesgCpS92o87sCoHa0IPs5oz2mrp2sn1fnqf
PoMJusjQdSgWi/zP5/gsGks8g9oM90MAYhBhZNX8aga67W+aAKtQ4CMEEZZMwylAImaQFRxSQD08
CnjJtgnz+TDkvnWFhbZ85+j0If1ODm/rweh2Ue5XiOqM4z6tNMxOfEp7NNRkaPxJ6pmFXu/Y3YGX
VTWk+qatdnaOHkIht8iVF7Z6Y9d1+3J54k8PKRVIJNJFJL1A/IXt4O/1nThGoLJxDAKbxvE/zvLY
e23RWTu0ZaunPx+KiRW8QkCJIGSOh0LJJqnbCDZdpw80nFNz3JUtPHAg7MVK2eodLXX8KUnAgD+y
hTFC4Gsej9ViJh9UVcxdms/o4lYDXvASFJaUOsRWweB5WxROTr0duaVNT56zhcA9Ys5DWQeLWiH8
NE4b2arkmIvb/CaXaXeYixQK+VBUn1UNrH9k8zntQNEfszCTHih+K4+BY+G9EkfllY53+25Msi5F
iiGXD5o5VYccN5HbairKNfzISZmOxgvKqRpTCxqZxsfx+yoTgpEo+WduYk3mmxzmab5FfUl6THzw
JDvu6l7ap5jBwzimiBZdkSAjWxnQH0ZCagyCVwKTSneZU+VqbLsg3Ci5YZTbcdDlK+x6YRlUgxVm
CJCkxovaltrPy6vj5IrmDfAD4g5j+1ERWVzRhIT1HM4Jwj5xH90rnT8+lJ01HJxZTcBaOhRJ5mjt
2Dk7KLVTNoDglywFifHhaCMdYyVwpUP7SBqXIyeIiBjaf+aXORnnj3prr7rHiY+xWJzCZRPIGxwr
ZEQXt0tUoHtInQ/SoZYUV9gfKFdlTUy/AbHiXPuJXrgz/yLBkNAhnISezSCHCFx0Sg15IZbWSv4n
ZQvmntVBQQnQP0HS4hDQdAQohxR9TyNirIpW/16ARlc25ZkgRUXwXbw2N82pTrcRRGXu6KhwjAj7
PyMpmsUb/DptcxvT77qewgHIQjY2U78LizlEh7YPB9A7XTV+IqBocg+9my70pK4EIDMH9uRvKCcC
ICQbBVERhiUFl8vL8hTcTxmHkB8HYRFWqe/2QL8VwKk1JAmdSzDiU23fNlEWfJrUKnUhc4aH1mmM
rZ9k+n2BsNrjpAOaREdmvDXrvtkhNTV9vfw4Z45ryj6U/SlSvtsfHe/zbo6GASG3zFWiLv5qxhnC
4IHpf5MDh5Dq8linhVlenduQL0X/jC6AiPR/e/UJKQH2BodK4PijF0bmNdy6HdXqAc2KJqc2HH1l
WSLtZKMgkaX7lfHP7BPVBCqvc6wJH77lkZAmwEMRn3GrKc6eY6MKPR0VGqDf3IrlHA+fJ5rbDzjA
dJ7SlPp+jvIakaxM/dgMxrQSFJ7ZJOQOIDD4F9tkWWGR6r5Sci3MSVBA5QSmZFwZqKuvbRIxqYvD
gbhXaP/SMsZPa3GSW/ocqmHv0Csm5cXwyG6e1EmtvyhOQPNRkdrM2smthLwLpQMLdUO5CTeNlqT8
ZzqXWZLLGL4j15xW3uXvcWYCuLcx3bHpERPDLz5H2NkyOFo+R2BQXGwRX70xk8o4XB7lzApnDOFz
TC1eFAKOFx38nMnSI0x8Jhvlp7mPsMJLY8DYiCKs7O1zLwRoh8xMxzcAdPDxUHbh0CF2OPbwSXBu
yMCBtdqQ654vv9G5YWyYGA6lDciUy3nDfwLVthY+UjGDk7Ub3blBmWbNa+vMvFH8pFDOohFQ2cW8
FWGh2ljDFm6sBDkKcHLjaZKe4XBszcrKVjhF/IAnJMPnrmAggB6LSLk2EPwJ6Z+DdhpIDyTUVrNa
yR/yDBnTtFBQBpy1eWvnhXWnangpJkUuYVqrOw90FKVtJ/eEw7XTfhgBfq1VIM5MBQh3HpAuNq27
5XWmlGAW4GnlaIHWfrehZyW/qXNg/hAIDftu8okZDzHU5fsy1vTCa9O8f+I30d+0WHA+Ak5y1mxs
a0Q5RVO5sTY1AOQ1rMqZdQFRWSDSwV4IUfHj5VcEETVDYIcuNYv60Klw8Wdt7Wo/LdjTYLJJ7xCj
pmTPrzoeBS8XB4hoV2PTVSPtj5Ysdcu526o4BIKqjaKthZTXfVw04X2BVm66ReM8/IpU7udZkbSt
SQ177YwTG2txxmEuqXGIwEOgBrCIN/K+qEGz6ugmFdbwodRbIUFXJb/QcJ53+jB1V4CIPCnO3jBH
6D19dMr9QFlo5UA7JdLBPSD7FasE7OhJmi+3vgQmVKa8OMDspJn0yxmqYo9cVerR3oofa6rDT3kw
t6jyok0a99MEJn54TWz1gzqg0WPXvf6rlis0RsDGeGZVzIexDZFKKS1r5T4UX+p41qB9IzVEmZ//
scWPvyRSt45R5nxESQIG2zaFfYeeqnOTaiM+SHDL9lI62CsNnzODIrzPToc2gceKvlikc5n3jdGh
vNT4M4c+Mlh3Sg+XrBqLya18Kd8WdAjdyyfmaTEYU14WCPY2bF8or4sIuQ/NRNW7pnLHOmu+hiyi
5wKQ3Be7HPR71B6RRUMBzvlumiECs1RbVMXNDYSvYCf76YsZtuGPBoWXe1AEqsCcWdPXTs3NzyvP
eWZ2BDoF1A14HYIk8fe/RUgVMIgqNsrK1Xuwzxz02Pqlij5/sdU6yLiz1OxHqcfToyIF4+cJITpB
Pdcze+uXreFFQPXVq6LIstiriV6vaz9O3lBkzNA3ikeEnS8/r5i2xQpitYPoIXSkvrV8XKuYqnLI
edwo1eptLEOITqFz7aQw0z4NeaN9s9oINekQJNrlkU+PZPQ4TAVeFQQnvCAXE5VCIROkSNFTkAdC
yCC8D1qqHB2o2pVb/dxQSLmIRhiJMGS942+Cujd1QY0qTg/N3UNI0dmUdtxvJvRtV97qzOfnkkFi
hShVIEUWPYsQo8NAkulZWAXyoIDXC/vHrKnBteTIE0rAKGGDBddqec0V48w7si0EA47AhRrqYjqR
9EoRPJQRblHqygua3tnmep5sHL0PVuKxU3CgBQgMMAowOoCdhErH82nnMQgfxLuBoCe57ZYgst/y
GqKe8DxF4TYZNRJoFX6isxst3xg8i7NpvipTE0V9SUIIc0NEh+0sjCIJfduMLqWZ2WHgoopXq4cA
a0PktoOu8pxArfythH7qt9KM83rTA613cEkg+l45Y858O1rFgrctvNZYL8evVVYOKIrML91kNMIX
ItLuRhBQbw3MCJ9Al8jbbI7jD5e3wemVT7gE1pekn5wGrOzxoHZAZQ+/FiRcqsL3SiqiGy0e5D8P
zxiGjgCQYkhgSA4dDzMquMs3igNrO5pUKAyT+cEcZ9jpkFXoRtKkPSCuCctQL6vrUjYqFmyMlbAo
AqMoiUQRodVmihp/rwwqJejLs3AC5GIRkb0KiC7CHtgzHT+eneqkL6UMtQd/g29mGkJIQJpoO5no
um7a1Az3lwc8E69Co5WFghw5EV98EXBIOHBMuBzUrhraco8ytOls8XQwHCR7lNlx43CAYBDiLitv
9ECzdp3SVTNaelWaojDqW8Emb1LrWyhnyUPkNx2ClV26Uoo9E6qxzAQQHJkHoSOwmBeO/aBvJWxV
s6LSPFTmzJ0qg62IURz5RrQcxlBraxvLZ726NtJx2NUNFoyIzAdPAF3NG1rTayC4UzE4+mV8Kb4S
kZ7QHTr+WJmUK+gPqwj3YO5Twp+0rZ9JGcZfQ6Oc34qEhvDOoUTje0kJCcXri657pnCVFTvft3FQ
SGmloB6BbuVnqW61VyDvjb61m1mR3XEGS6zQgPi58sFPI0ziSuoGrDP82oAqHD/1UAFyk2tZQjCl
x22kb1KaTJMxHtRqSjzgvjq0xnDcKbU53FeO1RrbXi61VySRzd3lZzk9q8W5CZ7sPUKgQXf8KCWS
vMTgiFE2Qfkdkq9y43Taz2Gs2j+l/bPbGQRUDohQ2Oni8PktGJFCK8qwDWWgevBdRUliur70LS6/
zukRRsoHoBpeNK6KxITHozSqH4dVSzKUNCGLos9tbyzQf748yumkwUynWQDvkLXHTX48itoXaEKY
SuJGYVG7AjC5QwkzuG5U4/XySKfvQ3/A1DgchG05UdHxSBV5s5Cexxo2yfMbRzeo6eOE4F0e5cwJ
BKBap44ooiDC2sXJ32JHpSmVDx93SJy7qByHtwCgyLZukG0aWJqfg7SNN3BycU3u5t5Nla7for5a
uUFe0/FEXecmDSJ04ZPOWrnjT2cbUJdCJIuGCYovyyYQfQXF99MU8qlevfpJqiKA2WhPsZ2031bm
4XRjooEh1O9o9IFdXm5MDfUfjpBE2iBN2LL9ZiXZxIraXAP+jL0hHnGnl7jTXNCw6tY3w+ZjB0zn
hdBZ/WOVBTp9kM8BnSjo5IEbO/70cU5iONAo4rqL8LmT5/FgqkGylu2e9maIDh3ScKD9wk95sZYD
qZvAGyHEmKt18skhCNhENv0ZpJcBsehyTIUCyfyk7btXjexyiwxG/+PyvJ9+YZDRkG/ohNHXRuHn
+FWhMcN35MqC72BGu3AiWaS40aHRX63N6plrjHckI+Img3bBoMdj4eDHmZvhYWiHBXZARpGKan2U
tspNXxg5Yr2hYfxKi9mKNiKIuZsmrmfXl3XAUzrOtPh1yT3tkLmxY2sl7Dv3dEyDiJrfkfrLj55P
mj8oTZZRdekIv3oUGfcq3N+PLWjLj8i619ex3MuRG2iwl+w0CvbodD/ZuQ2FZCKROAQaogUrj3V6
CoEBhoRDg4GQiJ1xPGcYT6Sh1CYZ9itdCrZNzw4mctx/ehWBsQbWDJKdf4sFcTyKMsatTHsrd+lL
ST/KNCpuaKXPtPsNeaUId/JCDCU4keIQp2S+fCH0r/QytwGkOAOWfH2sBXuy9j+u4NKcAAdrChkJ
FB+XUk+5L2FVOCDmDkOhvAJxhXZ3bVvby5tHbI6jtJl4XSi7sGjYwSeF7yi15tFH+9ZN7Xz8VCWR
9klDk+zF0hr5AA7a3ASmXF+NyLOjcTkXf/7VdM3UaUHxyUS2efzVIr93itwkxwKsIoqtTr4v7Q6D
mAIjp8tvepIUAQYhk+WzCWtMIqfjoagYZKHUoMOhqgXCVdkmVxUsqq5DImWtXVNEBZh0OrMkXxAT
+YcQaQkGsgcOebvCE4TcHLuxoUN0z6WaJgNBydXBcY1k9IUcgBY8mF2Gid0Euvt7WlMh29iFpr9G
AaDAfWgEw/e51aYbesjdvkIOVXUzxVTBzmc5V0xQGhPkf/rfMxAdZ4ZQraaAOudA6Z6APpgtDJJK
Np6xlOj0DeQDgFrURXHfCpWp/hj6amu4ejAgOuG3A0p3Vj1M2bVuqeA0cw48FzY2amxyIGHE3A69
Ao+51ZNoG5qFet9Ijh+jBdI3Nx16SUjg56H9loVTf2WWYyphdhTPiOGDK4Us3Zv1vdB1ilE1HDBc
dOpOC106+dL32IqGGyfEEQcifKSxHoIAy+xusKRvBSqJnwPLV2li19OXzmq01yAupG+lHBk5kj5G
WGw6NbEczt1OuschV8JfXR9KFAOJSKrbXqjdbMu+ReGTeAZJvkSekfEB6xJLh1kOo/2oI8CzzwIz
nDeVWqIBaRclZH885OSt1KjOtwy/AV4QstiXEtNbfSN3MmZW0gSL66ENdQ4FBZ1EwHjZiC1Sl06m
6XVGhddUGs/oOKNcy2cacUqPd3RTy699VmQqoufNjExXG48f27RS9a2FqMAnfBiyfNs5LYYloG9r
a1OARa+2kF5oORjKhHhRA2273AxT2b3M2Bt+RA2d7nJcVm2+S1klAUDAciw8Bw/F4noukS5CpTfP
6Ad06MviUUBxfdujvN1vWGWmsUVXme5UXZu4XI15ibAcyaM6bk1BV9sm1py+xnMzsonQtVc3wWgr
XzUFyMkmcAxchoBQdS+dk80y2oI9UR2l38TGyGwoXoFHdOOzI3fVS6IbOpg+YFCsELK+Wwr0suK2
SgOqOiJgCUFEaf2j3CK56OahVQuyvI0QRzaFpbA8TxCRYD+Fm8AfrE8ofMSFq4WOfV/OdX+rMZv8
OisQpnJar8/eDMcRT9xqHoCSp8KkgIVoCaxdgqFZUWCtQV2WI+/ywXN6xHIxKYqIwkXpbnkz6YAA
5i4l2FUqCDEufdxw5wATvK2iSP8wj8b0aUhLhEpwG9xkVFZWIuBTWKLQXRL0MqpBikhvjk++Bqkn
p+wp12UoWkBnc/It+zY7VOZgg8OYza2axP0esV/N1WxcwyAvU7yxgWYpQFQ2xPGRxxHVP12emDP3
KCVQDf7jv/XCF4EBQKaZLr2O7Lpc2g9Fno7PTSM7K9N/GhXx+uQAlI0EsQRg5vHrU4hRMzmMM1ca
aH0M887XHUyR5Y9GYOys3HgBS3Qb2zOqkJi+TjqwjCqQH+qsX6ldnQSqYKuhjgMFh9miEDQfP4ii
lnY7qLCYfG3yfziYQmzzYm5uKtOfvD+dWrYC/QVcBQjQqQsdDzXo1ZASfwrngtLal1rq/yob64+t
C2jvieYSNVQIKqyu41F0ZzKsho4Szpltshv0QP8YRU2wkvufmTagNULDzaLERTdxMYo5kuOW1Gdq
v0/w6qjnHfZmQvXUWsngThckIC3RuQPJcwYPU2t0yC2MuV3DZlMkkTXt/BJI7uVvcwq74Ytgi0lz
EHVBAbc/fqHOaMImjvBvd9AgwS0pp27jznIy217n5365KaqxqxBmwZdgI8XT8LnSzKFwR2OIhdB8
1R06rUv7lY1y5u3ZJeABqehwTi07KE1YpXrdD0iM1LnpQUq0vURB+Wfl7U/jIm4doiKqoxRJTxaN
SvMwUgth/jREWBqMYfKMrgxU+7asdjRyjXuKhc4HZdSw4c4NKHKq1IZ4T5TGo6Wk8SfmBvc06vXO
Ry11zA2F9uHPpwJhd/qCjtAjIdw//kL+PMZ1nNBMcgKsTmS5JQp3YMtcnoozE85vfy/dEpeSJB2P
kqhVgzknlVsrVbCUc7rhXk5TZWW5ndk+QIxwVeIfUXxdbFKjS8x+iJVSGN7UqOOAtTOyqLpKfT1f
+7YnFRDB0RcfF+AEQMcTHwC/KLjPK7IJq5cfQ5xjXuLZmT51kRFeqXi6P3adknwI/CDCwkI1P+t9
YnyserLly1P7nuoe5zU8CVUvcAHCvWX5BcMS1W8/Ao9noi0WXU/+LH8Jk679QS4SgfqCM99shmrI
7RtUwbQXZaji8Lo3oyl1M7vVn306NZ+UpMAAME86eZOqRXeYWmsMvRS1zp8IsoIpVSny3qTOVDa7
eR7k16QdsEUlbqWqHpdZ9sv2h1rdFkFBQTHSZ/PT5fc8/bg0WgA30mlQBI17sYTa2BxLBbChi9Rs
vOVq19EtjtUvCoyRlaFO8yd46WihkjyBXkKB5Hi1GpSQobS0DKVpkXpdy+psb8q40O9tjcbZlcX/
gQ0fjGrNU+TMyDBNaKxS5aF+sAQAm3U1IQ+EudCoDu1LHiN+jblGs9OsSvumhsm40/0qebk8s6fH
FOUzHB34jpxX8nvr8LeKM3LYDSsIQVR7bgCO+oNhfEbRy7hr/GgmlEjWyMinMnlCahb9TwoYdD35
rMcTnJDzyKkOkyJJlOo5s2dMkhV4ntquCuxOO0yBFtT4tGnSU6g6UAbtpEyfLSfvsCRr0/AxGnyy
naKUUPVSwJE+J8h6bzXMRBvABijJHuj8VD+LJq+fQm4X2oBGGH3FsclB9hM3rscG+jM+jzmNJOyw
pG6jdVKcemVQJMnt6CemtMEOsoK71ZU1lDBbypStqQOm2ZKG6b8ka2ryqxg/aH1DtIuGbFVjVBrN
yfSllmorFNBGv7saA8KETU6y3v3paQemgm0vCifCHWoZ7NUGpqQYGOJNNjfNLYX+DroCBso6TIXt
5RVygjigZGELtCofDf0BRxzvv62QAKqVLUd9R03bSu8SFWKY0Oiqr/Amqa7IuAMoFJZ67xcJ6oCX
xz65Ohib05zogXqfaDkejw3fSwpgVCKfAiPsGgQCHDzV0f6dOfyfIwOs5l//xZ9/FhjXREHYLv74
r7voJ66gxa/2v8SP/d//7PiH/vVQvuXPbf321t59L5f/5dEP8vv/M/72e/v96A8UDaJ2+tC91dPT
W9Ol7fsgwVsh/sv/37/8x9v7b/k4lW9//4W5TN6K3xbg0vPXf/7q8Pr3X6Rjv024+P3/+cv77xk/
d/j5ln7PX09+4u170/79l6Ro/xSpHOQSmAkU6EQLZ3h7/ytV/yelEJrpXIGcWNzrf/0jpygQ/v2X
af2TRq0od8n8FCws/qopuve/0v5JCR3gEz8DLhl431//8+6P/77V/v1ZmIv//PkfeZc9FlHeNn//
dXxe0h4zddBFqgz8ziGWNdTjxTHVEydXV/Qe0I2HuigCb4qrcV/ZY7N1JmSNUxm1xN/m58yYx8el
GJNWPLsOcKKgXS33XWcaoe+HZePVVhN97wdgW8qgQGyz+8d+QE7z8nDH996/hyPjMACFUiHlMxy/
Ygu8rUi0qvFyIpE9wo/lplbndCvH5Z/ZKP1nKIhy4vIjaD9hTqFdJRO0NF4Avkf4X4RY4NH2oJlT
6Il3+b3EJfr/wpb/GYyODRkrUPjlNFKhL5RMKRoPVZPkPtTqbh8lqfatihMMrKXB3NapWmIubnb1
Hf5mazJN5z4jtw9RqWAq877H89rLso/TvEScaNrZTdk188ZO6voW001snfFAXPmOZ8cDeYN2y3s3
dJHbOf5Qqmqm1d7s+9WTPVfVnTlq/Y082PaNQ9fu8vSeH04ADZHABj8ijvTfjuwq65zBCPTaK/F2
3TpSWm3bslDdhqV2NTh2evXn4wktAUE/AWvwXiP+bTzcP4HBDVPtTfYIrT8wlUd5SJ27TA2qhwH2
/8r7LbcFjDAqDMRK4gQidFl8vtSwu1lPxtrL41l/pIsd7xo1DSFz59HXy6+24FfS+liMtbiCHHUA
xaRVtdfleXNITFovQUoyIydg+aUg6O6DQIU6WIwfbF/q7sth1G/9Et/T/8VLs2DB3BKlkbItzgI8
MntUhHmQyaFaOlnSgB5eGN30XTX8uPzSYn38vj15ZwpIMHw49Elfl/kNOh1lYMxh5RmhM22iyIGz
PyvjczsVqUMGO/wM+MHMC4PK310eenkyQF80uHLoO2rkcvRrjpduqSQYAKNY5WUv2Gfe66rbfZH2
3bRdg/SfDMRJx+XGu4huHU2h44EQC+4kHw1tLxmo2hbsI7f18f51LYuKeuYE1gFVAA1/yL75Urbo
FFx+0ZM5pl0CFhedGYHKMZZNzD6C8yIVdYB2bh/daCFcrdnoxltAdZChcEQfQr09BHNu/eHZS2LD
ZYlyAmvJ5jIWm+u3zdqlek7MGqYe2mz1FYPUHPZ2jDvqJG8jSkNAuqV+X/W5udUCv1o5K07nXVS5
QClwpXGJLpH9lZM4Suw3odfMxrxTMeTZaD4pplYigOOpqYlRgTYZBeLu+FYXhBdryMvTmQdYpInK
jG6xm5ZFwwYvITlsK/xvqE67NKhfIzTJ3coM871S44wJrtDZDYpcr6zt8wMDnSCSJf1ZFkLKqAsU
sygxFY+VbOc4hYMyb5rvZ0g590Hc6Z/GqX9CmjzaXl5ry0iJsqXItxCrIiIDK7E4w+TJV5QIIQvP
gua1hRZb7jCTbVwZHDYqj6z/spjXJF7PvC19SPYwPXEuvSU1B9GauO3rqfDyagxuh9Axdo2p9ocy
c+A8NaryNNCPf8acbg2pczoy8adNdAhiw4aKKpbgbytcQ4x4bOQh87TMmOD2ScXXQE5eyknXruxO
1w4kvXdpIK9piyyvXWruQrpBoGKgn6jLLT2olZQWXAmeAUbUjQf8sbCS1m7sSfugUFg7XP6qC4i9
gFZx2WIFIS4EQRleRBXRf7N3Jst1K+eWfpea4wT6ZgpgN2xEUhJFSpogRDXIRN9mJvD09YF21D22
I+rGHVcN7HDY1qG4N5D5N2t9q7fcZCSQL/cqZ/+hJDjtyBULWl2p7Wtsium+sKJSpgPO6HtU1PJD
ZFne27LG02mUDbB0f/NvBj3MzxYz0at0E/3fnDb/8ejxjvuQjtkMwcSkZfjX76LeJFQOFMV5OAiR
gWol8T7R/TX0m+pqGaEyzqL/LteGk/xfFTvHyfpucnuvuagyk397BiKM3USwOGFeRKZrUUuoaf/u
eL3X/PHrpR0fIjbyBhi6tOy7cpGVd6ogkIUXkh+85jLs2q0uRhvTfJ5lv08BZlV8aLm9Fq78vkIE
sB9Qi/nO5wLcQZL50zyYzBt7QIa1ged/LfyxC74rd+u7qw3hu2a2u03WklY944dTGzXFfhsLCOLX
1XNsfcR2oKdiENG0RF558Q/Gpm34yppVlB8GXxH1DukfRkxNT0xUu7UsbzYEC/fWIreatejsEthl
TQPzZB51mdnuuH8qPbPWmUBgeiS21rV/Mh7jl7SY++JpJArv0KpSHJ67xNns5zXW/u966M31MGN8
3UqDH5OMoA6qkkrKLzRICGuiliz1Xg06ZluRWN3TLjy93lhiTOx8aMjq5HgfrPuRQ6A8Y3icfyS+
8oazCCZ9aRPKipuxrIDmdLua1wv4HJbdrW9/nMYIqdGE2vf7hk9W3ZaThegfOHr0QLKFxbCBXoiI
m7gIhkudQNfhQBPRAAPes/qcMSjiI1vx/z0Z6daXyd2kl83SnX90Ew63kx9Zyws03/mQyEFLyaxl
Ks1NBTjwh4k79bD2UajP2loKBRHAICGS6yAwu8nWAcrtDKtGLQJRtsGsd+/s45IedOAxc9E6PXS7
6P+Qhbh0F3fC5XezhRYgeH5v8jh3LfbyCqXCvSHEEM088zGx5auwUXGL0rZOqJMT6zIFwVKend3a
KvQbssXVv2yhnxPpHD5ETcJ/EU7LKPMBqWJ1Qmw2oTTUboTRVojYPevQRPWt9CtW58La5jOXvoeV
gqKuvHgtS+rcgVtfn+x503fGLw9P9liVy004t53KVmf0cUNQ1q5wAQkyOrvbUPyGgqQfwplNQVYl
9aRPsWeBxWJZrp69YcLMLYeBQrzVrjjkcBYI1SJU/WtT+6TO+dPisGbnNOvOPobXZ68rJV/DtBQl
tIxiOXu7XPpPzJisJncWMhc+2tqbT2wTTXtnb7tsL61bLfHj0u+xumEfPz9oTdTN3Ui59dmEHtn2
ogc/c7I3u4g/D0s33Q+E0ntIA6Ken4DoI4aRqVYHIv5WIv0QYGIu0+boi92tVX9ZA7948hv2wVcq
iKpH/wzQAFHLPFIItwPy845rD3MQaiwumMauvrDOL164zw7Nm7CR7HpJkTytpsABES4hfNW2aUCw
hIPLlB34V/8WljN3FBWq5aeRTjbJWqga1ZMg4sD+SFZ5O54YcjQffRer8sXr7eGMqL9rT42c+oWP
w16Tp20Ix+SJxidh1TRLb/igo8h87gfXqW+Bra33cnLYiLhb3f00taw1bMxVFXkQ98VNJ42zM3BG
wpglEk1HjkjTJbGkscmgrIOR4Mei8Eyfd0m7ksLZNwE0+FErK+04zH9VxF3up3KP3Q9kVPRJTtan
uKqNiU1KLJr9SMp4VlSzfBKCAPhMFoHIOU1onkQLvCazGxCH2dpWzvRaWpKgAcA9nTqrelgEpOZo
EY/r4Ei8DZMYxG3d6mG56XvNay56PBTnDTPinJVuo/U52AbHxhGVBA8rGuvtS61qX1GCIKK5VAs2
uU/IgwOV+429VJC4AyQ8tsJiKkNa5JMMx8JLw8nYqakg6mSLN+yfAcbGh97HMee9nq0Oklu0uudx
0kSK1ky7O1Q+yV6kQwS/4Matquqx24auyZsmKb3H1fbXl8ieIvta2qv+mCSleC7iLfzagpjbWO0h
CDhUH8UVZzqKpxCWDmYGg3opJTLLB8HPPHg8hRHa43QzcEZz1VoONF8FwJl7R2sSVgHofanLIthO
suiqp3CqDkTZKLYjGWrB3DiMcfvZ9PHGAbqFzueo68qfM7hBgg/lxtwsnBg41hv15E0fzv12U/Oe
l+euTLb6sq+Lmm98VC5n3Qv4suEsV66jWJa/27Iep6xnUlxe0JZHXxIjxZK7kFg8DsYNeyj8P4X6
INgBWQ3NdoFD2t2GrIJ3RkzF8hn5TiVTJOn6bp9ZEKRbVTQzx4ApiccoEHtlmJGtr9O873+61jPk
BlXQ9K7rXsTZDOYnQHUihhLlDAmiKQOkluQUGXIsle5efdiTSc+pqwvrtyOC5WNLbOxws6liOCGr
8LlSncFuU7+qQM0Ly3Zv/d0DqEvIVdHkngfr/FxUBS+Gnr0AZREYcMTcXb+pTKODEsjOp0ClIvS6
gogfxWahlBQdvB+b+6ZFM9/bYk7eAhHUI6hBYnDTQjXjeRsmU+WmbzHq1Inc30pgL0PWDwAu8zLU
pLvUVhQ+jngf9jTpQxWcIvJUBP/jNix0rnonl0bMt6Lvf4E6onH1oj5CghbNzwvKvB9r2YjbORCd
nR8bd7IQuODfAtWgkrNItPrALTirvMa7T3jQOLtpMjpDnJnVlWVGzre/pxhwYByaPa7te7mMwYzF
dpo/+I7cn8vIjN+abbHXVKD6nT5vkS4SZI4xlsGodMpf1lrG4QWcqyO+tNNeP/bQeFDG+WwXUysA
MZ8qq6l/bugBbqawXMNTERZee1F9mTxvPNY+6jLMwOkyH8MX+HgTXEpV/yyKamzTwVkJc53jsNa3
PY4a6lyP0gfd14g+nxLubovWlbxy38zNWe+IIu3FMd/0sLnXIYbQm1a+oVho+MLbfNi6zjopJy6/
lCZSpBNxuJy0KJzfxWLrDYLZMmiYkhy/Rh6b3z06AnWbxiY/GKquHZEKEW1NTsUU3yJlW+xsn+wS
t3TDtzXHzpE27OyT8wEJxTyfm3Ug9nafvKQ84T+o1sxvnK68OCHGkNyA3hruLGfuCMbZlfujDzA3
Za0xnF5NOHX+dXQdvzslvNB2SnT3Js7uWg7b7Vg2yYvuhzQp4jeqSd+DTRigO9gFYypvwSMuUQZm
gRlelWPkS+dLuODl1Jc1k8NorlK1+OaLZa/9yYfB+dztFdGyyVhs+lZQf//SFKIMhELhPneWKp83
vKg9BX7TviLG08Mvm0HwJfGX3UMVRuYUGP+walIFSEdmROsQWlYgl1ju511U9+syB8OjCqbxtjrA
6Och6gZOMWvw9A3R83AVk3Zrr7vVhk3a18yMYAKjhUu3QIXdLSjbXmRhNDBZsPQ4AzMl4vKweC9W
+zApW4lzbM1iz3Q4q/U66NEMKQr/Wly3stIeIV4+Cu5mONLBS9JpnIwBnP7WlIQopUbAE7+j5F3k
tZqSnWAtoJMkeAFw+JFsbcTrXyhQHmBDm7uDjDxf6nJqqWzioryyLfEiSMYD0lRthHe19AFgbfRc
o3Z1nPnN8lbn54CukLqoLMJsl8Hk5XrtcLop4bdldmhxn+1Kyi0NdyyaWYMuE2ikjTcw431me2yi
tT1HwagfrBE0S2omzNd5lIwkXwVEZZOY7YqEf6C9z5w+NVVu5i51rE5mK+KVcepQfazGhTPRBZxy
dWcuxutgxEBqnJvwM7vNjX8t0o8AdPmb+WkJLN/UuiMnX+TrBenssFUmbSuNKcIRBGBflxKzdDoq
y0bN20R6yXXr2kU6RZX33cNO/UPVDIMuRGvJhTSNpPsAtz6ZTmaIJFBW5TWvFRMWOE/1xBsq4zWq
mVRp92YavIWykz1iQTnp+GPKYAIt8DKRj5ESsD0mZ2uO0f64FVltVHFm7CiEu6m6iXcS0e05qZBJ
+3WwPG7xHleZPywHCcyfLaoQramyD8BSzlpj2E7bZtlBPpKj8Kq4u0wuiFVPV9+gcsYz2xASiylz
TeeaOvPWwNb3Ty6lnk4HqtdUefX4JNo1ei6NPd9Gi5msc60LGj2sM/rc+4Fln1Ze7YlNiFxtijNr
8XMrMHCU4CtcO9S6Kl2tdX2pmYmAq4+G1UUWa4Xq0iN+4gvlY+XBjLZepJHZh5A1t6t+VZrp460P
V9u+q+SIzDiOl+3qI1RfT1Uju7d4bMAIAvFqf+KtNLwpICi5K7rIG/Jas/pLAUJ7HSxOB9/y7EcN
0Szesl8IDV9ItuZzsgAxlIRhmM5U585dGysf9ALqfAub/aqi1vrJZwrrNIg6NF/gCkkg7RoFSao3
2ye62JULHH5sii2dt8wB9lA9WnCAbya3TYDpjOV+NwYx1u119Cx9tVS061NTmf5TrYaF3lUHCYC6
9fAwt3LWEwFz/v7YT7UP35S++4uqqBP441tS8VdS65ND4fFihU0wEUHDFBX+o1t8XElTw9g1cmOe
5D7CRoEqQekrDDFoK8MDLzvsaV9IWZU8JqXP8cd8d03pY6Sbuk1Dd2Z4bacrKaELSQJ6oaQTQwee
SdkEFaROrFyyz0wYn+eFK4eMuyMQr3EbmU2BFJ+DdqRkiKW0vzRxC8luLIlQWDeg5Re/mH3+42hh
xJIYz29iyQHZx62N/yww0pyXQUznFV28ldoGucTJ8QwC9UAeYaJs4nSVRp6OQCGIer9WZImSmVf6
ICRF0jlv4WqEPo/CjT7Hs+rupU/S+ke7FXGRgS41VHj9lsBvcOLFzb1Icut5jEXKR/ZR4bO/Qp1C
dFd6HxDxR8ATSxf0PUVBG53IvbOmO6ttth52wVrYqSQgT5/6bZkU86tleBBJtG43w+Dq8syijY9O
ElvBI9+5xLm7o4jWC4c+vruuM71/ORLukhRqc3jiEy2Kz3FQ1UeD2gcyW6vWn8/YX4fpcQ3xS/xu
ZFWiXwhWzup85bdiz+N6NFsrKeo8aPVcJzdjFZUbJJmq2lCoLCQngyon+AkmYbBfyp7ymrnbED+H
U7/uKL4K8kr7eN1eYrvW7jlwCn1T9B0OActQ0GEllOb77g4W1hPBiRSWFXeSLYf1t1/P+z3Os51j
xA9IdZN7KBDCC7frCBjsZyeXlB3mvncJGACAFK0LAbczi2/Sf9Y5n8u+sG4GoN7ryavV+JHgRhQj
PbfH/NhZ3OBp4K2efFisSCTnmIvMQunkRuW1W0tWomMNLvvcUBsrlNRJJPPdmjY7K+a6pTTDZX1W
2B4hW3qm/eNjcf4wJO7unr3y+ErsySf8wFdjmIe0WOAIsWUTZVcypEx5DOZvEeOw+BTX4H4yXk0i
Or0E6fAhYxu/YzymQjM+GQ5fzN6uAa2369zCmC4R/rOj/ohuvhSfjfDB8wdrIqMcCfbSpF3cM3FO
QuP+hEPsFylHcTVlDAtaINyQWyGh+tNk7pdAop03PZd5mmgrcc/cVkcw6gLS7lBqll9sKjAr8ztF
ni0qBYRHQR0vLOF2HYsLjmsxpxIlHa6A0QIEtLe2NeX7VojoVDf0kLQWE/l6CKli8o4pPW9qjz+K
d12vH5glRDtjhALIKKlXgclh5k4LVxWU+8xeURSlbPrkD+PO64OgqOVFJaQTTxbjtDJluiErGmm8
CKmz7eWL00p69cIx5h5geR1mgy2i+93HmIYwcihI4gibt3YJ4y+TNRuQ+Rha+Q18xcZlj4fpMz8y
2G53EgpevP4IOfRCUfwSZHXAg0g2y72SjIubdZ8Doi8gkUSPVIj7dg3xQCCtmvbSwGVnzZFXUFK2
rGYEwtmzx1PEubzMDxVgVZ21az+9RY4kZbelMvttbU30Bia1f/T3eWVqYeKYar4Ll5aSmqnLXc/g
Rpw8EQT3FY4Zh8QEEL034zjYL3ColldftZqMwUXXX2aC2n+NkWPch2HsGJEpgie83Pb5gzd7o4HG
D2MZnkUzVlc/KPHpL8zKFjgz/k9WhhdCVJWbqdILy6wiHPGyzh49bD9R2GMmcPanUFf+zVZt9S/I
zU7CzWA5bxwf6/iJGlqEV1jCgGbDiAIiZ85Q87zTjokT6nmqEUZDyKHpkcdf5WzBraJrBp3JhMw+
BbPHxGaOdr5oxJTWd2woLQ1zEvPvEeFj/Z3cmxHQga1WL080RdTAwIQ09RlqF+3pbPnXzRb2aVjl
UOW212CU371pO0NkZ9bA7JE47KF1AfzreleY7mS0fG292oL473Ebn5Wj7LcVclgFd8ViLRagRPlc
hX4d3xWTwVPh+gvAdKdqNE9sQiN5FwaxfS7HtWMTsZQFjX0ZLSqfiFGO4bFOxGImSVufeRbY7cEh
NWnReTXBKLuhjsH20zMbw6B+cWOr8zDMkIdLVxbSRcFSF9856urueB7Kh7pOyt/RwQCn6J2r4cQc
mjhsNUarvgzsm2Bhl7wO2QrukNXDuFk9+/uWF0ZRYaw4lVlO1XyNWb9a7Xh1Ro9+yhvaojmNakmc
tJ5Wp6HFHkfF+C6asm1U/TdLVv5+DgulP3VRS6pJxxc1wQY4vJKEVJsbZ2knZg5j2LbXemaOx0+Y
OYfqrh5eSpvd102iOPQ/M7CZklO7+4SZEP3g+WfEbsgYSXUVTKqTvu7PtQOY5sIkhM6dk8KZqE/7
PiIEdSmXLCyIXUvHbig9NgJKNRceuuXR7mmInaBJaA2lM56TaEfG6heDmvNtFzOT23jvk0xaZbsQ
Eh62D2JYBaMoEewvzHJYnsV239DLF8w17KjSX2cfT9XihuKV8CYVZEEVKpEt9CFjWnpWhT2tAfyZ
T0yNC3JAN+J9h/IgMnBgMVSK/O2CZNLr0yiIx4uup/ELnw6Sbc9qxB0JpyWuNrUvd1FPCZTObhdc
OBDoZJTezZoNbRP3edzv5CvR8Q1IlIeE19Eawqlg3+JG/ZXKwqa02MfVORtnYPLeUT7T0cRVbDJR
7igKUJs6UcYGVK33S03IiSWLIjlvjRPMZw561d/bPYf6BXtEklyNstuDSrXEdW4COS1n1xnGb8xz
azqgHTNOXqpuvG4Rj0umUVqoizW6zfNSbaK9EhMcXQXyHyeNaP++1Uxz/ayA7vcx9Ag0uauINf7A
Z7+YvEJC8lgEwO3ThEuhyMgesalfyqpj/jwX/r3citJNw0DSfbn+KOsTUy58fEsEmyAlhSdM8PS1
hX9u7B7HoSQd/FNStoIupIn1DyH7NkjBWEdW2mhPvRgZWzuhUPPOLcs2KB+WePpqlTgC8TKKqCBX
2YmISIiCbs5xaRwIkzBoCKzh+fhODp9DO6TmrvuwVDtPIUhG96erDmr+5nbxTwCT7rOPyrdOj1nv
erDgk4HX3K3P5Sa839E8NSrbunV8DfGmXMIxZpSYFJbFfiNqN8CR1G/yLIXn2Sd22Z5ByaS/om1Q
b0Zr5iSFLHqci3psLu24b2xHhoLTuWAE4kFLbuj/ibJuwlPf9aI+wWEb+gtJVfK2Don0wP+wj/G1
nbfgU0JnVHGOruH8JOiUHcZBc/mRAff+KUhgJp4GX/TysiFbdT9Q/dGxNAzkijvf61XxSbKfmPOm
E7b+M8J7aya+ymiOvrBuARYBlDugNRt5X++szVTio9tGrfewGqO2xxiiTfKpBzIQ3ft1KJfvAeE3
NTOBiukyW8r5CbcThFoWj0P438mq/mN/zYYWTUSI1ynG8v3vgkq/HbaQptHkXiE1DDwvfMTcm5w4
5Lyzu/NQvi+w/6l7ffq7ovP/CGr/H9Hd+v9X3e39j0XJH/8iuz3+wD9kt278l4uQDrQBZnEbMh3y
hn+obl37rwMJhXwHsiqS20Oz9E/RbRD/ZSM9cMBh8YZjb0ISN/9DdBsEf0G8xXzuxgccBEjb/0R0
ixSMjf1/icOOzgrhDPwK/gVFxnsXzP1NXVEbAP4Rm84cWVX3pyW+7FvXMi/E/XFkuVjl77pTdEw0
mvG3Ym9Iq4+31Xw41mf+2WGQ/BIy/R1Sy0EqnxYVPc9pY81yqfaBi3oC8GLAWNeRfXLobeAS+w2s
jYKS9FuBq4v5BNCK8DYxa+Rk06rckW16TSFZA6FY03Wz+7MTYKK+8xbu96zWon7mU8PSTKFsfhq/
n6xLS+rzku5DTDlU9scC3tIaW0zsmWM5FciRFPFR4p8Wvq3TwBQsvou2qb56TezTk4UqUQTAj9Nw
8jxBCrmnLO9HI81IDpAJfQpq8gDsq6tr65ZTi1jFWe9PKim6Pww5rduaszgv1Gg+QRSbPhZBHZW5
vbsz6V+e2/xoa1rH181ZGa94q518WNx2ewjcbWOeXfnby7YBPjsZ5nY3SVLLFh5r7HzbOsQOnIDM
cs5jV+xfJ1EOIq/Jsf9h6nkKjwBEdny1Z8dLHnphU6S40VmNx2zIfk2aePRsZ5pI3vQggw/RGjIM
HrHNlTn1yvoHq758KX1+zKnxGLdn3YzOFMFLKYjstrX1waFZ329ZDpRftsGfPIa1en9VksQ3nPbi
cCBDj2pzciHWhcnlXL4sdmXKbGpJ1LlMKrbHNKpCzBdD2OvlVlJ9L9TCsIBPXSNq9le1A4StoO29
0VvHPV+SffFrxeNx6w1WG6famRhrKFWvD/OR6A1SgF+Hr9ej1fF1YYLzsKv1dmvd9TBdrgUfCQef
nzluy350maOgzOnGhukKEcv5miwxIDsTTZ5k/KnyldSb6IQcoAW05o/sPm26tPuVsV6XI9Tn76Ci
kZDkNYy2N0LDuq/+VMGEn+lP3/zBxtro+Asq5NX3hcyhFpgiW9aCR2na5M7eDM0p6etWIXIh5/Gj
b0X1K1ofm/ytJqh/6YKlQiZkFH6BPxmiZYwhCvJVlVV9wuK4pGiQkq+LYu0LFK0JuWaj46vvmcvD
1EpQLYB+Wq1XsqLqI31+Lf/Yca23S6dhNeTs3mX9aOzaltzrbjfmnRm2C/cikhencD2yS91JvBRA
mOes8qtiupQTULy0Wrz9ZZgqNnoA7EYGJQxkB8Y/kxaZoO8g4Lz2odm0TGsXvOmayT+dRIW6RU9Q
qcZk+Y4F0nstiMwocs/ZfUHuzlTMH7y4VuRreXXUXtDVVO1t30YdyVFlv043Hr0zeuCm8uOsdU2w
XOg6ZfW4aWu1r5qFC0OUeec7dyzhgjCYihEZS5PsQbbJqNT5NKIuu5BPw7xvSBLSh0d33s0tI5ri
mUEqb7K995rYxEGqj/EU986ttPwmuJrJ+PqzYW3nfJed57enCEkYk/jGMWQdTvv8deJB8Nlca8VY
fPJYMbvEZ44ZArqNoQPMxHqiwqJrGB5lLYLiI5NtjIOisFjPuQsxXvcrkhbn0qrOFw+1l8g/S4iS
KhV1ohKOnqbku5W1N19UuNsvSAKTGATIUP2sZxMtiEOQVOckm3rlm8/u7zu9fflLsZT4NYnWbk6i
W33mTas6tg1okl+6BVZDP3COEGHlWMEldv361WESsaSBUMzMpzgsX6PWncf71bFlRLB0sLx29FLI
W/wJh680pmYTajq25WAhyB/0e7YNJ68gHeGjy/YIW/TQnVpkT2+JcvChTtrbRWZCva75EAd49NkP
eM87o6c5W21n7fPGjqwx7Ss11Re3sYvbhWm0l/Jj59fRb+Y3T9dLcZrgm0UpbgostYXjk0c8g+lj
lBesMSRXVmjOKQLzIc8ri7B8WhunurFsK8JPPpowkyQgsh5UnOI3EK0S7xRoh/OKbKY+4nGq2bjF
/hid4kShvIqHoUUkJEwi+XxCvVxZz8VfJReAc7HQ9L1NNhxADo8qtPPJtRSb271Y9quQ9YRtvx+W
n/NEE5OaZdyfSXErnucojudrG8ffrIgGy2/9imBuUYa3ezFpRg99ebcSgkAjOK8FKymyv9fe9M+T
Hy8fmAm0f44hd3whW2S7LhZKQYAkx54J/u0fY7GDSBtU4VwmumH44YQ7N5luKrqfsSnNd45vojcj
HtGvweI7+tmqnPjTHofLazw6c58padYnXPQIg2pSn15rdgyoPzClcRBPdXCJGPDOqcB9esOIbERN
hfypP09jGAJ1iSpDd1Bvrps7oY1kxlnUxZ+a4HO/NoBuW1WD3BQBnQ0dLwP6FDlM8g1SFcM2PynE
j3peaXP7obIb1sNEAZ0JKHf8TA3GA5U9Vfsffh813aH8TpILJJoYsf4hu8m3TjBFiZlVPYpJbIg4
a4dUpbJMhia1p45Wt3cKZuly7monCywhJNu7Ygv/Ye37/1Xx/2L6+jeF63+40ZAMiPVH9++FMX/m
n4Vx+Fd8aLbx68BHiMFr/r0wDkDBYj/BHhwiAfivwjj8i0KVDtVBhgq29e+FsfdXjEwLDR4ZDe//
uP+BGe3divX3shheMZVx6B4CSP4K/8679oug4dwlbieKiiHJh45TJrU73/1hxeVS5z2TotcjbfB5
MuZ7QzOfkYYT1eedUZ5z2hwRzTl7x/ZOzVU7nI6cW45xYtKsk6vKhdxROarkqSurbb4zxrE2yIOh
efnbR/7Pluzvpjp0Lf9R3/Mr4KlDLk7eKQLqf1XsomHzIub8jPxJNyOgsBzFyiSE5fLtqCeGzlHd
yF/SnZK7iN3Sb8l1H2blCHQ340IsGza58njbgn0EGwaX8QvjMPkUFkSrZDuv8p3Bb1jl6HqWT3aJ
iJIyKAnlDYiYuD6PxEEyrovjpryyIjHjdXYX1vvatkksp8gk2GhjKvS1WLV9q1s1SSIfdCWImqu0
+wTLoH3xN2mQCMx2Q5rIPk5MqPql+TnEolUnjValyUWDKCnTdo/kbJIL+L4KkpWHzjesglOnY6Jn
5aZqkYFYYrai8BREmV9bqH3kVA5PwiNxJ0uGmvXsHKl4OM8Qetg/8yXfc8/GH8ODPUfUmEfCQuXI
RGOtmOcmXdrQma9hUlr6jOB2umf2scW39FPFcHFmViiMjZvhVyyj8Xbck+CummKCoYj6mm4aqvtv
FUGrfsrKyuNDskZ0ibFwuihLvGS/jtNafgtYLz4psbBBbcg0VTkXh3pgqcKdYq8d1Ytr7VZ4IgnF
ZpFADv1OGky5lmmIwumxlcqjfk26/VexINBMW6G9PyOX08wv0ehnkjsVogNPuL9LF6hAJupJnpbN
qh4csVTuY286937UofaZnfa8AZq/MRSwCZFyVKEpCGy9P9de6elPUUi6Ripn5Lhng67o0W5lwlxS
H7mavadc/N0jYtt4RmeeiaI/5oDt2qKRnfzgpSM44ye2cM5ipDKcy9X7GU0JznntvJ/d4v0cD9/P
dCTpnO/JcdTv76e+9X4D7O+3gfV+M5j3W2J8vzDe7w6UM9wj9vudwpPI/dK83zW+0uKHfr+BvOMy
2hB78r/5+44K+/2+Kp1Bo1qukKe63GdEcnCzWe+3HGo+jfm8aLj9KDu4CbFqcCsi6mhueP64K/Vx
bRL+yA3avN+mSIf0K805d+zUxusTKi1uXkux/yiO65jp2K6fPXeuvlbv97WMjf7us7YmXcmyBpOy
YUIjEHRdKG7ISOPWT9jW/LGOUmB9rwr2o0Bohz6OLyg7mz9dsC0faLH755CagkuW6kK9VxoNL/Gd
fZQf7VGIBO81SYmylCVc/G15r1h2sRXP21HG1MLi6WM3tPzEbTokNwmr6533+6h/3PdaaH6vi6KI
ffO2Um9drHmMvxJHrJareK+nkvfaKnmvs2aUWSfUYFRf1Xsl5gSFZtZnFZF3qt+rtQ1RiIOy56ji
sLZGf3BkU9sR+Ihc7x8VnxUtzml+rwTtaaIqtN4rRGG7xZDO75XjnpQzVeRRUKJFnl+DrqTK9I6C
85j91hdSjalDV89f+pxYNupTbiT3mUkjL/P2XsF2e0k1K7SgsnU1LWFduH1H0Ce4psT1y4+958z1
CXMWcViWPupkaXTVn9R7/VxZPDQ5a7TlteZoRXXtsoGnL1hpUKxARMyJpdLenR217WmWJiF3UWl6
+7CoX8mqt7YzpleFtMmMzICHtSk/iQQldOasklrWmeMDn2tvw8j4gxVo6o9JIVPDdDxAH+CtMLJI
fBZpGDrSeSoppMuzALLSpfiKoUWH9BjIIlblR+elZhd5ZuhSPsgJjfzVYhPLJxTpKL5vmVY0KQoW
/cOlf3yOvdlH3dnU4S+XlZM5EW2n1D0CVt3+CiUrcfG/2TuT3cixbMv+ysOb04u87Cc1oNE6ySRT
300ISS5n31xe9l9fixEelR6RL+shUIOqQQKJRAKecpdkbO7ZZ++1ucedwOOMjLvfMNFfIAj6ywUi
cUF5UuaU4KBFNV8yLXllOHr69J6zWb5Kp65BHIhG9nqERphjMboE5Jp5ZNUpXvYA8Jy49/H/XqIf
z4/JbBYFF7mqbgEGeGc3ycWtiCb1g0EPF+dQTe0uz0HtB9y9tEFESrlFoPxc+NxhyCnMGZ3Tbgse
3D0vrCQ+Z6XLq6Ie7coKHK4u1hdRbJy8plPvTPrUvVa9r2r0+zWs0DZNx0K8c7tHrFUMVxNZuZSC
T9eeD8ji1F/XwMvplpyH7k0meoZUj7KQBVBCaBYG4pF/siZlnVwNXp+Bj1dRFmLoAVwVzfy/i7Ib
vIuuZ4GOw8k0bhyzxPJsxxoqPU2LrG01gX1yhS5S7xhzicG6HRVaTZ/iDBhAXOYn0db+zdh23cME
eaxjPz5GN3MrV+c4wRImCMlm/fdA0b+Px/+JsiuQ5P/HH6fQfzogH1Xx9R/1j/+4ev8z5OH3r/sJ
bbC+0TsGgs9d4Sr49leiy09og8X5Wae1l9QjdQmkw/nX/tCPrW+ckelR8ASI6/V4/Q/92PoGzQEG
gc3kBl2P4PEf3+GfJP7/Gtrw1/gnCBEagxC1PZeAHp60P58u23qsxdLFWlC6WXToovcJ01dA7xZN
7XVq37pxtvcmP9nySvpvaQp/DYXxj/PQ5fyKQs6PojMm/BoM1IXml2IEP8jyHw8QpQDDoVpoMagQ
oY9K6oWJ5gBIlJfZcKv11hr9SY09miamKs/kLFiXeIM3ttWTg6by9RKzAWgzW38ZZvxYSZJI/ZLf
rggbE0An/NHoJjXKCZubVk9hBEshYP/OUq1FHmmpIp8DLyu7Qzmn4ntqQJTY1MrEnZoOAxqzBkNs
S1FyI8K8nU+wJ/xbfK/pW4ccVgcxiyyefvE4PYFI3zlaYb9resWzNTM7rPlUq/N09KW1bOCt1j/m
zrCvPHv0rX+vcmC0rAgVJIT/0z15V5d/HVl/+4qfI6v/7bfuLlLeK0kFGOIfNyO7HFY1xnojsJcm
vPGPXY7FAsixICmAGMGWy2L1f9+LlvkN0hegRxY6eEX+5r3I+40L/pehVVh8D+5vIBbq+oCbrDfM
L7scr9bybmHZtGkiNqCX7kIbd9g0SLIHR9MclhVGm8924KolLu9QO+viupisTHASyMYIwWTp69z4
nuQ4Bo4dNt3s0BkDbhhMoZxCAJZH+HsxtUVhgZBtbWuO8P77NBfpvHEKgD5ndzET4zTr06IdOrSm
gpLUuCUgkxdRr13h2bJ8OtyYIeqTnVsxd2vqGocha2JHBUNdA6AVY6LudFpSLtmYVLfm+pI6pn1u
PcOsoWlyKhs73s1Mhmc34kAZ9oyAckZFwhP2YXcLO5agM7FgnCKXXBtOC9OY9Eeds0B0LT3ORPsE
v6mznVNilnRnRliYPFfZVugjp71aSRk5O8GhheAk4ijhp8wvgDc6HfGMpWcRFRJCgyucaYvXBxzu
2Jt4DPfxrnTGWNvBUqubkCDQGF8VnQ88A1PdfZNj9UcfU+NJL3h0BjmFqqzypccjoFu6O46WBQfM
VE0GQwCWGQ4CjrctR45bOyvL0yRkXWWgWJvx0KcBysVQXFmiHl84bzcOQjHj+raI25S2o14zFW/7
3vpK525+yhMvpHF+LsM2paaEB41zW0xtfVpoErGCtnPiaMOKLP7OBjDP9gAV7spCJ3RdWEq9RwUO
Mb+mRYs2SuuUdNbyPHt64IJO420TNxdY3uitVoNsL0c9tUSYQs977Koow+jpFVd03va3qMrTzhn0
B086OknCrPyAGjCHfjqtMHyz+NQp6FhLb1fcb05i6cxO38BaNKP9hobR25csl7I3sB1cPaiMuK2a
cmn4scbJ+2GSLKBqyljcB1wYbR5UuCr5iCudX3fr0mHQ1kV9Xw41fqqWsNTe9i28sjI3K35bXLlX
izYNRsDxnlGaevhlVT/0XoNoJuwCITYfgdGrmB5MySYq0Nn6SIqfcnTh1TG2KUTZ3U1djW3eSL36
uWdaGvms8+XRGguKk8bUSAFUwBFEEXad6rpONaFj44WEAvt9aB8qMLvfPZHa3SY3s+F5TNJkxb6Y
80OvUBOCpI0chi8pO+0wp51dBipq4+++nySPLT88gkA0iXofTQkQnAnU8g9yE5h/y6jNbivNZ00T
N0q7JTiUudtssghCeMopdH7RQ/GKjztnlMxqPgqh1cZl2WXMChWhvu8RSv986mjbIlaUms6tkeXx
49rIhcXayaI984v3ThjJ9xG1lPeUdpWSAVuw5E73Ym3Y6qRTzwVkbAql2rZi3NTillpu/gxjizvx
G3eH8RS7lvmQFll91/b4YQPLVeKYVwB4NvZgqWfO3kZ3cmU/s9OzLCzXVUSXR1nQugm7OJtCvexb
fWtJgoMbq3T0M5kTzEFZl+dDIOax6S+EtKY8cHtNfW9GbfzCOr0Ux6rDkHZjN5I2EIpx5mjrdzzf
PpbIFvSf2KJ6i/ke0Lmd3lxO2lJqETXK7F03hMDzTy8mmLRrjaZxNn2quY/dNJQuGHeMvWwe6rbE
lWbkJLC1me0k6sfz5JsDG/Al8z7baq5uPGIqWQC3EQYBTg+z3pV9EjEdGlLjH4fEG8z49B7w5OFA
1hmSip0WieSHICQvtzkj/4sTx5266LwBBKI0p+hUxfXk7Rqo+Avbqd/IHdRvervOyfG+KmWyPfOy
kZCd40zeo8khyw/iYi7xV1NHBd0pZxGd2IM4RFMmrCA2puxGNi5rNJNkx21UaGW7scxK3shOxvh6
OrI7kH/8+MA/OkxsCawoOqrEFBh9+di6cDDJy26lwKIaWjJiV05O2N20HLPaUHJzW5sm8bJix9QS
sVzTG4YhM5Z4rhaDjO4Q1U4bTglmi42VrckJPMLaRWPVa4q/UsunG8XeYy367muBUXhVuIKEpfLj
/E1lA9loPHM18mFh8L07o7asAPI4v1fQVns2Oha59MU3Bjcw82a+Z1C0s/1oazlHs9mt1uq+kgkU
nRX5U/hVVO5MvPpZSLF99cSnxgrfxsD93RsynkaFvRAFahHBjI3Ld/lYM1pd9qmHRFROC3nObvSy
ZN+oXL8DGkP63YM3VW2azILnObqiDh0BXWTxiUAEE4lc4nztED8Xeh+f8ZQyn5KDY9hrPdV6G32q
l7OlRvL8HtkaXrqIcd8RNsaL1M3YoqHcED81ppnV+7yU3S3nBaCOvHPdF1lN5iuwZIzWNv3ac5CM
XuszvfvWM6x4444z6sRTQqVcru4AT3M0sAVgPrdNyRa9Xp257HfkZvQ1C+dbZervUFVag5jJWJED
q0rnpppdXkJLLy11muOCwkOzsuYbVBIiWy2FrT2WFKGeesqBbknZedqOtxqb7NlMjUdeXXV+YQ89
wSi7HZZtmqSmtvXbHNGnKhUpbcUbudnVcTsnIUQbpCsb5MgL0Z2+3DaOpV37FK2WwVh6XDWlbMaZ
cInj/Rjioh6DhCZRDUNx30WBran+k78DayndiuI1ZuF/0/R6apL6agT3V7IYF+WUJxAOG1x3YeTZ
6T0tB0nEJc8nsrU4RLShWCp1Se+6w2wOQd7d4G7jfmPnmn8s9pRdy2nNb1u1tDBrWnyKYZNV3a1R
WfV8UebGsM8K5cnNPDmSlgRCyLyQI0HK3csEgcQkjvIXAlRTGmqGLU9FP/d+ELlLh1EbNBuHDUgk
zzb5hoE3lDIfa4g+y57mtsUOqk5b+p0ap5Y1wKwSa2vRdz4HE2IiVvAkq9n1W3O1HOoKb9/G4aZR
IYcp+8FJl9oMZMLvf4Mvzr/JfDMF7oeD2TpN7Iinrc3Got/arebNwUg8mW3hMogP6hgqgzNGBDIj
j+M38u2GvMhtXHerZ7SjUdtT2l1hEPqhjymBc0puP+139GtZ2JhppL9NEpIpF4ssNZeAaO8Mp5b0
OrcSvIew4ZWQnYzZsjCupION/uK1My1d8wDFZp7NO5oW8rfRLV0aDGqV7W2iUtmuKb1CsRSpuVoL
F+Ne2OqVqnZl6iUcc0cMvPYVJ1bP2pnOlDunJR2q+Uz+bFzozi2E+wGIN+VlA3rU6+8Xn/NRjSrI
lvaExjgkTxyYs2If6VE1ngT0WJ/MslbXd6pt1LgjMzYaRzl6kcJLbRjRJ/7VPNnZE2vvB3OufHmy
Terc7kC1m2KD+XwR/0397F/2SQIrIos3VknMQDCvnL9M/FEmNKfJWta3/PGV1dKnAZ6h/Pxl6vov
9lb/3HQPUwmkn24zfuFhXAWMX0cZv20qpXUyDxsLNiqnDDD7htvx7OTImZlstkVzcpqaHvLZ5Iio
tyMNE27aPvz2jfxbn/pPuMi/fCb/pE7dF/Xw9Zft7W9f8vsobDjf6DVfUVB08KwbWa6D33UpMKMY
CSGDIz2hc5sr5+inLGWx8nUddrQW/7Vyg38Zhe1vFqkqVrf8h0tL/C2WKC7IVfz5ZRZGKNPpdGOH
SwcP8tlfi4jIhA/O1KOz1gjtT33hRp+9Xo+8r5e107IwrXTcKEq40p1Bf96dnrTLuLcnA/6Lb0yo
NZALWFdZfZIcEs9mpxCrpD23CbScMOkr50PFJL82tLlT3GIkw3zQC9zcYY/HROzxbtNYPhvsFjdA
2aD1kG66ULDSKHwx91bjK0GcMk8fY68zamzIdZfsRgI8ZmCTyWaJprJ7tijEHYfWLOiJkfrEXzOR
xAzKKvOulmqaiHpTdIgrQ9ZsDxQtwuQSqF1i+WxG+ZngF+56ZZvKOLA4qJhC4IJc1w2r2FCQRd1E
nt6VFwIT4OVouZVkVemJd4Pl2RzEUKs5blZ+rR+lYdEEFMUSR8YQTxrpCSvxTzSFtyeYjuUpnwwx
oxTHCWI3oTbo02LUM/gCCuMGjBJTnHEaMtAUWqF5fMdu3sFTr7oX8j/UF8JpHeKD5C04hHLJphex
WPLOrPgoAwmgiVt/zgf2xKsRS3l++1LGtvXqGrH95MZsxXLpy3PkpANTIi4jdL3WTLRdQ4wQzxcv
U7MhIjH0QCOw7UWsVonuBx0L73rT1d4TS6HLGj+8qZnkNwzWHZoeyEZDZHghC8W66DJqxCaaUQZ9
68B3UUlnA1nnqDKWpT59qanY8aR695LqVjdONVvowVuelwQ3nqiX7nrJeFzGMhC2RvaCpKRulh+L
Jh69CHKOTfCvQUOxQaPLub8ycLs55XKe+v5Bj/yLRDOeCvWVNeONjJ8KJ/1aMxxZrL+kfXUqhxT+
knfuqQcqKCQP0uhokMsm6Wvuo0S9yByLYsWZAkNga8lbHvSBA7UN52C1l+WMU7Leju5FPeUs2HvQ
EI7YlS3xPi9K9l3enBavbPfCzKF4+BLClp+WQdyJB992zHsywPVnpqujOXHNecC2wsQtNNjepvEQ
DW5BJs7Ax6i797mdNsMGIgwKiubZFlyGWXuBjZ2ypOp/iLy9crzsxva85rKyVUZiRI0PasbYh8UC
XBd0paG9docBH6QbxIM8dv4JFHnIcfgOgNk2JdC7WP6zb7zr8/WMeTD3Q8NqcAg8w6fegp9fKUZb
AoUHvPOBYNUhcBkx/pqez/FRdPcOTD2tLwOKXoIMk1K3vDnWcEvt+r3pjqC9yOMxtcrGDLVyYid8
XTj2zoPco7vxWfkasogVWv60yzu5Sz3nEhjgbuKcQD/GZUySfKkQFbJ1EZ6Fvko2hV4dbBOLtcX3
wsxxqLv6vtcek+JT9NGl6WabeH4RTgY1RH66TBx6eplGxQ4lb+NPB7Sbz8ThmBQnW3fuQNukangF
MEASNSLMdE8A4kFOVb1PLP9D0/x3LrXLoZy5I3Ac2lKUoZbfIij3mCLkgyuJcujjJAKF2cP1mtty
cncRVVmBdKAq4IGF63garDzg5MkOk1x42TXi2DlNOFSkmDViMGwct5myz4zBeycav+ye8AQPViFu
0xaWnFi7wWFT3KSWx7arOBVDcgVFMdrjoS5CLsdyh16SX05FP91N/NWQxF5dRAkOucPVnDnX5pI/
I4zuwQmg0gttD3rhaC/efbnMm4GjE63zlDqe9TS98ItlR5ESyVmuXnpoqa9IP/yEhJIBNRGJzk4D
UxbEcnmm47l2nYt8aJ0d0amtrl6Y0d9kSXNAVWb31Sj31uyHeGFu4RlgdDjZqX6Kc2/fDMXDBLOF
6dCyA/JSNJI1sr13s+FOaEDmvW5rqBtoXguxnrtxPaPK/KLq3ocBq6+v+vaenrurmIc+FMKn2Wzv
xHjhjy2hJuSEhrMRVr4S8r3o9oCETMLQ43QZLyeX3WGrkXw1svRMMPhE5P5UsG20LO7GUe1meZtg
Hagd7WSXy9ZHBhYHBky4jp67yeuS9SQ8CbrL3dDNULiyzt3Wrr7mV0ffRxcaWrHLZOOFZjPzUGED
uSELtmMJ80NN9hE/6IFmpuiyqvz2vbSdPNQH7wDA4+wOLCUXbck3+TCgh5WsWSVOsWCx43xbE+nb
qHFPlcl+6ZpTV1h7Yr0Qf8KlO6NznVT02Rb6yWCI9ap61w3lNqem0c6mbQvQIMUavuT9x+ov0Wfn
hikhEOays8aJgDgeQ/tjEUd/qc7uhBi0dlreAM4MR/3SAuLgmCCKmuTg12UEI0qzkndz6cjskAau
GYfVOY+YGvAhubM+vqfNiuu3XhbVBtbSv5SpcdnPOTqstdCebRFfTXeyY/9rsGZ2aa8acX7FzsNo
FeLZG4F7CPekVcUmzRuC9evDtjbLx761X72lRZp2PqWrIS90H0vb70al1R/Yb0PlPg36yIHFsgKP
mVdFnrdVM5MHiKqAqrUXJqAxVKl+Q5DYISV44xtHkvuB0jNuMvJVqDKdrraeWx7McuEpmL6nTvsu
SN4FujqvDDDRTQcomIFhMHh2jrWif06gLxHcR/8QE+nQBioB9fSl1Vw+r/wUj9K4xSQdavMTXDml
gS2B3rW08CB0aWdbrdvZrb/hBbpK6zZ3KjH9YSkOs/miEGku27X0dbSvcOb/sHmt5QasxUmKoEM6
sOfxUK/v0pwhwzsb7bMFfYT345PvehegSILFm/3bLrrxYvd5yvKj9P0dtmVcEh+ekSpG6elS6s02
o8SBtOlemulF5scPWU8YXEzDhpL5XW8xHnPwk8FcYczJ9GffN2kcoOItaw5tq677zghSjTup7o45
PrdgMe0dDvzvMdvSjW2nV8rrL8YmZxefOBIRmsXJbDzYjuTejMb5aHYWridln2IzOpou7wPm56U9
cNxKrjN+NqzEaJD7nuDuTdzynjfBmhnbJfteYzHiZe2QZa3Ru0qeudN76Tgwc/gB5/sCSqMkByfz
NzNbvVXVK5QQ7F/z3YpvMuc3s8PIv0ywZobbVGXbzKo3Vf5qVwPnNYF1LmVNAjo4ORUIQinBZd07
ODaJDCc+0DF4xI1zKmoOtKxJU4Yw16bZQ3gbV5lkkqudXRrYoR32I9ON39tk9KINC9eg8xzey/WT
U1cUDr8uzXOSEbrBsleeUw01DD19dCyihOgLOay+1TXFCHw9AlbxIOF0JD9MB9ImvkGrVDGUU3nM
hB7OZJq9+TL13JdW2vcjEJpnu+F9nGQHTiVI8wYnUvJ/jrZNlnkbMxBYag7hI+4a/PJY4hfiRi2n
R50xf325Tua8Qw+gFB3sLSYp3XG4PDvedfryyHpwu8DTIP18O3Luvk3pHQ2HdAjkwq57ZEUVdNK8
anLxNMgvDXrCXJ8H/bJsui2hodAv8INlJDubD2+atk5ycod3Og/xdIeRItWpEQpwaJ3/iuzhmJdn
BS/P7upLbJDxy1AlezVMJBBReq0kYI0MdEcT286y7gufw1YXH51O7Y1ihD5hezx3OkILRbetbQbo
aSlsXJTx1oyZMHLmGQxuqcsI8WJKgzNwdZNmY1BJ0T2lrBmO7PQ3vshCNt3g1NBwwwrHfuB25j3y
HSensMolgQy6KSdtk0i+vzqz3121tzUfb+Ommma6Z93vCqkW0s6DjaDvLw0jh0w63uIFXfYuJvYe
uS5YXPWRouZOwvze9cN4W6HD0/+L1cdi8xfR8/llefObbC/MmTN5Tjx8uMy85Go27EM69/ZtRcZY
Xy7ZrHyVLieYWgunlmxtxFEI/OFWsa7f9NxBUbQcBDt1F/QHHsHtet4hFx0oZ9n1CfRNmT2kEx+U
XR6T6WMspkORmVdZ0u7dxt+rwt4P7VesV1s7NUMn+kQAO3fmuMMLuckKa5MRjInr6jJ2i52Dcpol
9EwMd8o9lOUd3ytcE42ew8R+wtvFy8W9FX7JeGZsalFdZaUgX+UerBh38fDDTBkqxPzQKudqiPWT
x8Py2ir7PYpN2I/tzVoomZXgQDwz2xakbENlaLezk7wbpO8lynpot0ZO+mJIO0Ro2jR9rQ2WSLs3
0fwa1z65k/0GvLo8AHU9TLKJSNrHXWgu2hlsC0cfREYjeyncu8KjIzShqzK3Q2jEMtDton1nBxdI
18PdjMqYXxhZexNFursdFteklKoEn1QVbejF1ZUJc6BOevxqzswk3v6gABbnKowqk6IfgKlJrl9H
HH+IK48p5/oCE5/MruJF27BS3Ur04v2AaSpIhUumox/fEo/nuYCGvnBULBmLY/2dPSKPARx+21Y4
PZsmjj9m9SC400vmD2LPfjiCbCTNMFwUgimQ6QZLFPdgl6aH1O7VwbfVQMSkuC8hCkFv1LiByRFb
G2sywgVqx478F/K2P3934ctgS4naC3T27lK4PRy6uNa+NB9Yc2poJ1bsn1JFexYsNh//tF9rmbeO
Bz+WwNdlZkbwtCykUULjPGg8OZ00T27dFsL4gNbpjBAWJvPSXvQj9pUwV94VyZznasbrmRPe92o6
vmUS85YjW+6r9zIe9q4UWjgb0t+y46K6FzG6atdAen4jzYxGJsFpfYQ7dYD/QFrO2c/eqYvo2IW8
tQEdeGfR0X5Mm9tG7fsE/BSrFwynR2fuf0DvWD+7fgd5hL8ks1IOMKLNYBxy5JmegJNFatMVnnpN
YTCMQdpH3Y9IWJE4QAfOcCj6ehvtfMP2yiDLl95jidnoTqBNvcbpC1DUyAG0xsKQI9+e+7pklipE
V/LzV0YZlklR+9d631FxwFNsuuqF16fHkjPrSwRGJT7Ea/Bz79RYHjcdrJHzUAJQCmtM+yRHoCGx
6e+LlLih0WjbyZjdG3K9zAUY3/mFCln6LyOoe2/fdjZwjbb22AdAkHCIjzQ6aUzT6muxVY4gKyOB
995UKGh8O4T9dH7MvP/+b4Xyp1fHxuz2r/1zT+9d+vle/QfWyfnX8DXS9B8ZE0N8483GatGngoLm
57XK5KdKyZ9QFsnYZ9sIZIJY9B8ipfHNZ/lEDSlSpbFWa/7Dr7P+EbLiqkcbLslD7+9459ZM+K8S
JXInMEyXtjZjDWfoLt/crxp315DdpHjPQGBgT9ffptZt1L1TKcNLNaSRbNb3oH+5/DP/cN6VzZ2f
noUZb6NEhKgEdAk3sJm4O3ye9atl4Mlsnmwsr+Ojvlwn8gbfQZjtfeTObGLy3sxkGOpPz72Op5Mb
3dnG/d+/FB/qkv/8tUzrTyVc/7Kca1Xlf0UL/FTpV236/1XllliF7X99Dd5z/V29t2lV/+kKXL/o
p04uvtFKQr+LhR6NDrqq4f+4Auk+xEDJJ09xyKpg/3EJmt/W1kusYdRqIIv/0rmFZczzV2lb0Cj4
u9Hsb9g3116vP1+CvzV4wiO1SGKZZLH+cglmdiWcEX3CdXlKV86U7n1vnhB2FET4Wfl7AXuWBMlw
1gZ7b8j0aGUdfRMifygysSV5cs9xH+loSuSpre0ns2QDbpZzv9U8RfbUl6zSB7M9kksfSVKA3lVg
d3ZJTjzW1aKvQoxWIAYzw45gNMGkuz/chulk8IGv+dWzyy44XAHwgdMb9+RXiRHFHC80gXcEIo9n
K6ab/ljJNyKTY2B0tK9rVvRQDj93X39rGfR/c33/enn/z/1Xvda2qb/eKv8f3gSsUNYA3L++Da7x
3SXcCJ9f3+u/7Ix+fu1PA6X5TTet1etBT8sa8MNP/PvdgIHSsk3H4PlqUuTj+fx7f9wNgoUSoisj
JE477iJuLpbBawOdpX+jNNFaKzPwXLJ2+jvPY9fnPfGnu8ES3HY81XFG67wr1pfCrw9k5CIpkg4b
Golc1Cp9xsmYzYJM3HWC7ppRE79Oq5vF9t4M1bywZT46zui8Q2wlY5+03+2YID4m/RsLQAWWLMeu
EVdcluzsZXr/1Yw1JPXc2HuRcWvMCuqGvOHWfGnsxjrXY5f8sMmf0GMvj3nSBqnNvTap67r4YZqI
fU1BbqXQ/fS+69z6vCQXen5UgJzvyZYD4SgzmwUXWM86Dnxrzu9qGqYShd3YK/e1k53jqQtZbxHG
miiJmIEFXcGjWj1TlY/kjE0lYacddNVjUbdPslyucEpdGaQe9svsQBrSdhlqQJm6M4CvytzOrkKe
qWvnbNuJuAKoCHY/P5Y+SkoXHfu2eMQ4wpRkCYJQ1qfZ8QuMWrwfcRlnZ/I41BCg4ZfIoEPUYm5a
VT/Zn0q3/p6kxnfpaYfGhoiHxeaZgt5t6aWI2BLyMLDJJhgr6940kLp7ppu5hLlaTOPzCqef4+VB
5s0XS6DhRDPPQ167r0vpkmua4p2Zie/VVG4yw0xCjFu3VRpd1hUQkKmN56ACMrjyQfzrmPhj2EFg
3/UN5PbmK2r1UDU/ahqFSHWor9LQ9FBGyYSWKK8WvtgoyuSBSsX1NKj0rdvbnCtbGdqTqL67JaZE
OGUuhajFQ9LeFQCCiLhzkO5SOd2DynM3ha8eXGG+d6xsCivbTbXGiZp9Vlga3bKDQ1tuzHppAmCp
sFfS9lq1oju71mKFw0wwLS0Hgwc3ExDITmcj+viQtCCTElgSZt25G08yrWHaYCUGFREBWcPXQeo2
AGUjt0LXvECrUGl0SXBkGpO3OeWKNrWhCJrRvbG1eDvFg3eJ6dXbdpwxYn7grbGmHdnNdtwFZHjK
Oos3dVN+pEl9HI1FHXK2GlHqXfO+OfceXQmGGPaztAGs9dFhzOg1oexik5Hl2bQle4K+gTQl6o/a
rbzQ6gY6EzFE4RTFALkRQ+S8CgYKN9E4nrt+zBQhYgoIo+mWLP9tptQz6ky5YgICU/WXGCP2XOZY
N6TYEMd5oC9t5v4o5AeoKPLwNTD+2NasVy1hd+XW1naS2r2RmQNyhdajDfg5ELxG8AloWnlj1+ci
iV5rhsHIby68apctz30uQpyY6Dzl0ch6ESqgnNd2styqwiL14xnROWsPZDpgP/bLca7Sre63ZQAx
5QuvL9oMn8fWVdDUTP8NpRULF2tNWwNCnb6yIOYhFZNt40PBsKazySIkEeadkHA7pvkAo6SBVeaO
N2Zpu/t6anBsKFnsWV/cFzife4B6E6tt0Db6li6DH9ZiXvl4ta7zbGEtFLkg5KhyiOprL4/X0Cd/
tRO3oQWwdcr8i2g4pbEwD3qG8JGVpXHXL1KjZwE3WUXH5EnBPmZc5hbzJ+az2DzW1mAFw9h/yqLA
N6Tlu6a19w4kIHYYfD51aXj8r+Zz5tQRer0CGK1/kQi+QIu9Sfg2Dvlc1xsxvftdUm0xekJ1HTB1
In1Yhna52rg7tjq+3wc2VCCgDaxSTIZ4zZ/eDGmwlxTLRLbY6w6yQYoVqxqQFYA4ccc9e9lyykZY
e2AjGKEX92KK5Is5gQZdNCg62Xw35DMfa64dnCoDVUih7SVZtr3nTIymhbI3YOROXsEu3pbg5AHn
vOkAgyCEv81leTnpcXrdsr7funY5bhltXoFmhnY3neKCeXK2pk8/1qFe17sYZqFnLVdkYMvQLnCH
ccA64Oe8SfuRHRXInU3TD6yGh2CUq53zLW4M1laNBPPj7DEmvNClAx51IkVMTDHR1bsnPSh8w8Nk
rDu76Vmrfey4cnqd++EKdDQaKgT2NJYhTCP/KnbH/pqOOe1C84gHpNC/p6EC1i0RYwidVp81bA+K
plc/Y8lCZImTDQvUW1ehrbrGsOW3/sMYzO4ykhWd4q74hBdPKUf8NMZzdmXSifCWSlZ8TuY8V2jM
4GyiG2d40Oi8vOhFIYNIzulF1ICoBpPZ4YtN7q0ycXZ66sfh7MfVcfJdPkUMrBR2+dvK4lXoOPJs
tT1/20dhd32YxeWrCyGco+5rVTWgKNLe2XnLtut0lhhCuaGmp9ep0dwYmrpMa+dH3Mh5ozt4wSvf
ukAOjVi7+mmYYxnFtzl8NilSBIn5bqPpyWNM8HQvHedzVl1LVnK27nEtyFvYSpg+jJmjgdF58ZFt
sAWUrdEeqRxSnKEN7bd8VJjZePfb9UrzraR5goHQUdyd9ze2ji+athx5jUDY3k1Jpl0Dw7SP9aB0
iDLe/6LuTJYjR9bs/CoyrYU2hwOOYaFNBGLmzCSTmRsYM7MK8zxjryfTi+lDdqtFRkaTVq2NtLh1
7d6qSg9MPvz/Od8JKaO06VVrIRuuUj8PTwiqm53rtvZLCL6UBjAZm1c6pJxtFk7h1xKR18GtCBup
5tn44Ta+f5WyjLClSLR1M428rQaMX4Sk3LC8+xo4QfFaV5p5rMjC2VS61R2bcBSbUSXJg9MXrRfk
oh1Rd6YZHuA4fQAaImmxadEx7R0vxs65pjio9l3ECcKNRA0QISyav9FfuNBxY+iojp+8Wia6bRA9
6khvp7mFNiBPszG9aq7f/krIL2GOyaovbtd0HhMF0+5YH2NrGrwqj4d7gW5/M4iM8v44wCxtHBPN
3NTaXtxWCPqVbPJrMYTlyUjqZkN+jLgVM2kaAV818zru+DuFC/ZaNNaIiTXdqu5VQZv0A/wvaElb
eKJEFIM16G5H2GXJBuAJ4U2qrukEjK52bErs7yRtcGCaQ+p0UFaHGzcuK4ziVMDcOQqOWmDCx4yX
MM4i9sdi5Ueq2FB6sl4wYUMtSarXFls0Bf52+DEoqWEPQ8/fBpPq2YcZQ+ylVm49WHE5H6VNEC1u
H7nFwaa+JTTyF/upRDoTaaCsQRyebNiTRK7cYIk5+Q5B9L5nsYZRGQRwK3Zdm/1MwUEDc/eGxDoh
Il67uVyU8D3O1XS8SbnFyhm+x1kK7BBslpUOB1kP8S3ySMq/Lc0QAiqYlNTvG9uu/EzsSHqRXluL
KzJmRiYVeSzbIV+c8L9lDzY+iXu7KLpTmc6kZzYPCGPXRq/glzW8tymrxBzCgB3i9JeFxmjdjXb6
NPn9c+MTJW6gOEKZES5k73BvoDvaFoV7KgI931alLG41t8B15Owdy3yqkgSnX+pWj1j1cZRb9254
GiQfIdXvnLadCaI4FzdmE6Kxcstt5ox3WCzWor7Wi4R96OB7VcSHHNHjXDdElD0pFDYA59amnA4d
mo5S2NsyLWG8atHDEDQm/axg3AbQLbLIf55nLOV22cLBnazsaI+dteq7wr0fA2TIFqxcMxEbR4XP
hlVXVzYFolUZ6ouNigA3DhUvLNInvD6j17VqL52/K0thkZFJcBgLgjgH/tlXLXes1ZizSkRIweoR
uIjV/gwqfT527pcxCa6KQQNLZzUbd2wG8EHoXiK1CbsRoUvm0kc1sP02X0c3hzrKXjBtUDm47p0c
5xxXBRv2ArGVMxzt1ganB3f6L3fAKIVn7HphH6+c9lkPK+0KvNc1AVHzphuQYsfBtWqeDJhpaDr7
a0HLeAJFgqw6ByZC4VWmyaMLjmfttmSYcsqwi5xOk3tMkQghRmknvf8r7TjnIzD6DnQ22pl0eXRS
l9mNoe9xeI0oAOebug6TbZKhgR9VfjR79t6sXRoFs4qPGMU3oOymhtIa8EcQbcK+n7RSOAoA5hie
VIEGvRNAen6m224DZUYgkGLjqp6q+N9gnf+otPBhHP272sH/TxU0crmgXnLQ/4/LByec9/27Ctq/
/0v/VjfQ/wV3JDUyzJIYbYmHf1M3EBxK+L+BZergCd8Ucomntw3DELgykRArC73r/64b6NQNbAJr
IWty2Mcl9E8KB3R2z9SmUrcJ4cUXTB2NwoF7nlGakheRzRbAbymq+kEtU7LWNcGBdqKPqp0jcgGi
Jkd6GEyF2PZMzM+2Kn8FMHf7yThiTHllH+1u0GPNm5IQKN77HvqusthS0zW7H3u2LoSgsSCQfRiA
kthCKCbLYpo8HNZIyqrhNog5G5JW9TygoQws9rB5k91ruhEhYZ209cCZZyqJ+BOBfiu78S4TBFD2
PfYGNsnXTh3Jx5q4JQcwPxrvY62FT2PU/iV/r10RW8EcVTrnQoCKfgeCzYJfu5w+yTgL/R+6O6Ay
rW7yUUHMSV5oyPHdZcEpMCtj8Tgd9DILNr2bXPkS/UVnlQ9SyGyHzpRgjG5M98Oc3nCKlgdfS0+2
XVw5EysXJaVrwhHuO7ZUOfFgK0o18IjdokDnEN/G0OY3KL8WMFxzB99HO5os2F097eMevB0G2Hzn
xiDpkmZHjpa+lhWtvAWyjRPhuYUaMaNJqTkfrmK7JAyRzfxoGI9BMN5UKBVds3igrbepunLPEZ09
Wn0AgLfOS+PgiOCqF8bGiboryDHrsSIFDGHCOosXVVL5JUUxBE7efnLJYgQxZzxPpJWCK4Q6Iy1S
lLL6SY6kSUw+ltmZji/OBCAixEdqDbpS3+DHDMHPZLFz2POuXPYySR7KQ7gIsLD+HPLQf8woqeTE
sa3MBNZkECa4T1GMKHLj45DjBlzi9dSRYeckB4x2ewnjulIWaTzONsLtmdtV4QUmev4gaU7g9E9D
6ROnGRvuSuMkzjaweKErhj4sb9uVBg681jHJNvZfEYYE5Ir+ZgbPSUIdx+0usnd+3P3sTUpoy55N
b+jlJnKxcCQ7s3L45/R0J0AGruw53JOUGK8Fu7xUTN8JkaLvWKGuQf8zp9mz1iR3mdXdsuuk0dl/
8TNz5ZupRzQrFQc2W7JtN02s76DjAx6KWRwH0/lRpdludBKc9LnU1kLPc6imUUSTuDgOpPf5OjbN
Xh6EYV0ZBbIjLRlW/cR5JukEy65pwM3X1LOf2zdsETkbddaD7uRcyFBcaVEVbPK62iejAXqPU/A0
J0Czfu9z6chmreLEKPEWmcFjmYPHJpHQnvyvA4osbkWLRm0iOij8aUqN/nZeHZGToGMxf862/Vo3
7SmQ4U9bIAzVRvVF1nb6s7OiR2qJh9HWrww1XVFuR1tY7WXQ2eQfVt6gol1s6bd1Xu7sZLx3NbUI
VtwrwOtPYRXfB5XcRIXxWMngvtS1B7aS64BdKFl0ydq16InHtKT8RN8CKthZYiY1KXW/GkVFsKnB
1sh/nZcErtmo7kGoeKXfXrdluZ9jYAgiRg6miT0NgyVVU+39svhltymCwF8yZekVTfE46GyRF8UG
G0aaA3XXb52cSSIBHqtaq92nA1Y3KzNpVdX9wTbtbFuOz4YITn5QeE2GVFnVvFMyl1/4HygJO3sz
EYYyzPIbr6jPIVze4GnONnFVwSNjwqk07ciZZYsvJr2tYj0/WLXaWkX3pZqbJ4mVvNcDwLEj0V6F
XiGNI6nCJ9xhN7jsMOcyfHI0MhKjCFmV+5V9gOfI4rq3Hd1z+mifnYbEc61nN38KnSf2jTPGlGKL
MWDyyAO7R2vB5D+zl+C0no3yOanrXev6XuNMPwv22i0UzJU7AVWOiK3aN+0ooXlZ64WuQd7PDZ7n
mpc+Z8sbWSfymq4zqnNFh5HY4NOFTDN7tI2eyF66gyzDfnGO+UokRIkJgA32POOAj+lbZKsHEuuo
s2R73bDupNl9JaSg8wDVYgcI0KcAMoVXZd7AzqErM/e/msIod0YAqdwo4vtu7L9nmPp2AwZKnh/h
I0N+75ZDzUiFWlsqe8WvDNY8q++LSmyzmZqQXNQT9tR/HTr+V2MGC0+vIEBMczne5BSERuM4iPyO
qWAkGm74Ct5rfuzH8Lkx8x9WYF25efVzMuVdkKUvTOeH2hcHsh9mYsUS0h67Z1F3e9k1ZNpAjmXj
yNcccbup4aOyQtzF2sFe1UK+Uhl9sRbTeOTk9kMDM8YCxjl/JgazTFEjQSBLezA5VKso99TGc45H
3gst5FN+XN6Og8nKhAqUIPC/B92xtpNEvJ9XOpE0eRRsYhs9b1EF38dBvOBcPc5mtquLCP1lRTJi
4No/ycg4FR1YWIPoNJTgpOL1pNYBHmLxD/Kv5JxUWyuI7iJjes6E9hdxhBQfh/Zg4rkkQJhgZcve
+659P9jJNf6RuyytXikKP8hZx8wNIM7UsZkbUee1zXhyHM4DTmLvi0Gna8zJYJON7r4FNRV2cA1w
pbNBN+QvJL93PM4nJq4aoUq5Tww25L3voGAuuwd7KHsekCAPJGbKgFmwLrrxrzHQH8FM4aXQ+lPr
ljcsHQlhu63Da4HuBpVg1jbsvmWxjbTpPq0pJg2YF7cmck7dMY9Z6dxHRaJ4dXFnuj1VQiwg0Toa
gh/N6Czxgtpip/vZSOcYuhCesR7G1+xocPm7Os8QKyPdzHjdzg2hdMO0IfOGwPSoeIjKDB/kYpdw
0z0K63itwdDdzJCdHL2/yZZtV9tdketF56P5G3/8vpgrfPa58XdWjBuNhMDeCecDMaN8W4PYmWbf
Y0ImXLRDqnUdld8s5MTdzHnJAkCa9IdWiZukdXdhiznNbdFbgitmemi2QzZtUwyv6GDbgwooP+rJ
/D2ynB+TjpTaDjpn1SlxO9n078v5W+HznCw95o8uQL4NMY8keW2kGZ6MaTzRlSIazu0fDFkSHhFn
O6N0kHFODa9zblyB4kOlRNriCvQafkzolTvELtHazdSrYaDda6PhOgWes+ktygsLbDhzqMCb/QCJ
YY6fUOQcpir/WfWckWqi56sARIWeDSjISE0kOG7Y6kDGqWElXzQk8FL58Y6JrNv4Pa5MVOzVJigK
VDICGGUZpPG2JmVmhaWSyVaZV1VGnNPUMGvE+nHqa1LI/ODrMFboiabK2BmqlZSFQEVnrQBUpjjx
KfBgqMeqdYIRjOsm5YkCR25jYCqRoNWsBdtmam+Y50690V8xk09MidG17eSvdsrjAvQsVnhgoPRN
7Lfa2OtE4K+0tuV4vMSSJvGoNiRJ3lqTYW5S5Ty1cnqwuujbME/XMouumiZ+tTusorXd8mtU0m9k
SA9PtY1BdTKibF6VbAX8lGIiVNyNHth/lQZ5qMyLkRcn0+3AimsSXdSZ1TVqO7zK/XCrSaiaQ2Xc
tyMTs05ZYiC/qTUppTojevxO0x6zYdxNY3vKpIH6mbQ13FG/StvUT/Y4PELDf2rwVOCw/XvADbO2
RmS6abltC38bWjgIZgXnTXcNPi2NPKeMJdxwCmM95AkxLQWenUaAKXGn4dvUQuIzbQB0IKunmohH
JtMa+xSJumTyHuLUxzzbUxzriMly6/g1GbsrXaeIb+jO4M1yuLFsfkQTx+baCJdKZJDvEwGWKam6
e94+Tuq+/EVGzJPv54d4omibGZuS4vHanOYvwHeQWqXVl7yBXJ1MxqmR04tmEyylGQmy6nH6IrGj
jbHxBX7LrZPMD03enXiHMx7r8AUTOe0RXf0gUvUaQv2wDrTxaMSIz9VwMkPjEFg0wPp2sfLbakMc
VOWZRXfXpzgB60z7SxbVNVySkP1ASroOxtNAYUimS3ca8iJZy3lxVDepJ7pZESa74DsSf680CicA
EiHj/+0bAFgVQMOUVSXWqNf7TaGOVQZg2QGXlQbZ905L8EW7B83MnSvhtNkua5PumITWjenGKalZ
KA/DeRsk8TXFfnow7sYow5fCHpl1RNkdyDFp96ZD6qBFzCu9DhebtAjVIVRM124RdfupowtYMq0e
p7AVm9ZPhyOMgSO+8ye/Mk8TFL9VFbmvfcfGtUlh1k5uAxBXHcuOPlSeNljwOy1lmyJIQ4hoVbYu
r2rTuseRuv7WMUXkiWF6gdgvORqrOwJFF9RATLNLcgqlwGS02ZUsomenynEyOYhNCsOmOJO8GiVf
o1mg+raXlhOk9KVFxjawB6hv5PU2xonsaTHhAVWd3vVzhDl74WPoQxXd12H8Q5fhfDI7dcwUZLy+
YkocDW1nwgDYQdnz177FcdQOxI0RZiSaq9dWkW4AEYEQPayBVV1sNVURUsqIg7q3bXCws3NjsovF
c84fgvC61qqNcIoX5F4RBz+kKVlI7SxWmOosDjNWb6yzLHric/2J9OCWnjbnixpRrzPVv9wyAqM/
h49W/hM60VcyhLJtbWRbk701J9gKrsOYDOjn0wxM4ax/D3Vw505IXJK1GC7nUqPTnZTplcTrpocl
ezidfyuLLEHdJXxsl44M8g2YpNBfgJwJz5o0DhAuRfxYXxP24ZXWFVKAF+JrICV4baqfQPCoVRPl
X2bAIRxDKPaS7kHYH/3aYN1E/S+n2MwISDH27X3j4JvtHZllzM00OXwadWGfPFjGrZvH1bqifrOS
du1lUwMJaDrCMzhaMCkW89828pvZo+AKq5KGnS7rlzwIqZpIWkFY9yeEtgi1IaTdt+JlHCr/IEtz
m3PInTPjYOXIyE2n+jr2mH39an7GsMUuZrr2mb0xWtwAYKu3EERvZQb30rV3bp5RKkVSngDClG10
Q7rwKWrENbS965YtWGjlT01RfwEz9egmxbM+6PsmDIHjw/mlj7IJw+kLZQQoNW5zh1pJZ2ci2QXJ
ISU88ptf4A7pmrnmsNu9xPENndenOlPCC8Im2Utr+lXPNFIajqYmOzB/WI7xFLuTsutWQpEL6c8W
flA4FGkNbEgY+bF3kePPjUujne8YzGx0bOWw0vyfhvw6MCH2c3UfEZG0g1fxcsos95rG+3Xf60cB
hWtNZiMo9D49KMc/5oxTg+cldzj8q7GrqxJ1vyWynba0LgSgCBsvlWmjqLCilzl7rWhCla8Yrddj
Sx6GrfVbjLN7JlGx7hqwyJHuH7IWFUJnr5RfPODJQVAWZXQux/BxMmztJIau9Vo1AYXue/b6triZ
bPNLkYCZIR1sBfRlIV/W+j6Zly0lcSTFL2ICYFTn800d2QQy0wjo6nIvLP2mbJbQin5v1c0X5AX1
Np9e1eI4qGz7kIx/x+l4gC+9y3JxW5XdfKNm0nwL7ZfOL/pqohgXwnnJq7nYd22CqYarcIg5u5km
rBvAE9eYAAhYrhQwwwixW7roNEvX17c27AfCrqjWxagkLALABmI3djp1PoOqO6GOfChuHsm/yXwN
uGWLtka25OCZRXzdK0c7qsaOT1Zr6IiMKQMMMkk809fmddOp/4Qs8z+sGL+rK39Ygf5/UJgG/kl3
DNRkVH7Vogz7uM78P/9H+pr/+i+AN/mv5q1i8+If9O+1Z10njYlke2ZQJYx/16zpLnBOQ7BUWRJ9
MSK5f9esWeJfFO5kZQEf0N+LiJULBEHqwACFAT4D1ds/qT0vGuG3mAOhoGot46OQgzAol8L0z1eK
NkHz3/+r/t/gb1R61BPXJIsRSl3XDVQOrGMV1zjcTWvcvqnL3/3rH/yWJ39pOOrc3GnbobbrLgTC
N8O1FlkqBDDPXsxxawMFZtktIXao6bdSgJP26uPxuLd/XB5Uf9cgaZIAKvNsvKQxlFuREMGEw1+G
QW+v1ZR2dyKlpTUBX0fYQ6jwwSXqbuty7N1/PD59hT/GJ1CAy+UXIFlc9LNvrjfJ4IU6ZcaSidfh
UAlo3nms0t3Ho5x1DwQPUcJrlKZlC4SBf4wCfh4VlM5DLIecRnlTbPFjlWuip6fNx0NduKHss4BU
Wmwx2TAvf//NBdVlEztYdmcvwX+8b11t3mSKHCRnKtK9HrHyEOmpNi0ILCQKQ/HJleqXxqdPg/DZ
cC0+keWGvxnfdIo5rxSlqmqu5n4dW6lOB9sxDEqufGyQqiEMVHWHjEtUZXydmQSpLM+4w0OpVeQD
4zvv2FSbydM8QGsgKKpnl5l1WnA3S3P6Ffmd/VOUKBQ/eRf1S49pwYpIejx0j9QZXjN26UNnteDl
z0oXvx6osKprQc/HjnYHcNlBvKxd+7mvQ46N65UF6+vAy53v8Z6lt3w3Ef1aSvCaT5Lzx891eRHP
5gFpuORiWBSrhbLOfhuxj21eYmSD8sTZYKjschegn6JoQ7xBw9ariqBQ1ZUcjx8PfGFGYGAydAH1
0LVzFk3tmweKiT4nGBfagl/a3dZup/lQ9ZCz8n78JfrmX5cyFqHLvOE/HgHXJjBeEM/hsgIbZ5fZ
ZAUIsWTEqhkNigj62r3jpIfgS1LO+/jC/vj0l6GAqCoMIo60zj9K3beaivjtJSip2OW+g1yxr7JP
rmdRFL97bAwi0S2Lxf6BG4QV5O3dm/3StOrQN72xxUY06S1UDZNTgSKL3C6XXGYSHj6ZAv54YsuY
Jj1UJgKBhWD5+2+emKZ3TdzXsfL6wh/uhjytrnuTTDI3gerk5Hrz5eMb+TtC8I+LVExvrmtLkkjO
vvks6UazshgwypKJgmCeIBULInAcDjFpU/KtAShD1lHVPmZ8VPuMxtWGfLXkk8n88g/h5bHRky9W
jOXtenPlnHyzaURz6in4A3vKFNV1kHISH1K4+Bm9SZq2+NODBtoOp+DqUCeLXb9nUf34lvz52OmJ
k55MwQHKFd/s+x9ilWUZApZUXlmhJbEi4e/A92wcMzWRRYAbSVoZfDb1/jFFWAyKB2qR0EsbE9PZ
oLlBh4c+tic1Gi2JA64yRUEqaOnC7iUJ1RjMfBdoy28g3FxkKE8SZbpbI5wbkonjfN8PFSxd27gx
yCg5UVIwPNz97ScvzIW749LJhxIF2Byy+NmU0lVmDnjBFF7XpQ8WWJl7LPLZQ1pa34o2op5bpU74
yZh/rEtYD0wW4t83B9Hn2YdoWlEACUkXXpFUFZk9QuMUZEUeXDv/iwjHn4XGi+I6lb8NzCL7ZK75
HSf0/hNh+GWm4Z0gDsk+W5YxC4YYXB1ursAV3A9O9URGurkaM9P0oDp1YIU0fRM5UGyImci8NjaL
3SRAcXD6UBs1NhJ5Ohl/9cBCnhD3uyHRA8VyOWTexy/vxVtl4wjhA7IsQy2P781XNE1FSalnFh6t
AnpFg1ZzgKY2q/d96SUFEe6kg2fA79kqJqePx77wDmOM4rVgvVEOc/P7se0IetXQ8JjatuluEr+G
mTNO9bFsqOUGOg5paFr5l1HB5Pl45D9XHp7Qm5HPvp6G9pFsK5gMWKyTjWOwPevyHp4Fp86PR7r0
+rPIISPBsmhwsHl/jVUBO6GaO+EhxWoxpJdsJ0bb2QS6Hu6UlEhhF9Pxx4NeeqhvBz27PHew3BYy
rfAix8h2ugnEM/fzn7Mw7yzqybSNKIWi97dPc1j+0y0E354y8PCwfcCSiRjn3QvVdXYTJz7fe1Fi
Vq+YWq6wzeWAfs1+m4tIffISXXqUCtGPxa6Fgc/FOjRFYJFCUIfaQ8YSTP9k5yfWD9Jx3c+2jMtP
P/+uER5xfMQ3yud9dn7RNHMuapZ/L8+gxkVJ0Hs5cbocXWgHuhP6xcoqbEQKfe6NUJOJjqGVnQtU
kh8/38WB+OcvwXNlQZsnS8I5e8DKFLSLQzgZCxAW6z8dCXAPyO3zJN3YRencah2EIkQ65mbOqe7T
ikatAvTz1kiQLFG+GI8FJ+XDJz9suQXnt8iydJ47sEBHGmdPP5w6M4INqnu9ogEeImup4UwhMwJK
78+oOaZsOIQyQmCqSPgikKSmu8AUmOvGsPn4x1z69CxboVfT2UwTIvf+TZRpZ4X63OvegHJ9y2Y7
oBJdRvt40ux7iPHBrb/AKT4e9NKnx1xsmQ71JgNgz/tBra4PbbvXdY/MV04UJs4zK5uutdYtCNVK
o02uEGF3daehpW+T3cej68uDP7//UBdokNlsCF1xdv+dCIB96vA1QKiwDsRtlFe60CyASYgfNT+l
ykUnfJ0vZzTcADVWBn+84R+b12nm0l80oOr2ZWodrAa+Ws6p7ZO56dL3aiukFgtGzuKXvr9BWWLV
Yxh0uhfngGE7O462ZhuP20a17id000s3g9QUbIgMxhxxNvdKLOFNmhh8rwAt/urdVKxTO23XOFbR
29WO9ckL9+d6hr5NsTEj3QUn+G9H4pu1dGD2hxZl6x5WHFQrtG6QGufjwccHhCJHv0aQA8lcD54/
fup/zgaMu+wMuKMu57bld70ZF+KCRd2Tg6qaZPQQuIK0T8dwPnm3/nyzGQXVpmngrGQjeDbnyEor
FUmKutcx7985GDhItOuSdZia7YFkULQARZihqoaLPTrOJ9P8n89yGZ29Phs79lTnz7Lr42woBPfW
1UKXXauSXkiH7SlFtecFVax98h3/OXlIVKg25REKORZ/eX9P0V0rtwzxWmJ6C+GShO5KzTnd9hQO
ON65gBDIyNz/8wdJ5XE5TFCQI6zy/aCk7daAxxmUbMrhOmDX5jVJ2v3jL5CpQRccGvk2WDWN96N0
tM8cOql42jgibHRVILcCUEnP15m9jy/oz499GcpeAAvLfuB8xTQQ6PmoM3lWZTx5eoZRZ5xFSzz3
Py9msjBTglLki7GdlPbyQN98BE3Qd6GZYv7rxTxvhzT5EfY+OCurpQA2YWj6T1yZS82CMi315iUc
6u1wswU4ssdv71UxRMum4ggqXeyRMuEvHw914aQr0SLzuKC1soc8fxflTLSjoXpoLnmXbAe/6Dch
ih1v1MG6TgO0yhnD9V2SgzTD1gL3roSi1IYaQY7/lz/lfErVysrN2gIL5CA6j1xNZx2wfG+NVkxE
puSj1wYIA1keoxeHjcJCNUQdW9fqk5ty6fu0dYqIkooL9aOzl7hnKUP2kegeGSDx3oF2M0rsTrQm
CTYgBC1AWvfxtV+agVjYdYv/KKb3s0vXAp24GIpmQKyV2CSxBRfGcGJPlOGjn2jRJ4vJpQukba5c
h5XE4uG/f8GcCQQv4X5Mt1MUHQwx+puM0J111uX3avE2jSIKP3m8lxYw9tAUQ/GqQro4u6mRpaNE
9s1lISGEUyOQ+yhl2O8Kw6zvaU70KxoFAHcqx/lk5Is317KX1YV4XhpA76+2Co3OVGUsvbhESkBU
/LTJBj1HpFqEGx7mZ9/UpYlp8R/o+A1M9mlnM+3QjrE5aNxdw0e/YGQdnWuVh1vd5t3++L0xLjxJ
DgzsCBC2U605D+01fCGRREZ8M402XpcteFuh4fisI2TFVUhSCsKmdMoPbqq76N/EAr91noRTauyK
cPBwxoH1EgxLNL2wV6FuaVALwMXMY7wfZOrvRFpAqzOiJ+EHmHjpOT+RIBueorJNtqoFF5gLZ9j5
GLhhwrn0ChqKRdo0DYcoDqHqy7k+qcFB5ko2LuZvvdt+fBcu3HAdGITFYQUEPLyT9w8YjZ5M5pFX
KxyyxLNK2dxT5Sg2YRXMn3w5+sUb/n/GOl9GkygTMHMlhxA8XeRZTt16RpFHxdKqDiPKW8+dm3Zb
Gpq59RHKbnuydLZxnKBsbiqyhiuj26Ut4ou+7vNTNYUdv7O3PrklF955bolFQ5Gbomxxdkv8hRRQ
lpyVyHrRjzidvtRJnTy3NM+Y3+c5+uffGK1PwaLP0QyfzNl4tk0i3bBs4Nyu9+/pz7f7xnfVFtCq
sTWrIfnkOVx85FQmFWUPrlIsf//NiqwFueO2lqZ7Ta0H1/EEEpD4GbhxGFI/+cZ+T77vzz30obDG
LSVRjl/qbLummfGgxUuZJauz9nkOfSx24WxoD6NCMLYuEiI9ktG279xWPAzJ2HsYXaO94WvuTZRW
5UtJJlVYyb/irtGv69HFa5k1JlqAsEwzXpM2bIxjWY7uWvPJtaEmB/cxEbWnjW47rDlijhCgs5Eu
je+Xg1qPlt/DidDyGVx5VdrP2GklBt3QV0dfq6Ai6BrhNSs5N8Pd6EY1KOM8m+kzGd1jZVMtWVEx
he7EnnwRyKThbZpKiNZpIK1XlRpjDIjE0HtMAkVa7XQ7z9U2tGFD4JjXkZyqKQCzqACzf3P9NMG3
XXT0JjB17sCcu1+10HCg1rYDFifZgTa2ppdMZguGW8h6W6qukKzprfyacepJt+6g6o4Js2wMTIRx
+31Aj/8oJqUDVZT8a42emjdlbpffCABC1Nyx11sNs7+hHoQYNSeQJl+3loGvOEM78ytQXZSuqNf7
Ym2aJp9pw+Fjh5MHGefH08+lKYGzkeAsSMTkn60Z9hB2VzWUGunI7JPceqlIS90YXYXgH6vXinws
45MxL73/IMH43IhHEH/gmALJ15gpxgTIOxzQsQIQacJp04xJ88n7f3Eog0oHmktqjfrZwq2qyndk
31J065hK8lI0O/xpxcs883A+vpMXSgyI35iz8NnRdOL63n/WEqQMsuMeaoqb2J7htiS4ZaHc40S7
agq7w+ONMwoJUrV1p0Df1MZEjhOFvyOqtHwdROmwqVJjPkDeazEUd+7u41946VkrNuWLyoAqiLvM
u2/mndlpRokZQHh+kBVIt+t0TfXbWhdtWwOCTIarPrY/2RxeqMjJRTYimMjZV9CSeT/o0JlytPtG
93LEqzF0cvKKgIPU+AT78meWxlaxKo04eVJOQJqSCbTmqY+d8XkC9fo4VIhLV1HSFXfgfPT8k18n
l+d/Nj0CHqPEpQR7KzrL739dhqOqKnVfeAkpkij+enRfWLbqsV+FxuicukHXXxJO8+Ya8TG6CBy0
MelgBpp5ynzRS44U8W+8FtlVEFmYUHBCi5t5BHXDSawBSq/ce8xPUbny2aj8qLTGfhrLyPzVGVNt
fXI5FxZOSf9RIJChFGEsCKm3DxjJWwnQHEwngUD21o6m703ZmevREaQ8EOb2z98nKWklmeSYLOCq
s5oa95l8gWzm0TYC0TjhlEj6RUATLbTuksTG5pzzWX/8El/4oqme0tCVzFmLCfX9NRJw1Fc5CAqa
ilFAvbZo1jNik0OLqvyToX4XQs/fDk6ViA1YP5lFlrfnzQeDELZAb8sFIolJkcIhP/Qdlg57QPlo
aNL3bEKqN+4wc9LMnBMumHyrVVP83W6K8ZOHe6HM9PtEx6EORTNG4Pc/Jm4Gt/ZVykaRACTmGMw8
fRbOxzLKJ6hRQ45xAxUqYj6UripuPxn+T12IxbslbMGdQAkBZvf9+IMdK9mGFHAN/Di/MuLXH2dz
VqfGHxLcncq4T1qH0naC0dNxku6xnEtaVm3JrQqtYVW2OcS9yOIU04jpk8n30pvP5/tbboOc4fxV
nEdyS+OC2peWVfquFDGZTeNOak54TIN4+mQBu1R4QBGn86lxJMOSfTZt4GU1hDNRUxkbH9q0tYRu
lnO1iwRhGkm4aI2pI62gRuMilh6GKRIyfBl8srot3/PZ+4lQZxGMUW9B7nD2SKTCZ4xlQHrB8oVH
S6hqNPTyk+LbhRfP4ITCqqZs20YG8/7BE8PZ6006QONMLf2+mOSEsQWbWdq3hA04MvcS0deH3IyC
Q1cN6ScXeWl4nYaBy1YEZ99505hOUZj2OGa8uacq58/j7OWigHPiZ8nW7FPluXYPSgvHBBl02t3H
082l136pLHE0M+jeISl7f/Vhmtgi6qjURYiVV2mVWqdO9K43OXpGLINDJiddAcqRo0Pm9QhHxY7T
dUdEEl5Fa4kET5HLRurBKYfyk1uzvGbnz3/hsyIOFdBcCTl/Nz9Fbj+j8jekN9n4U8L/xd25LDeO
ZGf4VRjezEyEqeEFIMgIeyJKvJWuVVNS1bh7w4AkNAACBEhceHM4whs/hNdezcI7L73rN/GT+EtQ
qGaCKFIlpKflZsx0tER1ZiJx8uS5/Oc/21bzY4R5cgFnEgLZplJhs92eihCUTUoWBQAk4k8IuKAU
IXwBCtWBnJXOsGkUebftNNiOXIPqez/dGleb5FRST4xYfEzMXHQe/lmTMLf8mFOt51AyyIyQR1N4
C9h+1AJWP1jNoA5xDKct0otwF1PeMN5CnyEqVtb3Hi05fIEmr+u0tTwuFSXqpq03QW3wP6yHIjjA
n9EONYR3BRy0G93RZSod15fzz/EcKunWzI9O6JuSOw93uMd1h19MyLgQlPFsAl5tP6ALVlOn2Heu
4yOl2JKdXto9pebFWMXNBq9LWKYH3Ba8lrzZOufNt3t+e0D6OLmCmZGciZNM+6t1c0rVNgUWtFbR
+9OoTrR6tk0u5tQRnNDmZSKGRQZukw0GelG4411bj+OgwRq21MJy7kP/vLE1PgcUxlDtNq3TIDR8
OP5GS6cEqSRwKRyoYtxr2nTD9VqjbbK+dZJb+ob6mDERyBKb4m9ALRuaOqyoCzo+a6l2QbMIoCjs
uYBV5d0OI9jDveYEQaKR2cXCp1aTerLO1WKy2Y67NE4995ZhdwjnoO+cTyj9G20B0tGNimassGD1
ho2p1hmuKI2mlIsXdHx5ZWLObY/i4+YHhK7Jq0v8bVeLqfMZUIoLGqQH5ZUxn9ChjAj/EP6q3qmT
LgYsCh+gNVhQIMIjYFFQaIhCrG096Nl5C90L2Pu3/c606Y0m3XA+nrTnltvx1pcenJof5l4YX0xm
KIT5shvcQMaxOhe1sliHq4vj21B2/EgxGE3ybMDPiyanPl+lAU4xcExAi7B9AR+L/c0gMdrBiQ0v
k0LsO0CmBrgY8ODyhtu92HVdsHqDRd02rg3N94jxbo1xoq1ngwWFtld2m+YLxx+vbFKQPORqBDZL
K97vUyDKrq0l2oA6vNVws4YDNYk8+OmbNBHvhvdAlO6Pz1i2oeDeIDQhwofsCzHYs6vXdHOfBtFU
w44w/P5qoZHvjhewRcTu9oTqLMGcYbGQa6OJIykRst7yXG7bsXX43egG4TXaP3ZsSAz0Ru8qndpp
vzdPUWyznjt0cDnHME+06IayXV8HwaYx6uppcqVN4WQFED+/mGPYDoNtkw4gS2LTGxoLHd+VMkMH
gxIEPlT5NEMt2FlTO7Y9L05gXKhvDNLithmkzejSiaIF9Weed5nq2yUtnB0YT1tEoI7PLvahePQA
y/Y0A+2vGcU4NFyWQUqjFA1bcrMc+Qk6F4qBJRVO8XxMdJG6sRk0ot315hWnq4dvhQiSWCFpKL8g
Z0WwS5/4TOzAhhbROZ2qXjgocByS10wFER6cyG3KA4yC3GkhbRsnCyQ9ngT01WosIV5zWpthdwFT
1vHtzHKPB/vZI7jLE1H3UNTsTten2mFNXDFsT+PbJiVvgNNjupDVmw9ON1jcrJ3e9HKxXjySUWth
wejQfWx767G/bYErTIeNsN4Y9+KYctugTQ0BerfpRw14Y7sN8EH+6srmuhjbnVmD4nB6xdOXRDvx
FGWqAbJo/E2qARpaFj7ZO6ibqO5v7elSE3n39ciBH4dGPdricmEsoj5dN5eYBRDyHN+6YlfcRqPD
ddMQICkihAIxJ0tEu75JvSBesXWL1L3y0Fz0fwMzsjZCdxCRUB20fe1LOuvY4zBM/KtlCDHd8TWU
aCiUk25wKbMA+iTIS3DIdk08A0mZ1+GPaIJf/jDvGj+4ayrhj89U/rR0n8bWwskhzSdPRWS3t55O
6MvUtJdgbxOS9HN9/ZMXrLqjjhcmYxijaPEz2+B5d+p0Guv1WifORVmgA9eeYIrYelRPwQzRNdDf
MLZoA4o5YNpu0gPdmIS0QNVXq/dIXxdKpoU76miwvoYJ4XtYOXug/XoT2P7s9gnzr3w5QuZoigls
qHjhhrONU3c9fGYnXEENnBhUdzTDOuWDiT4IsAPO9eUSCjAstuGKmOuF325ThQq3Wn/D3XriDZVY
QWAMGlzI3CGsR8jK3iFwm7AmJg06QcHln15tmyio7Sas39AYBdKpsHkCnFUmeoBQRCqK0oCMBG5/
utDxdd22YZWukzmFyLfuXdBYHJeSGMCJjS6dijSbyLa1OOSFJ4ttg8ZvrUgbwHOAEtEdVK8O9TRU
0KdETKjWgjrMSgTzqcQm721isPI35Ic4UNOQRlx0fmgMWzF8IScOkxDUg2lERCYDvdB0Qp7G6E6M
GP4X+KWCTWJ2CAT1Qfx45zGQwIt46aElm5AiNWyo0rpwisB1TajZTUFbxonvjLspDAsn1iSM1oM1
ITcGSXUi4UXwgLOO4sVaXHC0G+8A/AU56LTnhAxa0WLU6syiR5dm5rB7BtubFWU4F04UO+PpKmkN
j6+kTJCJ51OMgZrheBVP+YZ6rygUx4reuuTk6C+FR+2fw/Hc4Qrx9FPmvFDUB0+O265j0DexLAsT
ztv6RF+sKS6aNz5qbR9SomD9o11f6eOUkmLyDrMt9AO61x269nRxs4qc3shdx94XJ1o5J45V6cNT
mQNgJEtHFDQ65Diw64cxArhNYYSZdLa0NFssBovYCEe6Y6T+ifdecneSBiLxIQoIhCcti+J8muh+
soAREI+tcR6sIDKK5/QDpdH9D0QHp4PEWS5OzFl2oDMANm0ROdLFwoE63QHnkFC2B422bV/O/GA1
oLCULp7u4tQtnd1LxZdLmRMamtNKKLSgPODgt1f1ZgTIkCjwsEHVESnheD1Ef9GyhMrdQSckRg2N
fI8eK9irfjpr9oHA10dRvUHLnnhlD1tek0YFyXx+ATHc7LqrUQDZJT008hZBfUBSHsoWrRW8Xzk6
3XvtFSQQmh+OF/rModNeuzty6sbig08p5chxA9pS68apIFuJYQzzpqi+FlnSA59sq8GEl0IbD+Bx
5g7gVe8NWo7TGcOPFgkWLcLMnrO5iNJtckKblYkstjilqF2SEOhnWYIoW6KNmgbbEH3x6EM2h/XR
7tQFEdN0gnfSaLziiNDM3qB5Ce2aIJyT54Mo2HBbGqzdTmxsaIO2hk4thL5Zn0+akKW3O++P66Oy
nd2fr3Ak2/PGVneAU1N+RBvuZBm14fBxrgHjJBextvJu0whybrg/o9vjEwtPqii6IpbG/6FHBVwl
P6ijT0mTNQBggA/2furqQfcSDhw8gu0GOjAYsm9mSFPfXRj2aDXtncJ0lWWKRWcUDbSPwEQXccn1
iLbFHp7DYDtNe+eNSej+MMEMvwz93vrCCbrQ+8et5P1srU1GKy1pvV9QTWFC3TS/pM/ydS+lAR28
ZkZ/tYr826XrBSfeTOkKRZUtvhJBf7ZJ3qFpc4rMbxa0I9ZAEXaWwVN7vcBRMvR4vBAA+LnRXZ1P
NpB/QorWGnUTcg8UVzeu41YnOl/B6HWzWszbtw0b8uUlhvbd8VdYloLRDOwxUhJ0FmsUcY7NuL5o
Qrkokit1KFBo9KkNw1nryYVEfbSK5lu4aBfdv/i21xm164SB6Y/mf2hMnOjErVomTBR89sj8N1CG
RT2oe0kzWQvWLo02eufQl3n9Wd3TLrrbiX3ZSTudcbrUfthiQY7czZrs4fGNKFP5+9MXDCvaaUYb
uweIbr2Otc8TohQUthA+gy2m8fn4VBnYsHhuqA/KdAMdjIpFFO5y2ujpTggwy6NT9aq1gY581aDg
WtPDC3qIgrHvtuJr2NkC7JzpZky3UOdi3uXWWwcT/RPezNOsNb3r4U5egtXUB3pzbfwTdiFw3aCu
35ICggHf7wCZn9LJbaa14/PWykuunXTb/AHOfdrtBvBOTUPBxq174XjdW4LaadnB9YTs6AiyhO4I
4uv2tU4q+lJPW4tR6rfSYasJIdTx7cjSa8Xt6BKlptAf3McB8JW90GgOC1aSyyr9s+NQ7EvhngEE
mN6rkAK0r5fz1LhszTaLm+lyOx/BZ7S62rpJp0+zne2HkCbpQ9JL4Xl7YRiDFPaWL4tVp/XBTufB
uN2ZBhzz6cbaekBq9aVxKrFSJjoUgTSFTcRNXoQDEotaNVszmD2TCUvfzOj0Ct7aG5PyiE5cLUJf
HGwVuWOKsoE5UiQt6xNIxZfddEkWbTPzvBE5Hrq9T9PZ7ZxI/jns8MFgQ73uzfEXVPp8aIgmEUCj
ZRQLM6AqmDW1lCyNbvjpqL3UZ19WK8NsAhc74SKWzQTsQrxTrcSHb84MHKg6M0URxJVg1i8nvWXr
o2e0T9kEpTOR5yYTCtgM4Ja8kRS7LKjTRTGvEn9+0ZoF8FMtm5Nhy1jVT8h36VQdGo4BkCEeU4zS
bheE6wDS8c60EPhdZ+GPjBgTyHW6ixOeQol4UKNDjpVqCErDBL35vnc42+hEOSekQaLYTi7opGWP
dVra94GoUnvtkVDd1E+mukqeTye3RJiHw0/ZTmEre1psd4N5rzXorLq94dzWfNBY+vocHuBTod2y
aCDJHTJ4olFckzST/IAxJCO9yYZMyrIXBeNNB1ClC3Zk2KBbxU3dbUfDNfXgo3o9ovGEQ7Nopyu4
CrrwW1OqEo/pw0AQuGcDZ4QqZMCtrY/oQ9Slmbbd+BS2pi2g0e3QmrcSohO0RhmTN7LHbjz/8fiZ
KrMMwMOQmiP9SfPG4nXXpCPUDmlB1VH43qXm4nxej+3ryIdJfTmZYx3T4+TciKG+XHgbuJXXDe9a
g3SxP5lPZxDlTZMBPXTaN/GSbtz1Xif8cnyJJaGGDnEsfFxAXXieBeuOSFZTFNoCK6c12lAzRN8U
pzH5/iO/N8vBQYQMebpqhJyONHTql44D95gGv8B7z4E08PgDlVgYyA0JZ8FkgcQW3Gh/RbQtwZ8H
8gBll214y3EMRzsYINjtXJpp0P8rmH7qBe35BXjc2YnDWXJOiKaQdwb8IHAGBdltpBvkegMJwjqK
XB7XnULzmzzWV1E8Pv6gpTNhlsMZRb4NTin5lDSTNhgSgeJxQju8gyFxNY5Sh8B5u73a7am6ThQV
eMCeFyEaug6DhOZWf06taPPJilM/ifM+puLbj6EbJPfh6/7o+EA1K5v5fjO3/vHvHsM0SMQKbDcM
9gnB0ER7b+jrkrL1HhvBpylxkj4xtNY+g6NAJ1nPFSE+vDM/pOP57mtaE1N9zkcA02mNsbc133r4
48+128Xjf3Ns5bttuXiCNgy9ITXryBb0PY9unJFDIrIjHOX9Z9bOMGAE2BUX/HlL3tajCwKeSo+u
N844nYQyKfPLPojR3g5oZ1QcZKXuuw0QQvG2dqBTVe711hmxL25zwBvZpyXtQN04Q/niDRqdt7oF
ItpfSQi03hmgejBglLBkH+6lPSFo6mfUt6DN8c6zz9sTgsrHQD8j0wCNgkBsiI8sBF36W1PbS8zw
rYm/KAKu9O47dB3CTKeGCTqHwydviY2hAhijevd5c+9eUPJV2gGtcyZyZtBiytq/RYdnAiQdARTa
fd7ay+9VfXS9eca7pbk1YbfsI+9As3FGzlwERmg0nX3e2g4Q9a349lH/oKXwWDGJs498AerIBvni
X3YAk/5tXYBUUFTdgt4ZMU8sAF519uGM76v/xhnYDXgfdzftWzL8BE660tkXbx+zFr7UZwtP1vsw
5kK2QFHMs2nw9swfvMmKW9DuncEX2aTqRz78wvDhC7Qf0Y7ss5OzN/T+YUas+PAaGg4/GNPm+Rnl
01/HJyLb3RHhkd3nzZ2BVnUXAAGgj4UAhn19xv3jr+EXZmDGzP3jT7I9f0tiIPAPldQAJgAF6AJe
WmoAd89QADBj4wvtPm/vJIhqlkpboLfPBJakzSbsPoWT0OIkwCBJ3PTZENxN+CIxeMEffY2m9B3X
f8riKK4Vl4VbvvUHeSTh8PvnKIIIFVD6Q8RW+lMRWNnN/kug5U9SnCWLdex9+Q/Q/+79KP1tfPDH
zw+fLet5rv1fSY8qLSz/Jv/le9eKzOiROsssIPT8VLfmjOBN3wzMJ3M/ICRS4b8s8iBy9FVWjo06
jiwrENzz+VBiC8WFU3XgG2vtPob5OFkMp4MhV3XYO5MoXO0j+xRZNcGcf+MuUgtdlg+diUBDwUyf
A7qIPtXuEjOxYml0wfZW9Tn6DEBJU+3dzIrcR+m1gunocvK+OQOLedGr7ZuR+/BgmdLWoPyylrUn
xy8T4K8hwcMDKIf6vv/758cVb48qIoLXVJWQeiTmCVJSr3yc95/m/+yEjq0wsl3pXQqanG++yBe+
x09pHMujEuCvPuz9z/8dee7GykfKDo4oYjm+3v2dHAothQ7/28gFxQ4AS3JVua9sjyjrX0dXn5tO
hKLK9zLTfhgUx3d2xzh/TFnTCDlKJV0kKj+qjjo2tyZqLnLn+VjZekV8rOrQF1FB+4gMZeVB48i0
/HycbK3CSag8bGQu8lGyQYXVXXXQyzB6KmyBINmrOixUFqab5ONkqxWc+VWHvbYezEC+SiGdrT7u
h1lhDwTfftXF/pmcXJQPk22BYJerOuqdmT65tXeR+VBUuSc14+nze7eJCqMKmFLVJT8bKmLNteHM
jQ7sFQFwqDrJX6w4qZ2bgZcPJXY8wyxXHfkHa2ZJmhJmwnyS0ozoi4yf27CG0P0urhVtWwDQ1Ucf
hwxbu0sfntwYxfkoHUWA5CrU8n0aPJT1hRKRDIriFOzRu4e0dpPGZr4f2SHaja5gj/750/Bu+OnL
cPAvNSE8VsSGFeWfgISopqYrYNbOBPz0SW3z69kfhI8rWx9HLJVfya1859t4IJIMKFAX7wKbI7Iv
WCdf7Gn1eR4m8QoveH9YwaxTVQOdW4Fsq7UUWO2C/Tx4cvPVibMlILpV19p3zKd8FDGmgN1UHfOT
NU8ffPexFv5USxyr1gcSInnumgJ3Y2DNwkfuJqY5PZ8CCewTNIlC2Zg5rV1OC2E/nIVRKBvhgBGr
voOv8YCfRDgg+LpH+cjiXYsKocrzmHOr9sWKniS/T+QFqo48mLoPYZpIEi+osquOO7Q3c+l+FYDT
yoMuUjMJ0Xt+bZy6gSXplI4CnTKM3CSShzUUHNVh4rj0spGWKwqAq+7HPcd+bM4KRq/oyFF15LH5
IB9CURlVeVCncA2IpoGVBz0QBIJl1Yft//xfiVV7+t3FMnQj6dTRcLP68FdW1s1n9/CZBddSMOq1
+1C0CuB4qb7aaysOE0e6XGh6o2Bc92EjHQrwbtVHvSHgbpvxY8HPVHGN3JgbmDplcRBY4apCfGP6
5srNx8nkQZRSKBi2MKiCU3zDRfpYyBGo8JxuzBTtC89b/tzZNoiSgerbIEY2A1kBQ6avYOhwK/Qv
yYx8rN2qFYjxrYuJL42q4srIRi1shIApVt3j3X1cP3fj2Ezz4bK9EBy4VUf/9PNf06AIrBawl8oD
45nI6TnqyasPe2dtHh3L9y1JmEnWKxgaa82pvcsMznw0sc9gAfMfXx9/ubMCyzalKC1M0QrGFZk/
s3ZthYF0UCBOVzB4ODN9WaSpNlIwbloIAoPFqT7qPXUV+SjZexMsr1XF+O7n/whr9+Hs579m2dWP
0c//GTy6c3mvBTdE1YkIb7nFtJbgQK48rhlsiwoawEP1gT9D4VU44JoCgSZO4LmBWRuZsfw2NQW6
FOSAW7Dps64CVTd5SBwmcQPJJKCNX/VN/vHAB4EbQ8Gw7uzBfFjJUqwiCXGX6dC7g/MtMKtVN/nc
jWr3GHOSEiVYWn3kdw8bS3p3ogcyhdGAYCH5J+veOO1P/XpxWCBckKq+JA9MejrgLRzkgOUobPgI
RuLE37wFANDhTS0i0gUxe37kF0IL3gXk0B6Jycm+E1UQFcctanbYOKuNCDtxKN9CFFgeBj+/7/Fv
w0hYQCUQnAxDVm1rUzJDB9YE0J6KG7HTOCVrpovYoYH8ffvxQZwE2f6B6hEWrFYX3k9BI93uHCZZ
v2+Oj6RtadtZmEW0fYSxUJCji16wjaMBSUzhF+UAkRmzIIhl2KLCa05/qb586UTnpi/i2odQMdh5
qFan/BqSHrovwkZ77FJ/6XQ3BFHmYcLdLh1bkmkQmnThJaOS2mjrlDoVz9wrnu3GtJ3IeshHEoYm
LMOiXb3o107dHIwNAjP/zdvupU/1Fa5Wu7XIQkQicct/uxtXTAtfQw/wKky7gMIbmNBH4yW7aX+9
W2qnnl5yS+29lP8Pt5APRkQWPBUWSfAU4tdJrzv/4fVO6Duhg+W1ikLib4rqC/XKueXbbjrLB8p8
r2Mn4KXDhjEbm7ld761oa9nhEsdAmuWY9njpLJZvFkBkh3fznki+dNjUt8GbSss9DSY8nW4bWMHM
jCTUiQp4yEXENsigZ1FlXFUyhnFSvNoE/3/VYftb69GR91ZFpG3kHiC/RaFZ1dWOzCi0ypArR++j
F8rZCETho+THieLQqkseuw/YagU8WU/BmxtDJhHE1iZfotAVvQOjPf3F5HjhNoytCHiTPKyKfaAa
QN5dFaHRfhQSLZBUAx5mviWvV+/v0wCdI21CU0Xs8uLxQDlQNV99vReJ6curFYweVWX30ooKAkaV
k4JhASGQpJKhefQqqz7ytZksC9KgIpB27SZOWjRNaO9XfcF3frg0veKSFezxtYteT6wAdJwMQKJ7
U/VlX6drawYkI7LzsYT2gcMy//H1J+8m9J/Yk3ygbFxdgVq7CQOzmBBUcERIiibyYlUEFb/hpmT1
6lUPNZGJlSnrChVX80eBW32SXpsKIOlH4ihpIduTVS1X3YZPJGQKzgbkHfn6Xy+/4kQD+pNkoiWY
7asu+C7TmpEbyLF8FV7H3bxQUZKVRlde8NLEoYskmaAHqIKdWFlP8uWRlTFXXu/KTba74EC+xsz/
UnHlffZE0Y5kXFKDlk/zemn7vKskvHID+ymU3cbDAG763bbgFwGqRO76kJfli8325Gh85IWGJhqZ
C8qyI1mgVXg1d1ZUzE2pgMhdxL4lkKw3hZoTersoCFTsQsY35qP1VPT0BFukgsvqKoT0XdptiIlo
itzL3+3rBfHnfxPqv8w1gxsKglDBm96Gi7zV1k5P9+uF1nYFslVDa/vrF1t6rIpRmmtIwHtX9Xg6
fEGoyN0WNEr190jT1cSsfSqkbQTna1X1OvRrd6a/NInG5YMJVWIouBrHIG4t8BXSpXuYaPp+/fc+
DJ5EpH9/wRTJ5D++/rjcssGRaafSiptHa7NfqFU/Al+dycOejgrsC+wvMlj22z1OhVLJfdH3z7KU
3SQifSeN9Hxg5ESqlCT9/xDK/skGR0wFl3xTKHDs3mGiPJjuVB5YgU/3LqJYTrZbFbhz1PXZvvlk
xU5+aLK3rmAjbjamiN9Kw6pYsJMWX5oC5XdOxY6Mi2grWCuFKA/hk/zOVMQ77iK3dk1BpqRGVNiT
VNbLaQcVwQiUtF27Ev+4e/dpXxzonpX/+HpNfUH6KLAKuV6ou5WMLL86OnBVH/XSnMuqoamiEPhq
E9mbbVGdgeupvuCd2XsVFkpa6EZWfewdoqFkbAWCcQW3geccbomCc31tylVgWM7V9wLHwgwPjoiu
YJdx5CjJLMiyCpOR4NqTu5TxyXTRUrEXvrkpnmkVxV+31lxGJkM8X325H7EVSRyUeVdNFTQwHwlB
HwiyihzVR+i43PmcyIdkQh9HdbzQ0L0j5mHOURv5/u7MSQXSce+YbjGY2RL0rlVdoHtz6h7uNABJ
FUO7VAnk4+xsLBUrBkIszMKidLRUaKTP2werZDtUZBG+uFaCHyTthwpV9wHUR7isXSSUYM9rf6wN
qfQMk/T5ZO5PJ7igFbyA5wmv0sCMHVC7f6zl/+qWTWrQQDlfxettnrs51dT+pkzfADpTYfvcuE9P
xNKGZpzkyxUyu+Nh+vY5Q4u8CJ73vGt3jksrKeKXf6x9/VdieIU8BZBUMG0KYmBcV+bG5AVFrv8/
//rvsSd+GkcbSv1YwXuqVWdm/tYkfQh0k/46CsIK9y4V5HUqIeXyP7rp9NoqiL0ovfFMLxf3+I8D
1ww3+Etu7c8wEphyaBFK2JaKarBB6D2FbOC96eFGunJwA2J98I8nX15ZKONvQy0GSPM3GeAohXfT
Nzo/zt/SPr/im8j5CauGm/Yf4Tlatf+rPICWhcKkufJv8l8eI2R7F6UPkv+twFAHk+8Sc8xwgOdm
9EBtSf66Mosh/+Fb7+50UBpyltT15UBsU4FJJlZL5FjSmioyIoKcAEY9IqbS0Cpc5r65IcNcdoeq
MHD6BelQUYk9oHFtUIj8qzAn8nHLqUdU+HNQzRYZbFWAD8grPEEAm8rVIYelEOl3J1bfw7Hn5sdN
nD36oec/vv70XSLHhfeXtVis6rfcmJEoySsWkOsKoj8iCRyLulvJDmweLWZ4oRH4EYBkEopclmSX
tFSwtO24gq/cJIkzbXprLV1Zg6gw/nezXKePcmylpUTzgSRxn8ynbPn34QOVM7kAZneBCjjePd7j
bn/6yGUYlylDOubm875e8Hcb9cUFvwuFs0hEC7KpnVY4CD6ooO84FywQsVP74kLLW6rkoZ+r/lyf
747OoCB1eg4srsAdQ/PN6ivvkzYl3pgPlImUCmfgzpStopahIJRLKCmpDanoAO6SysdYBRh+J52Y
MInz8199a7bZ3xW6OeY/VpB/8QA3JjPIuCjRd0BBEGL3ALtboPb7HU7+D/mqxattUzX1hi1/ger4
TTphogipWAiqAmtITuan0PdKIkz0umvR0rDX6YAcEq0NT3NulflGfxvfu6xsMfe9+qJThDhx39m9
Yf9pnv/z/V/lLt6z8/fNrxSS2u+qc6s+1xG8xa9FHxrZwnCVE8Yqgo/nJKsKZQIq8HvnkbmVGRVU
sKYIOZVSHCrihP3QD4uMfCrC48NHPCYZ36WiM8cI9+7REXSKBW4+FVwYI9P3voldVGCbjlOAKlKc
pXm0qPmF3s0dUWYyHJJoZP3Eqzp7ItlIkEgyUpqibW/lga0ozUfJXN7TV8fpgNPnKC0uloaU+TSv
t6i+gEze0v1FenEUiJ8auUzh/20uuzI6hd/gpbBj1IDw25yF0stRYUefU/tYDIqqMM+Fug1L3UQV
CJp+KHzr319ZIIID+w9lXrYKnzcD6giudRwBoYjL5lFRqdUPw9zylHwxXUGafORO3fwICx2kAp0x
ohpFdEbIGzplFQLuY3QIG+sqkKXnu5Byq80BLE0Ffvh5/Aw5JV62CKZ85fIRqMACc4aCi4Ewq5Sp
P+SBSb8/wGpRefQsodkz3DwOCHX4+e8kyYJQIxeK198YVy49sQgg5CNlV5wKOru+E4G/IENR4o41
VRAh3FqrWt/0S8pOVNTi3LoF3lEVlThfzADMv2xOqIgE3cLvKo+q4syKDf7RAh1QKJDstnNheb3Y
fXSTRyJ4pZcLHc4UTGDOSRmKRzikM2+KHtKV7UI2Rt7znoLjyCUVO6ZfDppTURuyC4q9t3xST39f
excTeo5hf93F08WJJfkH8KOfBo5kp9B4rvqe3Ycetqm0azQZVTEuoLp8GKHBWipguPcppaCFxSqQ
zL/wet1dfmGUJiCkpIWryIgeGJmt01CT0z5LX2AiRW4qP7T769YJpRoGbFR0i6XUSNNVFGc/l4ne
ZQ0n6WsZhFHtQwrEC3ux1IwzBKymQQOdLrE+0cP4LTs+JQxvVR2ffTfubUT5yvjefoNPWcL/9tt7
yjK6uTf2lPsHYPhclbpX2/dc0froY2b/6X8BAAD//w==</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hyperlink" Target="#'Pivot Tables'!A1"/><Relationship Id="rId7" Type="http://schemas.openxmlformats.org/officeDocument/2006/relationships/chart" Target="../charts/chart4.xml"/><Relationship Id="rId2" Type="http://schemas.openxmlformats.org/officeDocument/2006/relationships/hyperlink" Target="#Data!A1"/><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18</xdr:col>
      <xdr:colOff>411480</xdr:colOff>
      <xdr:row>0</xdr:row>
      <xdr:rowOff>92764</xdr:rowOff>
    </xdr:from>
    <xdr:to>
      <xdr:col>21</xdr:col>
      <xdr:colOff>502920</xdr:colOff>
      <xdr:row>26</xdr:row>
      <xdr:rowOff>134471</xdr:rowOff>
    </xdr:to>
    <xdr:sp macro="" textlink="">
      <xdr:nvSpPr>
        <xdr:cNvPr id="82" name="Rectangle: Rounded Corners 81">
          <a:extLst>
            <a:ext uri="{FF2B5EF4-FFF2-40B4-BE49-F238E27FC236}">
              <a16:creationId xmlns:a16="http://schemas.microsoft.com/office/drawing/2014/main" id="{ED9A4F6E-8122-41E6-8AC5-2741E0F9B231}"/>
            </a:ext>
          </a:extLst>
        </xdr:cNvPr>
        <xdr:cNvSpPr/>
      </xdr:nvSpPr>
      <xdr:spPr>
        <a:xfrm>
          <a:off x="11384280" y="92764"/>
          <a:ext cx="1920240" cy="470335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221525</xdr:colOff>
      <xdr:row>24</xdr:row>
      <xdr:rowOff>138485</xdr:rowOff>
    </xdr:from>
    <xdr:to>
      <xdr:col>6</xdr:col>
      <xdr:colOff>167641</xdr:colOff>
      <xdr:row>39</xdr:row>
      <xdr:rowOff>7619</xdr:rowOff>
    </xdr:to>
    <xdr:sp macro="" textlink="">
      <xdr:nvSpPr>
        <xdr:cNvPr id="70" name="Rectangle: Rounded Corners 69">
          <a:extLst>
            <a:ext uri="{FF2B5EF4-FFF2-40B4-BE49-F238E27FC236}">
              <a16:creationId xmlns:a16="http://schemas.microsoft.com/office/drawing/2014/main" id="{68A3E0B4-EDD7-4712-9EA1-B4F5A10E2139}"/>
            </a:ext>
          </a:extLst>
        </xdr:cNvPr>
        <xdr:cNvSpPr/>
      </xdr:nvSpPr>
      <xdr:spPr>
        <a:xfrm>
          <a:off x="221525" y="4527605"/>
          <a:ext cx="3603716" cy="261233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231915</xdr:colOff>
      <xdr:row>0</xdr:row>
      <xdr:rowOff>92765</xdr:rowOff>
    </xdr:from>
    <xdr:to>
      <xdr:col>18</xdr:col>
      <xdr:colOff>228600</xdr:colOff>
      <xdr:row>3</xdr:row>
      <xdr:rowOff>86140</xdr:rowOff>
    </xdr:to>
    <xdr:sp macro="" textlink="">
      <xdr:nvSpPr>
        <xdr:cNvPr id="2" name="Rectangle: Rounded Corners 1">
          <a:extLst>
            <a:ext uri="{FF2B5EF4-FFF2-40B4-BE49-F238E27FC236}">
              <a16:creationId xmlns:a16="http://schemas.microsoft.com/office/drawing/2014/main" id="{D5426622-3188-0982-A54E-9A4C4E1D94DB}"/>
            </a:ext>
          </a:extLst>
        </xdr:cNvPr>
        <xdr:cNvSpPr/>
      </xdr:nvSpPr>
      <xdr:spPr>
        <a:xfrm>
          <a:off x="231915" y="92765"/>
          <a:ext cx="10969485" cy="542015"/>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6627</xdr:colOff>
      <xdr:row>1</xdr:row>
      <xdr:rowOff>19880</xdr:rowOff>
    </xdr:from>
    <xdr:to>
      <xdr:col>8</xdr:col>
      <xdr:colOff>238539</xdr:colOff>
      <xdr:row>2</xdr:row>
      <xdr:rowOff>125896</xdr:rowOff>
    </xdr:to>
    <xdr:sp macro="" textlink="">
      <xdr:nvSpPr>
        <xdr:cNvPr id="3" name="TextBox 2">
          <a:extLst>
            <a:ext uri="{FF2B5EF4-FFF2-40B4-BE49-F238E27FC236}">
              <a16:creationId xmlns:a16="http://schemas.microsoft.com/office/drawing/2014/main" id="{25DF1891-9089-8E76-1C8E-B62F120B3E03}"/>
            </a:ext>
          </a:extLst>
        </xdr:cNvPr>
        <xdr:cNvSpPr txBox="1"/>
      </xdr:nvSpPr>
      <xdr:spPr>
        <a:xfrm>
          <a:off x="616227" y="205410"/>
          <a:ext cx="4499112" cy="29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ABC Executive</a:t>
          </a:r>
          <a:r>
            <a:rPr lang="en-IN" sz="1600" baseline="0"/>
            <a:t> Summary &amp; Profitability Dashboard</a:t>
          </a:r>
          <a:endParaRPr lang="en-IN" sz="1600"/>
        </a:p>
      </xdr:txBody>
    </xdr:sp>
    <xdr:clientData/>
  </xdr:twoCellAnchor>
  <xdr:twoCellAnchor editAs="oneCell">
    <xdr:from>
      <xdr:col>0</xdr:col>
      <xdr:colOff>318052</xdr:colOff>
      <xdr:row>0</xdr:row>
      <xdr:rowOff>156775</xdr:rowOff>
    </xdr:from>
    <xdr:to>
      <xdr:col>1</xdr:col>
      <xdr:colOff>106017</xdr:colOff>
      <xdr:row>2</xdr:row>
      <xdr:rowOff>183279</xdr:rowOff>
    </xdr:to>
    <xdr:pic>
      <xdr:nvPicPr>
        <xdr:cNvPr id="5" name="Picture 4">
          <a:extLst>
            <a:ext uri="{FF2B5EF4-FFF2-40B4-BE49-F238E27FC236}">
              <a16:creationId xmlns:a16="http://schemas.microsoft.com/office/drawing/2014/main" id="{6472CF5E-427B-F7AE-7257-0571A3249D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8052" y="156775"/>
          <a:ext cx="397565" cy="397565"/>
        </a:xfrm>
        <a:prstGeom prst="rect">
          <a:avLst/>
        </a:prstGeom>
      </xdr:spPr>
    </xdr:pic>
    <xdr:clientData/>
  </xdr:twoCellAnchor>
  <xdr:twoCellAnchor>
    <xdr:from>
      <xdr:col>0</xdr:col>
      <xdr:colOff>238540</xdr:colOff>
      <xdr:row>4</xdr:row>
      <xdr:rowOff>39756</xdr:rowOff>
    </xdr:from>
    <xdr:to>
      <xdr:col>3</xdr:col>
      <xdr:colOff>59637</xdr:colOff>
      <xdr:row>8</xdr:row>
      <xdr:rowOff>39757</xdr:rowOff>
    </xdr:to>
    <xdr:grpSp>
      <xdr:nvGrpSpPr>
        <xdr:cNvPr id="9" name="Group 8">
          <a:extLst>
            <a:ext uri="{FF2B5EF4-FFF2-40B4-BE49-F238E27FC236}">
              <a16:creationId xmlns:a16="http://schemas.microsoft.com/office/drawing/2014/main" id="{37F7D1CC-BC9E-2A77-97B8-78C22E92D309}"/>
            </a:ext>
          </a:extLst>
        </xdr:cNvPr>
        <xdr:cNvGrpSpPr/>
      </xdr:nvGrpSpPr>
      <xdr:grpSpPr>
        <a:xfrm>
          <a:off x="238540" y="756932"/>
          <a:ext cx="1649897" cy="717178"/>
          <a:chOff x="238540" y="755374"/>
          <a:chExt cx="1649897" cy="742122"/>
        </a:xfrm>
      </xdr:grpSpPr>
      <xdr:sp macro="" textlink="">
        <xdr:nvSpPr>
          <xdr:cNvPr id="6" name="Rectangle: Rounded Corners 5">
            <a:extLst>
              <a:ext uri="{FF2B5EF4-FFF2-40B4-BE49-F238E27FC236}">
                <a16:creationId xmlns:a16="http://schemas.microsoft.com/office/drawing/2014/main" id="{00104C67-FD44-46C8-BA36-9C392399E5D0}"/>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7CCC185B-3A64-4732-AB0B-B62E74EABFD1}"/>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Revenue</a:t>
            </a:r>
          </a:p>
        </xdr:txBody>
      </xdr:sp>
      <xdr:sp macro="" textlink="'Pivot Tables'!A4">
        <xdr:nvSpPr>
          <xdr:cNvPr id="8" name="TextBox 7">
            <a:extLst>
              <a:ext uri="{FF2B5EF4-FFF2-40B4-BE49-F238E27FC236}">
                <a16:creationId xmlns:a16="http://schemas.microsoft.com/office/drawing/2014/main" id="{269D2DAD-86FC-4C8D-845D-37B5646BD09E}"/>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E89E10-316A-4E22-85E9-B4431701A39F}" type="TxLink">
              <a:rPr lang="en-US" sz="2000" b="1" i="0" u="none" strike="noStrike">
                <a:solidFill>
                  <a:schemeClr val="accent4">
                    <a:lumMod val="50000"/>
                  </a:schemeClr>
                </a:solidFill>
                <a:latin typeface="Aptos Narrow"/>
              </a:rPr>
              <a:pPr algn="ctr"/>
              <a:t>$1,23,724</a:t>
            </a:fld>
            <a:endParaRPr lang="en-IN" sz="3200" b="1">
              <a:solidFill>
                <a:schemeClr val="accent4">
                  <a:lumMod val="50000"/>
                </a:schemeClr>
              </a:solidFill>
            </a:endParaRPr>
          </a:p>
        </xdr:txBody>
      </xdr:sp>
    </xdr:grpSp>
    <xdr:clientData/>
  </xdr:twoCellAnchor>
  <xdr:twoCellAnchor>
    <xdr:from>
      <xdr:col>3</xdr:col>
      <xdr:colOff>278297</xdr:colOff>
      <xdr:row>4</xdr:row>
      <xdr:rowOff>53008</xdr:rowOff>
    </xdr:from>
    <xdr:to>
      <xdr:col>6</xdr:col>
      <xdr:colOff>99394</xdr:colOff>
      <xdr:row>8</xdr:row>
      <xdr:rowOff>53009</xdr:rowOff>
    </xdr:to>
    <xdr:grpSp>
      <xdr:nvGrpSpPr>
        <xdr:cNvPr id="40" name="Group 39">
          <a:extLst>
            <a:ext uri="{FF2B5EF4-FFF2-40B4-BE49-F238E27FC236}">
              <a16:creationId xmlns:a16="http://schemas.microsoft.com/office/drawing/2014/main" id="{877275E6-31B8-0CB7-E1C4-73CE67457BB5}"/>
            </a:ext>
          </a:extLst>
        </xdr:cNvPr>
        <xdr:cNvGrpSpPr/>
      </xdr:nvGrpSpPr>
      <xdr:grpSpPr>
        <a:xfrm>
          <a:off x="2107097" y="770184"/>
          <a:ext cx="1649897" cy="717178"/>
          <a:chOff x="238540" y="755374"/>
          <a:chExt cx="1649897" cy="742122"/>
        </a:xfrm>
      </xdr:grpSpPr>
      <xdr:sp macro="" textlink="">
        <xdr:nvSpPr>
          <xdr:cNvPr id="41" name="Rectangle: Rounded Corners 40">
            <a:extLst>
              <a:ext uri="{FF2B5EF4-FFF2-40B4-BE49-F238E27FC236}">
                <a16:creationId xmlns:a16="http://schemas.microsoft.com/office/drawing/2014/main" id="{3CEFEA1A-2B4E-F02B-AA9A-0A7763B88378}"/>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TextBox 41">
            <a:extLst>
              <a:ext uri="{FF2B5EF4-FFF2-40B4-BE49-F238E27FC236}">
                <a16:creationId xmlns:a16="http://schemas.microsoft.com/office/drawing/2014/main" id="{725B6A04-5EAC-9074-22E0-6355133D7199}"/>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Gross Profit</a:t>
            </a:r>
          </a:p>
        </xdr:txBody>
      </xdr:sp>
      <xdr:sp macro="" textlink="'Pivot Tables'!C4">
        <xdr:nvSpPr>
          <xdr:cNvPr id="43" name="TextBox 42">
            <a:extLst>
              <a:ext uri="{FF2B5EF4-FFF2-40B4-BE49-F238E27FC236}">
                <a16:creationId xmlns:a16="http://schemas.microsoft.com/office/drawing/2014/main" id="{2A0C279D-319F-816F-BD59-54F9B23E5AF6}"/>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A29472-EBAD-4A66-80E3-6766E232197E}" type="TxLink">
              <a:rPr lang="en-US" sz="2000" b="1" i="0" u="none" strike="noStrike">
                <a:solidFill>
                  <a:schemeClr val="accent4">
                    <a:lumMod val="50000"/>
                  </a:schemeClr>
                </a:solidFill>
                <a:latin typeface="Aptos Narrow"/>
                <a:ea typeface="+mn-ea"/>
                <a:cs typeface="+mn-cs"/>
              </a:rPr>
              <a:pPr marL="0" indent="0" algn="ctr"/>
              <a:t>$59,077</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6</xdr:col>
      <xdr:colOff>318054</xdr:colOff>
      <xdr:row>4</xdr:row>
      <xdr:rowOff>66260</xdr:rowOff>
    </xdr:from>
    <xdr:to>
      <xdr:col>9</xdr:col>
      <xdr:colOff>139151</xdr:colOff>
      <xdr:row>8</xdr:row>
      <xdr:rowOff>66261</xdr:rowOff>
    </xdr:to>
    <xdr:grpSp>
      <xdr:nvGrpSpPr>
        <xdr:cNvPr id="44" name="Group 43">
          <a:extLst>
            <a:ext uri="{FF2B5EF4-FFF2-40B4-BE49-F238E27FC236}">
              <a16:creationId xmlns:a16="http://schemas.microsoft.com/office/drawing/2014/main" id="{0379F330-B956-BFA3-4C06-7C20B2165992}"/>
            </a:ext>
          </a:extLst>
        </xdr:cNvPr>
        <xdr:cNvGrpSpPr/>
      </xdr:nvGrpSpPr>
      <xdr:grpSpPr>
        <a:xfrm>
          <a:off x="3975654" y="783436"/>
          <a:ext cx="1649897" cy="717178"/>
          <a:chOff x="238540" y="755374"/>
          <a:chExt cx="1649897" cy="742122"/>
        </a:xfrm>
      </xdr:grpSpPr>
      <xdr:sp macro="" textlink="">
        <xdr:nvSpPr>
          <xdr:cNvPr id="45" name="Rectangle: Rounded Corners 44">
            <a:extLst>
              <a:ext uri="{FF2B5EF4-FFF2-40B4-BE49-F238E27FC236}">
                <a16:creationId xmlns:a16="http://schemas.microsoft.com/office/drawing/2014/main" id="{754451F4-4862-9B80-F3A3-D5219247C703}"/>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TextBox 45">
            <a:extLst>
              <a:ext uri="{FF2B5EF4-FFF2-40B4-BE49-F238E27FC236}">
                <a16:creationId xmlns:a16="http://schemas.microsoft.com/office/drawing/2014/main" id="{7BC2A874-20BC-C640-5121-7A82A0569114}"/>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Gross</a:t>
            </a:r>
            <a:r>
              <a:rPr lang="en-IN" sz="1400" baseline="0">
                <a:solidFill>
                  <a:schemeClr val="tx1">
                    <a:lumMod val="65000"/>
                    <a:lumOff val="35000"/>
                  </a:schemeClr>
                </a:solidFill>
              </a:rPr>
              <a:t> Profit Margin</a:t>
            </a:r>
            <a:endParaRPr lang="en-IN" sz="1400">
              <a:solidFill>
                <a:schemeClr val="tx1">
                  <a:lumMod val="65000"/>
                  <a:lumOff val="35000"/>
                </a:schemeClr>
              </a:solidFill>
            </a:endParaRPr>
          </a:p>
        </xdr:txBody>
      </xdr:sp>
      <xdr:sp macro="" textlink="'Pivot Tables'!E4">
        <xdr:nvSpPr>
          <xdr:cNvPr id="47" name="TextBox 46">
            <a:extLst>
              <a:ext uri="{FF2B5EF4-FFF2-40B4-BE49-F238E27FC236}">
                <a16:creationId xmlns:a16="http://schemas.microsoft.com/office/drawing/2014/main" id="{AD2CE3CE-808C-5A3C-2A79-0F9A0B16637F}"/>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8D7FE-A7B9-46E1-803F-8AE29247854B}" type="TxLink">
              <a:rPr lang="en-US" sz="2000" b="1" i="0" u="none" strike="noStrike">
                <a:solidFill>
                  <a:schemeClr val="accent4">
                    <a:lumMod val="50000"/>
                  </a:schemeClr>
                </a:solidFill>
                <a:latin typeface="Aptos Narrow"/>
                <a:ea typeface="+mn-ea"/>
                <a:cs typeface="+mn-cs"/>
              </a:rPr>
              <a:pPr marL="0" indent="0" algn="ctr"/>
              <a:t>47.75%</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9</xdr:col>
      <xdr:colOff>357811</xdr:colOff>
      <xdr:row>4</xdr:row>
      <xdr:rowOff>79512</xdr:rowOff>
    </xdr:from>
    <xdr:to>
      <xdr:col>12</xdr:col>
      <xdr:colOff>178908</xdr:colOff>
      <xdr:row>8</xdr:row>
      <xdr:rowOff>79513</xdr:rowOff>
    </xdr:to>
    <xdr:grpSp>
      <xdr:nvGrpSpPr>
        <xdr:cNvPr id="48" name="Group 47">
          <a:extLst>
            <a:ext uri="{FF2B5EF4-FFF2-40B4-BE49-F238E27FC236}">
              <a16:creationId xmlns:a16="http://schemas.microsoft.com/office/drawing/2014/main" id="{68994243-8BB3-C9B1-CC37-4AEF144FD129}"/>
            </a:ext>
          </a:extLst>
        </xdr:cNvPr>
        <xdr:cNvGrpSpPr/>
      </xdr:nvGrpSpPr>
      <xdr:grpSpPr>
        <a:xfrm>
          <a:off x="5844211" y="796688"/>
          <a:ext cx="1649897" cy="717178"/>
          <a:chOff x="238540" y="755374"/>
          <a:chExt cx="1649897" cy="742122"/>
        </a:xfrm>
      </xdr:grpSpPr>
      <xdr:sp macro="" textlink="">
        <xdr:nvSpPr>
          <xdr:cNvPr id="49" name="Rectangle: Rounded Corners 48">
            <a:extLst>
              <a:ext uri="{FF2B5EF4-FFF2-40B4-BE49-F238E27FC236}">
                <a16:creationId xmlns:a16="http://schemas.microsoft.com/office/drawing/2014/main" id="{47C61D5E-4E96-6B7A-2CFE-EA954DC4485C}"/>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TextBox 49">
            <a:extLst>
              <a:ext uri="{FF2B5EF4-FFF2-40B4-BE49-F238E27FC236}">
                <a16:creationId xmlns:a16="http://schemas.microsoft.com/office/drawing/2014/main" id="{4AF59E95-18F2-7A0B-7655-F43BABD2499D}"/>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Unit Sold</a:t>
            </a:r>
          </a:p>
        </xdr:txBody>
      </xdr:sp>
      <xdr:sp macro="" textlink="'Pivot Tables'!G4">
        <xdr:nvSpPr>
          <xdr:cNvPr id="51" name="TextBox 50">
            <a:extLst>
              <a:ext uri="{FF2B5EF4-FFF2-40B4-BE49-F238E27FC236}">
                <a16:creationId xmlns:a16="http://schemas.microsoft.com/office/drawing/2014/main" id="{56208B86-F550-775F-C041-50B4CA308DA3}"/>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4F16923-EB72-4667-8642-2C08BF773312}" type="TxLink">
              <a:rPr lang="en-US" sz="2000" b="1" i="0" u="none" strike="noStrike">
                <a:solidFill>
                  <a:schemeClr val="accent4">
                    <a:lumMod val="50000"/>
                  </a:schemeClr>
                </a:solidFill>
                <a:latin typeface="Aptos Narrow"/>
                <a:ea typeface="+mn-ea"/>
                <a:cs typeface="+mn-cs"/>
              </a:rPr>
              <a:pPr marL="0" indent="0" algn="ctr"/>
              <a:t>1405</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12</xdr:col>
      <xdr:colOff>397568</xdr:colOff>
      <xdr:row>4</xdr:row>
      <xdr:rowOff>92764</xdr:rowOff>
    </xdr:from>
    <xdr:to>
      <xdr:col>15</xdr:col>
      <xdr:colOff>218665</xdr:colOff>
      <xdr:row>8</xdr:row>
      <xdr:rowOff>92765</xdr:rowOff>
    </xdr:to>
    <xdr:grpSp>
      <xdr:nvGrpSpPr>
        <xdr:cNvPr id="52" name="Group 51">
          <a:extLst>
            <a:ext uri="{FF2B5EF4-FFF2-40B4-BE49-F238E27FC236}">
              <a16:creationId xmlns:a16="http://schemas.microsoft.com/office/drawing/2014/main" id="{A8B8449E-7357-3C48-8ADE-EF46E955B456}"/>
            </a:ext>
          </a:extLst>
        </xdr:cNvPr>
        <xdr:cNvGrpSpPr/>
      </xdr:nvGrpSpPr>
      <xdr:grpSpPr>
        <a:xfrm>
          <a:off x="7712768" y="809940"/>
          <a:ext cx="1649897" cy="717178"/>
          <a:chOff x="238540" y="755374"/>
          <a:chExt cx="1649897" cy="742122"/>
        </a:xfrm>
      </xdr:grpSpPr>
      <xdr:sp macro="" textlink="">
        <xdr:nvSpPr>
          <xdr:cNvPr id="53" name="Rectangle: Rounded Corners 52">
            <a:extLst>
              <a:ext uri="{FF2B5EF4-FFF2-40B4-BE49-F238E27FC236}">
                <a16:creationId xmlns:a16="http://schemas.microsoft.com/office/drawing/2014/main" id="{AADC26C0-3406-7B97-08B5-07CBE24ACD25}"/>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TextBox 53">
            <a:extLst>
              <a:ext uri="{FF2B5EF4-FFF2-40B4-BE49-F238E27FC236}">
                <a16:creationId xmlns:a16="http://schemas.microsoft.com/office/drawing/2014/main" id="{9EDDE979-66DA-E0DB-5FB5-117C2387180E}"/>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Orders</a:t>
            </a:r>
          </a:p>
        </xdr:txBody>
      </xdr:sp>
      <xdr:sp macro="" textlink="'Pivot Tables'!I4">
        <xdr:nvSpPr>
          <xdr:cNvPr id="55" name="TextBox 54">
            <a:extLst>
              <a:ext uri="{FF2B5EF4-FFF2-40B4-BE49-F238E27FC236}">
                <a16:creationId xmlns:a16="http://schemas.microsoft.com/office/drawing/2014/main" id="{CBC36CDA-9949-AEA1-14FB-446609D7AEC5}"/>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3685D1-EC40-4793-9D6F-BA42F6E7CFF1}" type="TxLink">
              <a:rPr lang="en-US" sz="2000" b="1" i="0" u="none" strike="noStrike">
                <a:solidFill>
                  <a:schemeClr val="accent4">
                    <a:lumMod val="50000"/>
                  </a:schemeClr>
                </a:solidFill>
                <a:latin typeface="Aptos Narrow"/>
                <a:ea typeface="+mn-ea"/>
                <a:cs typeface="+mn-cs"/>
              </a:rPr>
              <a:pPr marL="0" indent="0" algn="ctr"/>
              <a:t>579</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15</xdr:col>
      <xdr:colOff>437325</xdr:colOff>
      <xdr:row>4</xdr:row>
      <xdr:rowOff>106016</xdr:rowOff>
    </xdr:from>
    <xdr:to>
      <xdr:col>18</xdr:col>
      <xdr:colOff>258422</xdr:colOff>
      <xdr:row>8</xdr:row>
      <xdr:rowOff>106017</xdr:rowOff>
    </xdr:to>
    <xdr:grpSp>
      <xdr:nvGrpSpPr>
        <xdr:cNvPr id="56" name="Group 55">
          <a:extLst>
            <a:ext uri="{FF2B5EF4-FFF2-40B4-BE49-F238E27FC236}">
              <a16:creationId xmlns:a16="http://schemas.microsoft.com/office/drawing/2014/main" id="{ABB3D013-7989-30C8-01CC-D2BE967364C9}"/>
            </a:ext>
          </a:extLst>
        </xdr:cNvPr>
        <xdr:cNvGrpSpPr/>
      </xdr:nvGrpSpPr>
      <xdr:grpSpPr>
        <a:xfrm>
          <a:off x="9581325" y="823192"/>
          <a:ext cx="1649897" cy="717178"/>
          <a:chOff x="238540" y="755374"/>
          <a:chExt cx="1649897" cy="742122"/>
        </a:xfrm>
      </xdr:grpSpPr>
      <xdr:sp macro="" textlink="">
        <xdr:nvSpPr>
          <xdr:cNvPr id="57" name="Rectangle: Rounded Corners 56">
            <a:extLst>
              <a:ext uri="{FF2B5EF4-FFF2-40B4-BE49-F238E27FC236}">
                <a16:creationId xmlns:a16="http://schemas.microsoft.com/office/drawing/2014/main" id="{FE985787-D235-28C2-AFB2-9D358471491A}"/>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TextBox 57">
            <a:extLst>
              <a:ext uri="{FF2B5EF4-FFF2-40B4-BE49-F238E27FC236}">
                <a16:creationId xmlns:a16="http://schemas.microsoft.com/office/drawing/2014/main" id="{4CE790D1-DF96-B8CA-F3F2-02F22342CAD3}"/>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COGS</a:t>
            </a:r>
          </a:p>
        </xdr:txBody>
      </xdr:sp>
      <xdr:sp macro="" textlink="'Pivot Tables'!K4">
        <xdr:nvSpPr>
          <xdr:cNvPr id="59" name="TextBox 58">
            <a:extLst>
              <a:ext uri="{FF2B5EF4-FFF2-40B4-BE49-F238E27FC236}">
                <a16:creationId xmlns:a16="http://schemas.microsoft.com/office/drawing/2014/main" id="{62CA62D4-E568-EE5B-A5ED-6ECE1A5EBE8D}"/>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D8FF3D2-680A-4382-9E6E-DFD38ED763E9}" type="TxLink">
              <a:rPr lang="en-US" sz="2000" b="1" i="0" u="none" strike="noStrike">
                <a:solidFill>
                  <a:schemeClr val="accent4">
                    <a:lumMod val="50000"/>
                  </a:schemeClr>
                </a:solidFill>
                <a:latin typeface="Aptos Narrow"/>
                <a:ea typeface="+mn-ea"/>
                <a:cs typeface="+mn-cs"/>
              </a:rPr>
              <a:pPr marL="0" indent="0" algn="ctr"/>
              <a:t>$64,648</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16</xdr:col>
      <xdr:colOff>265043</xdr:colOff>
      <xdr:row>1</xdr:row>
      <xdr:rowOff>13253</xdr:rowOff>
    </xdr:from>
    <xdr:to>
      <xdr:col>18</xdr:col>
      <xdr:colOff>6627</xdr:colOff>
      <xdr:row>2</xdr:row>
      <xdr:rowOff>145774</xdr:rowOff>
    </xdr:to>
    <xdr:sp macro="" textlink="">
      <xdr:nvSpPr>
        <xdr:cNvPr id="60" name="Rectangle: Rounded Corners 59">
          <a:hlinkClick xmlns:r="http://schemas.openxmlformats.org/officeDocument/2006/relationships" r:id="rId2"/>
          <a:extLst>
            <a:ext uri="{FF2B5EF4-FFF2-40B4-BE49-F238E27FC236}">
              <a16:creationId xmlns:a16="http://schemas.microsoft.com/office/drawing/2014/main" id="{0247CE49-D5E8-779D-320C-A882DA7E792A}"/>
            </a:ext>
          </a:extLst>
        </xdr:cNvPr>
        <xdr:cNvSpPr/>
      </xdr:nvSpPr>
      <xdr:spPr>
        <a:xfrm>
          <a:off x="10018643" y="196133"/>
          <a:ext cx="960784" cy="31540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a:t>
          </a:r>
          <a:r>
            <a:rPr lang="en-IN" sz="1100" baseline="0"/>
            <a:t> Data</a:t>
          </a:r>
          <a:endParaRPr lang="en-IN" sz="1100"/>
        </a:p>
      </xdr:txBody>
    </xdr:sp>
    <xdr:clientData/>
  </xdr:twoCellAnchor>
  <xdr:twoCellAnchor>
    <xdr:from>
      <xdr:col>14</xdr:col>
      <xdr:colOff>245165</xdr:colOff>
      <xdr:row>1</xdr:row>
      <xdr:rowOff>13253</xdr:rowOff>
    </xdr:from>
    <xdr:to>
      <xdr:col>16</xdr:col>
      <xdr:colOff>125896</xdr:colOff>
      <xdr:row>2</xdr:row>
      <xdr:rowOff>145774</xdr:rowOff>
    </xdr:to>
    <xdr:sp macro="" textlink="">
      <xdr:nvSpPr>
        <xdr:cNvPr id="61" name="Rectangle: Rounded Corners 60">
          <a:hlinkClick xmlns:r="http://schemas.openxmlformats.org/officeDocument/2006/relationships" r:id="rId3"/>
          <a:extLst>
            <a:ext uri="{FF2B5EF4-FFF2-40B4-BE49-F238E27FC236}">
              <a16:creationId xmlns:a16="http://schemas.microsoft.com/office/drawing/2014/main" id="{9F71F177-0D04-70E2-61B0-9698C0BE4454}"/>
            </a:ext>
          </a:extLst>
        </xdr:cNvPr>
        <xdr:cNvSpPr/>
      </xdr:nvSpPr>
      <xdr:spPr>
        <a:xfrm>
          <a:off x="8779565" y="196133"/>
          <a:ext cx="1099931" cy="31540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All Pivot</a:t>
          </a:r>
          <a:r>
            <a:rPr lang="en-IN" sz="1100" baseline="0"/>
            <a:t> Tables</a:t>
          </a:r>
          <a:endParaRPr lang="en-IN" sz="1100"/>
        </a:p>
      </xdr:txBody>
    </xdr:sp>
    <xdr:clientData/>
  </xdr:twoCellAnchor>
  <xdr:twoCellAnchor>
    <xdr:from>
      <xdr:col>0</xdr:col>
      <xdr:colOff>186195</xdr:colOff>
      <xdr:row>9</xdr:row>
      <xdr:rowOff>153725</xdr:rowOff>
    </xdr:from>
    <xdr:to>
      <xdr:col>10</xdr:col>
      <xdr:colOff>106680</xdr:colOff>
      <xdr:row>24</xdr:row>
      <xdr:rowOff>22860</xdr:rowOff>
    </xdr:to>
    <xdr:sp macro="" textlink="">
      <xdr:nvSpPr>
        <xdr:cNvPr id="63" name="Rectangle: Rounded Corners 62">
          <a:extLst>
            <a:ext uri="{FF2B5EF4-FFF2-40B4-BE49-F238E27FC236}">
              <a16:creationId xmlns:a16="http://schemas.microsoft.com/office/drawing/2014/main" id="{183437AA-F907-45BE-9B03-ADCE7861D9D7}"/>
            </a:ext>
          </a:extLst>
        </xdr:cNvPr>
        <xdr:cNvSpPr/>
      </xdr:nvSpPr>
      <xdr:spPr>
        <a:xfrm>
          <a:off x="186195" y="1767372"/>
          <a:ext cx="6016485" cy="2558547"/>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275644</xdr:colOff>
      <xdr:row>11</xdr:row>
      <xdr:rowOff>107290</xdr:rowOff>
    </xdr:from>
    <xdr:to>
      <xdr:col>10</xdr:col>
      <xdr:colOff>22859</xdr:colOff>
      <xdr:row>23</xdr:row>
      <xdr:rowOff>105134</xdr:rowOff>
    </xdr:to>
    <xdr:graphicFrame macro="">
      <xdr:nvGraphicFramePr>
        <xdr:cNvPr id="62" name="Chart 61">
          <a:extLst>
            <a:ext uri="{FF2B5EF4-FFF2-40B4-BE49-F238E27FC236}">
              <a16:creationId xmlns:a16="http://schemas.microsoft.com/office/drawing/2014/main" id="{945BFFFD-DEA5-4F16-9A0D-F3F77E4E5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193815</xdr:colOff>
      <xdr:row>9</xdr:row>
      <xdr:rowOff>168965</xdr:rowOff>
    </xdr:from>
    <xdr:to>
      <xdr:col>18</xdr:col>
      <xdr:colOff>297180</xdr:colOff>
      <xdr:row>24</xdr:row>
      <xdr:rowOff>38100</xdr:rowOff>
    </xdr:to>
    <xdr:sp macro="" textlink="">
      <xdr:nvSpPr>
        <xdr:cNvPr id="66" name="Rectangle: Rounded Corners 65">
          <a:extLst>
            <a:ext uri="{FF2B5EF4-FFF2-40B4-BE49-F238E27FC236}">
              <a16:creationId xmlns:a16="http://schemas.microsoft.com/office/drawing/2014/main" id="{4B2D3A8C-C093-E4A0-804A-95CC6562221E}"/>
            </a:ext>
          </a:extLst>
        </xdr:cNvPr>
        <xdr:cNvSpPr/>
      </xdr:nvSpPr>
      <xdr:spPr>
        <a:xfrm>
          <a:off x="6289815" y="1814885"/>
          <a:ext cx="4980165" cy="2612335"/>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327660</xdr:colOff>
      <xdr:row>11</xdr:row>
      <xdr:rowOff>53340</xdr:rowOff>
    </xdr:from>
    <xdr:to>
      <xdr:col>18</xdr:col>
      <xdr:colOff>167640</xdr:colOff>
      <xdr:row>23</xdr:row>
      <xdr:rowOff>144780</xdr:rowOff>
    </xdr:to>
    <xdr:graphicFrame macro="">
      <xdr:nvGraphicFramePr>
        <xdr:cNvPr id="68" name="Chart 67">
          <a:extLst>
            <a:ext uri="{FF2B5EF4-FFF2-40B4-BE49-F238E27FC236}">
              <a16:creationId xmlns:a16="http://schemas.microsoft.com/office/drawing/2014/main" id="{3E8C8E3F-4BCE-4CA5-8F15-CC411BB7B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385849</xdr:colOff>
      <xdr:row>26</xdr:row>
      <xdr:rowOff>129540</xdr:rowOff>
    </xdr:from>
    <xdr:to>
      <xdr:col>5</xdr:col>
      <xdr:colOff>518160</xdr:colOff>
      <xdr:row>38</xdr:row>
      <xdr:rowOff>24939</xdr:rowOff>
    </xdr:to>
    <xdr:graphicFrame macro="">
      <xdr:nvGraphicFramePr>
        <xdr:cNvPr id="69" name="Chart 68">
          <a:extLst>
            <a:ext uri="{FF2B5EF4-FFF2-40B4-BE49-F238E27FC236}">
              <a16:creationId xmlns:a16="http://schemas.microsoft.com/office/drawing/2014/main" id="{624E5168-956C-4D79-AF4D-82BA3A246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267245</xdr:colOff>
      <xdr:row>24</xdr:row>
      <xdr:rowOff>161345</xdr:rowOff>
    </xdr:from>
    <xdr:to>
      <xdr:col>12</xdr:col>
      <xdr:colOff>22860</xdr:colOff>
      <xdr:row>39</xdr:row>
      <xdr:rowOff>30479</xdr:rowOff>
    </xdr:to>
    <xdr:sp macro="" textlink="">
      <xdr:nvSpPr>
        <xdr:cNvPr id="71" name="Rectangle: Rounded Corners 70">
          <a:extLst>
            <a:ext uri="{FF2B5EF4-FFF2-40B4-BE49-F238E27FC236}">
              <a16:creationId xmlns:a16="http://schemas.microsoft.com/office/drawing/2014/main" id="{3C6A74D7-CF58-4612-8E58-028E16004770}"/>
            </a:ext>
          </a:extLst>
        </xdr:cNvPr>
        <xdr:cNvSpPr/>
      </xdr:nvSpPr>
      <xdr:spPr>
        <a:xfrm>
          <a:off x="3924845" y="4550465"/>
          <a:ext cx="3413215" cy="261233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419100</xdr:colOff>
      <xdr:row>26</xdr:row>
      <xdr:rowOff>68580</xdr:rowOff>
    </xdr:from>
    <xdr:to>
      <xdr:col>11</xdr:col>
      <xdr:colOff>434340</xdr:colOff>
      <xdr:row>38</xdr:row>
      <xdr:rowOff>129540</xdr:rowOff>
    </xdr:to>
    <xdr:graphicFrame macro="">
      <xdr:nvGraphicFramePr>
        <xdr:cNvPr id="73" name="Chart 72">
          <a:extLst>
            <a:ext uri="{FF2B5EF4-FFF2-40B4-BE49-F238E27FC236}">
              <a16:creationId xmlns:a16="http://schemas.microsoft.com/office/drawing/2014/main" id="{F04A7FB7-3FAC-46D7-B9D8-007D556D2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137706</xdr:colOff>
      <xdr:row>24</xdr:row>
      <xdr:rowOff>176585</xdr:rowOff>
    </xdr:from>
    <xdr:to>
      <xdr:col>18</xdr:col>
      <xdr:colOff>295836</xdr:colOff>
      <xdr:row>39</xdr:row>
      <xdr:rowOff>45719</xdr:rowOff>
    </xdr:to>
    <xdr:sp macro="" textlink="">
      <xdr:nvSpPr>
        <xdr:cNvPr id="74" name="Rectangle: Rounded Corners 73">
          <a:extLst>
            <a:ext uri="{FF2B5EF4-FFF2-40B4-BE49-F238E27FC236}">
              <a16:creationId xmlns:a16="http://schemas.microsoft.com/office/drawing/2014/main" id="{F4B59F6D-A7E1-4C7D-AC5A-309D64CF230E}"/>
            </a:ext>
          </a:extLst>
        </xdr:cNvPr>
        <xdr:cNvSpPr/>
      </xdr:nvSpPr>
      <xdr:spPr>
        <a:xfrm>
          <a:off x="7452906" y="4479644"/>
          <a:ext cx="3815730" cy="2558546"/>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213360</xdr:colOff>
      <xdr:row>26</xdr:row>
      <xdr:rowOff>30480</xdr:rowOff>
    </xdr:from>
    <xdr:to>
      <xdr:col>18</xdr:col>
      <xdr:colOff>224118</xdr:colOff>
      <xdr:row>38</xdr:row>
      <xdr:rowOff>129540</xdr:rowOff>
    </xdr:to>
    <mc:AlternateContent xmlns:mc="http://schemas.openxmlformats.org/markup-compatibility/2006">
      <mc:Choice xmlns:cx4="http://schemas.microsoft.com/office/drawing/2016/5/10/chartex" Requires="cx4">
        <xdr:graphicFrame macro="">
          <xdr:nvGraphicFramePr>
            <xdr:cNvPr id="75" name="Chart 74">
              <a:extLst>
                <a:ext uri="{FF2B5EF4-FFF2-40B4-BE49-F238E27FC236}">
                  <a16:creationId xmlns:a16="http://schemas.microsoft.com/office/drawing/2014/main" id="{83780B98-3A02-41BA-8180-38CF0C09CE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528560" y="4785360"/>
              <a:ext cx="3668358" cy="22936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236220</xdr:colOff>
      <xdr:row>10</xdr:row>
      <xdr:rowOff>38100</xdr:rowOff>
    </xdr:from>
    <xdr:to>
      <xdr:col>3</xdr:col>
      <xdr:colOff>121920</xdr:colOff>
      <xdr:row>11</xdr:row>
      <xdr:rowOff>152400</xdr:rowOff>
    </xdr:to>
    <xdr:sp macro="" textlink="">
      <xdr:nvSpPr>
        <xdr:cNvPr id="76" name="Rectangle: Rounded Corners 75">
          <a:extLst>
            <a:ext uri="{FF2B5EF4-FFF2-40B4-BE49-F238E27FC236}">
              <a16:creationId xmlns:a16="http://schemas.microsoft.com/office/drawing/2014/main" id="{5104F160-D740-F858-936A-31E621768836}"/>
            </a:ext>
          </a:extLst>
        </xdr:cNvPr>
        <xdr:cNvSpPr/>
      </xdr:nvSpPr>
      <xdr:spPr>
        <a:xfrm>
          <a:off x="236220" y="1866900"/>
          <a:ext cx="17145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Monthly Revenue &amp; Profit</a:t>
          </a:r>
          <a:endParaRPr lang="en-IN">
            <a:effectLst/>
          </a:endParaRPr>
        </a:p>
      </xdr:txBody>
    </xdr:sp>
    <xdr:clientData/>
  </xdr:twoCellAnchor>
  <xdr:twoCellAnchor>
    <xdr:from>
      <xdr:col>10</xdr:col>
      <xdr:colOff>281940</xdr:colOff>
      <xdr:row>10</xdr:row>
      <xdr:rowOff>38100</xdr:rowOff>
    </xdr:from>
    <xdr:to>
      <xdr:col>13</xdr:col>
      <xdr:colOff>320040</xdr:colOff>
      <xdr:row>11</xdr:row>
      <xdr:rowOff>152400</xdr:rowOff>
    </xdr:to>
    <xdr:sp macro="" textlink="">
      <xdr:nvSpPr>
        <xdr:cNvPr id="77" name="Rectangle: Rounded Corners 76">
          <a:extLst>
            <a:ext uri="{FF2B5EF4-FFF2-40B4-BE49-F238E27FC236}">
              <a16:creationId xmlns:a16="http://schemas.microsoft.com/office/drawing/2014/main" id="{8469B8A4-CEDF-4998-B860-177AD7499793}"/>
            </a:ext>
          </a:extLst>
        </xdr:cNvPr>
        <xdr:cNvSpPr/>
      </xdr:nvSpPr>
      <xdr:spPr>
        <a:xfrm>
          <a:off x="6377940" y="186690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Top</a:t>
          </a:r>
          <a:r>
            <a:rPr lang="en-IN" sz="1100" baseline="0"/>
            <a:t> 5 Country by Revenue</a:t>
          </a:r>
          <a:endParaRPr lang="en-IN" sz="1100"/>
        </a:p>
      </xdr:txBody>
    </xdr:sp>
    <xdr:clientData/>
  </xdr:twoCellAnchor>
  <xdr:twoCellAnchor>
    <xdr:from>
      <xdr:col>0</xdr:col>
      <xdr:colOff>312420</xdr:colOff>
      <xdr:row>25</xdr:row>
      <xdr:rowOff>0</xdr:rowOff>
    </xdr:from>
    <xdr:to>
      <xdr:col>3</xdr:col>
      <xdr:colOff>350520</xdr:colOff>
      <xdr:row>26</xdr:row>
      <xdr:rowOff>114300</xdr:rowOff>
    </xdr:to>
    <xdr:sp macro="" textlink="">
      <xdr:nvSpPr>
        <xdr:cNvPr id="78" name="Rectangle: Rounded Corners 77">
          <a:extLst>
            <a:ext uri="{FF2B5EF4-FFF2-40B4-BE49-F238E27FC236}">
              <a16:creationId xmlns:a16="http://schemas.microsoft.com/office/drawing/2014/main" id="{7C361F9B-A338-4E7E-AC43-3E06F5E38B15}"/>
            </a:ext>
          </a:extLst>
        </xdr:cNvPr>
        <xdr:cNvSpPr/>
      </xdr:nvSpPr>
      <xdr:spPr>
        <a:xfrm>
          <a:off x="312420" y="457200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IN" b="0">
              <a:effectLst/>
            </a:rPr>
            <a:t>Revenue Share by Channel </a:t>
          </a:r>
          <a:endParaRPr lang="en-IN">
            <a:effectLst/>
          </a:endParaRPr>
        </a:p>
      </xdr:txBody>
    </xdr:sp>
    <xdr:clientData/>
  </xdr:twoCellAnchor>
  <xdr:twoCellAnchor>
    <xdr:from>
      <xdr:col>6</xdr:col>
      <xdr:colOff>342900</xdr:colOff>
      <xdr:row>25</xdr:row>
      <xdr:rowOff>30480</xdr:rowOff>
    </xdr:from>
    <xdr:to>
      <xdr:col>9</xdr:col>
      <xdr:colOff>381000</xdr:colOff>
      <xdr:row>26</xdr:row>
      <xdr:rowOff>144780</xdr:rowOff>
    </xdr:to>
    <xdr:sp macro="" textlink="">
      <xdr:nvSpPr>
        <xdr:cNvPr id="79" name="Rectangle: Rounded Corners 78">
          <a:extLst>
            <a:ext uri="{FF2B5EF4-FFF2-40B4-BE49-F238E27FC236}">
              <a16:creationId xmlns:a16="http://schemas.microsoft.com/office/drawing/2014/main" id="{883B3B86-D8E0-DE2C-F7D9-FAFC7372E587}"/>
            </a:ext>
          </a:extLst>
        </xdr:cNvPr>
        <xdr:cNvSpPr/>
      </xdr:nvSpPr>
      <xdr:spPr>
        <a:xfrm>
          <a:off x="4000500" y="460248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Region wise Comparison</a:t>
          </a:r>
          <a:endParaRPr lang="en-IN">
            <a:effectLst/>
          </a:endParaRPr>
        </a:p>
      </xdr:txBody>
    </xdr:sp>
    <xdr:clientData/>
  </xdr:twoCellAnchor>
  <xdr:twoCellAnchor>
    <xdr:from>
      <xdr:col>12</xdr:col>
      <xdr:colOff>259080</xdr:colOff>
      <xdr:row>25</xdr:row>
      <xdr:rowOff>53340</xdr:rowOff>
    </xdr:from>
    <xdr:to>
      <xdr:col>15</xdr:col>
      <xdr:colOff>297180</xdr:colOff>
      <xdr:row>26</xdr:row>
      <xdr:rowOff>167640</xdr:rowOff>
    </xdr:to>
    <xdr:sp macro="" textlink="">
      <xdr:nvSpPr>
        <xdr:cNvPr id="80" name="Rectangle: Rounded Corners 79">
          <a:extLst>
            <a:ext uri="{FF2B5EF4-FFF2-40B4-BE49-F238E27FC236}">
              <a16:creationId xmlns:a16="http://schemas.microsoft.com/office/drawing/2014/main" id="{A1E0D158-4860-58A3-1C8E-A83EC0EDD9FE}"/>
            </a:ext>
          </a:extLst>
        </xdr:cNvPr>
        <xdr:cNvSpPr/>
      </xdr:nvSpPr>
      <xdr:spPr>
        <a:xfrm>
          <a:off x="7574280" y="462534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Country wise Map Chart</a:t>
          </a:r>
          <a:endParaRPr lang="en-IN">
            <a:effectLst/>
          </a:endParaRPr>
        </a:p>
      </xdr:txBody>
    </xdr:sp>
    <xdr:clientData/>
  </xdr:twoCellAnchor>
  <xdr:twoCellAnchor editAs="oneCell">
    <xdr:from>
      <xdr:col>18</xdr:col>
      <xdr:colOff>510540</xdr:colOff>
      <xdr:row>0</xdr:row>
      <xdr:rowOff>167641</xdr:rowOff>
    </xdr:from>
    <xdr:to>
      <xdr:col>21</xdr:col>
      <xdr:colOff>419100</xdr:colOff>
      <xdr:row>10</xdr:row>
      <xdr:rowOff>175260</xdr:rowOff>
    </xdr:to>
    <mc:AlternateContent xmlns:mc="http://schemas.openxmlformats.org/markup-compatibility/2006" xmlns:a14="http://schemas.microsoft.com/office/drawing/2010/main">
      <mc:Choice Requires="a14">
        <xdr:graphicFrame macro="">
          <xdr:nvGraphicFramePr>
            <xdr:cNvPr id="81" name="Product Category">
              <a:extLst>
                <a:ext uri="{FF2B5EF4-FFF2-40B4-BE49-F238E27FC236}">
                  <a16:creationId xmlns:a16="http://schemas.microsoft.com/office/drawing/2014/main" id="{2B827008-015A-FA17-E3AC-661EA624754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483340" y="167641"/>
              <a:ext cx="1737360" cy="1800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480509</xdr:colOff>
      <xdr:row>11</xdr:row>
      <xdr:rowOff>67684</xdr:rowOff>
    </xdr:from>
    <xdr:to>
      <xdr:col>21</xdr:col>
      <xdr:colOff>430306</xdr:colOff>
      <xdr:row>26</xdr:row>
      <xdr:rowOff>8965</xdr:rowOff>
    </xdr:to>
    <mc:AlternateContent xmlns:mc="http://schemas.openxmlformats.org/markup-compatibility/2006" xmlns:a14="http://schemas.microsoft.com/office/drawing/2010/main">
      <mc:Choice Requires="a14">
        <xdr:graphicFrame macro="">
          <xdr:nvGraphicFramePr>
            <xdr:cNvPr id="83" name="Country">
              <a:extLst>
                <a:ext uri="{FF2B5EF4-FFF2-40B4-BE49-F238E27FC236}">
                  <a16:creationId xmlns:a16="http://schemas.microsoft.com/office/drawing/2014/main" id="{F95FB536-015D-CF0F-3EDE-04E561039BF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453309" y="2039919"/>
              <a:ext cx="1778597" cy="2630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411480</xdr:colOff>
      <xdr:row>27</xdr:row>
      <xdr:rowOff>38975</xdr:rowOff>
    </xdr:from>
    <xdr:to>
      <xdr:col>21</xdr:col>
      <xdr:colOff>502920</xdr:colOff>
      <xdr:row>39</xdr:row>
      <xdr:rowOff>62753</xdr:rowOff>
    </xdr:to>
    <xdr:sp macro="" textlink="">
      <xdr:nvSpPr>
        <xdr:cNvPr id="84" name="Rectangle: Rounded Corners 83">
          <a:extLst>
            <a:ext uri="{FF2B5EF4-FFF2-40B4-BE49-F238E27FC236}">
              <a16:creationId xmlns:a16="http://schemas.microsoft.com/office/drawing/2014/main" id="{EB316950-CE3B-420A-9835-B02B83DD45E2}"/>
            </a:ext>
          </a:extLst>
        </xdr:cNvPr>
        <xdr:cNvSpPr/>
      </xdr:nvSpPr>
      <xdr:spPr>
        <a:xfrm>
          <a:off x="11384280" y="4879916"/>
          <a:ext cx="1920240" cy="2175308"/>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543261</xdr:colOff>
      <xdr:row>28</xdr:row>
      <xdr:rowOff>2</xdr:rowOff>
    </xdr:from>
    <xdr:to>
      <xdr:col>21</xdr:col>
      <xdr:colOff>385483</xdr:colOff>
      <xdr:row>36</xdr:row>
      <xdr:rowOff>107577</xdr:rowOff>
    </xdr:to>
    <mc:AlternateContent xmlns:mc="http://schemas.openxmlformats.org/markup-compatibility/2006" xmlns:a14="http://schemas.microsoft.com/office/drawing/2010/main">
      <mc:Choice Requires="a14">
        <xdr:graphicFrame macro="">
          <xdr:nvGraphicFramePr>
            <xdr:cNvPr id="85" name="Quarter">
              <a:extLst>
                <a:ext uri="{FF2B5EF4-FFF2-40B4-BE49-F238E27FC236}">
                  <a16:creationId xmlns:a16="http://schemas.microsoft.com/office/drawing/2014/main" id="{08BA587E-CEE0-1CC5-6242-AFB82DA82CFD}"/>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1516061" y="5020237"/>
              <a:ext cx="1671022" cy="1541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ish Dhawale" refreshedDate="46297.51031701389" createdVersion="8" refreshedVersion="8" minRefreshableVersion="3" recordCount="2707" xr:uid="{5BCD5AAB-7F2F-417F-89A9-E0E411D5D8B2}">
  <cacheSource type="worksheet">
    <worksheetSource name="SalesDataTable"/>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164">
      <sharedItems count="4">
        <s v="Q1"/>
        <s v="Q2"/>
        <s v="Q3"/>
        <s v="Q4"/>
      </sharedItems>
    </cacheField>
    <cacheField name="Month No" numFmtId="0">
      <sharedItems containsSemiMixedTypes="0" containsString="0" containsNumber="1" containsInteger="1" minValue="1" maxValue="12"/>
    </cacheField>
    <cacheField name="Month" numFmtId="164">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s>
  <extLst>
    <ext xmlns:x14="http://schemas.microsoft.com/office/spreadsheetml/2009/9/main" uri="{725AE2AE-9491-48be-B2B4-4EB974FC3084}">
      <x14:pivotCacheDefinition pivotCacheId="265210392"/>
    </ext>
    <ext xmlns:xlpdsc="http://schemas.microsoft.com/office/spreadsheetml/2026/pivotDataSourceClean" uri="{F4336242-56EE-4DD3-A5F7-E900642BF6E9}">
      <xlpdsc:dataSourceClean>1</xlpdsc:dataSourceClean>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r>
  <r>
    <n v="4836"/>
    <d v="2026-01-02T00:00:00"/>
    <n v="2026"/>
    <x v="0"/>
    <n v="1"/>
    <x v="0"/>
    <x v="1"/>
    <x v="1"/>
    <x v="1"/>
    <s v="Returning"/>
    <x v="1"/>
    <s v="Hiking Daypack 20L"/>
    <n v="4"/>
    <n v="94.18"/>
    <n v="0.15"/>
    <n v="45.03"/>
    <n v="320.21199999999999"/>
    <n v="180.12"/>
    <n v="140.09199999999998"/>
    <n v="0.43749765780170635"/>
  </r>
  <r>
    <n v="163"/>
    <d v="2026-01-03T00:00:00"/>
    <n v="2026"/>
    <x v="0"/>
    <n v="1"/>
    <x v="0"/>
    <x v="2"/>
    <x v="2"/>
    <x v="0"/>
    <s v="New"/>
    <x v="2"/>
    <s v="Insulated Bottle"/>
    <n v="2"/>
    <n v="36.72"/>
    <n v="0.05"/>
    <n v="13.76"/>
    <n v="69.768000000000001"/>
    <n v="27.52"/>
    <n v="42.248000000000005"/>
    <n v="0.60554982226808862"/>
  </r>
  <r>
    <n v="542"/>
    <d v="2026-01-03T00:00:00"/>
    <n v="2026"/>
    <x v="0"/>
    <n v="1"/>
    <x v="0"/>
    <x v="0"/>
    <x v="0"/>
    <x v="1"/>
    <s v="Business"/>
    <x v="1"/>
    <s v="Trail Boots"/>
    <n v="4"/>
    <n v="143.66999999999999"/>
    <n v="0.1"/>
    <n v="81.22"/>
    <n v="517.21199999999999"/>
    <n v="324.88"/>
    <n v="192.33199999999999"/>
    <n v="0.37186298848441257"/>
  </r>
  <r>
    <n v="2002"/>
    <d v="2026-01-03T00:00:00"/>
    <n v="2026"/>
    <x v="0"/>
    <n v="1"/>
    <x v="0"/>
    <x v="0"/>
    <x v="0"/>
    <x v="1"/>
    <s v="Business"/>
    <x v="2"/>
    <s v="Insulated Bottle"/>
    <n v="3"/>
    <n v="36.53"/>
    <n v="0.15"/>
    <n v="13.67"/>
    <n v="93.151499999999999"/>
    <n v="41.01"/>
    <n v="52.141500000000001"/>
    <n v="0.55974944042769037"/>
  </r>
  <r>
    <n v="2005"/>
    <d v="2026-01-03T00:00:00"/>
    <n v="2026"/>
    <x v="0"/>
    <n v="1"/>
    <x v="0"/>
    <x v="2"/>
    <x v="3"/>
    <x v="2"/>
    <s v="New"/>
    <x v="2"/>
    <s v="Insulated Bottle"/>
    <n v="1"/>
    <n v="35.340000000000003"/>
    <n v="0"/>
    <n v="13.37"/>
    <n v="35.340000000000003"/>
    <n v="13.37"/>
    <n v="21.970000000000006"/>
    <n v="0.62167515563101317"/>
  </r>
  <r>
    <n v="2937"/>
    <d v="2026-01-03T00:00:00"/>
    <n v="2026"/>
    <x v="0"/>
    <n v="1"/>
    <x v="0"/>
    <x v="3"/>
    <x v="4"/>
    <x v="1"/>
    <s v="Returning"/>
    <x v="0"/>
    <s v="Trail Bike Light"/>
    <n v="8"/>
    <n v="49.6"/>
    <n v="0.1"/>
    <n v="23.05"/>
    <n v="357.12"/>
    <n v="184.4"/>
    <n v="172.72"/>
    <n v="0.4836469534050179"/>
  </r>
  <r>
    <n v="3326"/>
    <d v="2026-01-03T00:00:00"/>
    <n v="2026"/>
    <x v="0"/>
    <n v="1"/>
    <x v="0"/>
    <x v="0"/>
    <x v="0"/>
    <x v="2"/>
    <s v="New"/>
    <x v="3"/>
    <s v="Alpine Tent 4P"/>
    <n v="2"/>
    <n v="347.51"/>
    <n v="0"/>
    <n v="190.16"/>
    <n v="695.02"/>
    <n v="380.32"/>
    <n v="314.7"/>
    <n v="0.4527927253891974"/>
  </r>
  <r>
    <n v="3863"/>
    <d v="2026-01-03T00:00:00"/>
    <n v="2026"/>
    <x v="0"/>
    <n v="1"/>
    <x v="0"/>
    <x v="2"/>
    <x v="5"/>
    <x v="1"/>
    <s v="Returning"/>
    <x v="0"/>
    <s v="Compact Repair Kit"/>
    <n v="12"/>
    <n v="41.22"/>
    <n v="0.1"/>
    <n v="16.64"/>
    <n v="445.17599999999999"/>
    <n v="199.68"/>
    <n v="245.49599999999998"/>
    <n v="0.55145829963879456"/>
  </r>
  <r>
    <n v="4910"/>
    <d v="2026-01-03T00:00:00"/>
    <n v="2026"/>
    <x v="0"/>
    <n v="1"/>
    <x v="0"/>
    <x v="2"/>
    <x v="3"/>
    <x v="2"/>
    <s v="Business"/>
    <x v="3"/>
    <s v="Alpine Tent 4P"/>
    <n v="1"/>
    <n v="332.18"/>
    <n v="0"/>
    <n v="195.33"/>
    <n v="332.18"/>
    <n v="195.33"/>
    <n v="136.85"/>
    <n v="0.41197543500511768"/>
  </r>
  <r>
    <n v="5188"/>
    <d v="2026-01-03T00:00:00"/>
    <n v="2026"/>
    <x v="0"/>
    <n v="1"/>
    <x v="0"/>
    <x v="1"/>
    <x v="6"/>
    <x v="3"/>
    <s v="Returning"/>
    <x v="0"/>
    <s v="Trail Bike Light"/>
    <n v="1"/>
    <n v="49.71"/>
    <n v="0"/>
    <n v="23.15"/>
    <n v="49.71"/>
    <n v="23.15"/>
    <n v="26.560000000000002"/>
    <n v="0.53429893381613358"/>
  </r>
  <r>
    <n v="845"/>
    <d v="2026-01-04T00:00:00"/>
    <n v="2026"/>
    <x v="0"/>
    <n v="1"/>
    <x v="0"/>
    <x v="2"/>
    <x v="3"/>
    <x v="0"/>
    <s v="New"/>
    <x v="3"/>
    <s v="Trail Tent 2P"/>
    <n v="2"/>
    <n v="194.35"/>
    <n v="0"/>
    <n v="104.22"/>
    <n v="388.7"/>
    <n v="208.44"/>
    <n v="180.26"/>
    <n v="0.46375096475430921"/>
  </r>
  <r>
    <n v="1077"/>
    <d v="2026-01-04T00:00:00"/>
    <n v="2026"/>
    <x v="0"/>
    <n v="1"/>
    <x v="0"/>
    <x v="1"/>
    <x v="6"/>
    <x v="0"/>
    <s v="New"/>
    <x v="0"/>
    <s v="Cycling Pack 12L"/>
    <n v="3"/>
    <n v="102.12"/>
    <n v="0.1"/>
    <n v="51.28"/>
    <n v="275.72400000000005"/>
    <n v="153.84"/>
    <n v="121.88400000000004"/>
    <n v="0.44205074639857256"/>
  </r>
  <r>
    <n v="1237"/>
    <d v="2026-01-04T00:00:00"/>
    <n v="2026"/>
    <x v="0"/>
    <n v="1"/>
    <x v="0"/>
    <x v="3"/>
    <x v="7"/>
    <x v="2"/>
    <s v="Business"/>
    <x v="2"/>
    <s v="Packing Cube Set"/>
    <n v="1"/>
    <n v="46.99"/>
    <n v="0.05"/>
    <n v="18.11"/>
    <n v="44.640500000000003"/>
    <n v="18.11"/>
    <n v="26.530500000000004"/>
    <n v="0.59431457980981395"/>
  </r>
  <r>
    <n v="1908"/>
    <d v="2026-01-04T00:00:00"/>
    <n v="2026"/>
    <x v="0"/>
    <n v="1"/>
    <x v="0"/>
    <x v="3"/>
    <x v="8"/>
    <x v="0"/>
    <s v="New"/>
    <x v="4"/>
    <s v="Resistance Band Set"/>
    <n v="1"/>
    <n v="40"/>
    <n v="0"/>
    <n v="15.04"/>
    <n v="40"/>
    <n v="15.04"/>
    <n v="24.96"/>
    <n v="0.624"/>
  </r>
  <r>
    <n v="2245"/>
    <d v="2026-01-04T00:00:00"/>
    <n v="2026"/>
    <x v="0"/>
    <n v="1"/>
    <x v="0"/>
    <x v="0"/>
    <x v="9"/>
    <x v="0"/>
    <s v="New"/>
    <x v="1"/>
    <s v="Summit Backpack 45L"/>
    <n v="1"/>
    <n v="153.38999999999999"/>
    <n v="0"/>
    <n v="78.59"/>
    <n v="153.38999999999999"/>
    <n v="78.59"/>
    <n v="74.799999999999983"/>
    <n v="0.48764587000456344"/>
  </r>
  <r>
    <n v="2928"/>
    <d v="2026-01-04T00:00:00"/>
    <n v="2026"/>
    <x v="0"/>
    <n v="1"/>
    <x v="0"/>
    <x v="1"/>
    <x v="6"/>
    <x v="0"/>
    <s v="Returning"/>
    <x v="4"/>
    <s v="Weighted Vest"/>
    <n v="2"/>
    <n v="124.97"/>
    <n v="0.1"/>
    <n v="67.36"/>
    <n v="224.946"/>
    <n v="134.72"/>
    <n v="90.225999999999999"/>
    <n v="0.40110070861451191"/>
  </r>
  <r>
    <n v="4249"/>
    <d v="2026-01-04T00:00:00"/>
    <n v="2026"/>
    <x v="0"/>
    <n v="1"/>
    <x v="0"/>
    <x v="3"/>
    <x v="4"/>
    <x v="3"/>
    <s v="New"/>
    <x v="0"/>
    <s v="Cycling Pack 12L"/>
    <n v="2"/>
    <n v="100.12"/>
    <n v="0.1"/>
    <n v="49.67"/>
    <n v="180.21600000000001"/>
    <n v="99.34"/>
    <n v="80.876000000000005"/>
    <n v="0.44877258401029874"/>
  </r>
  <r>
    <n v="1734"/>
    <d v="2026-01-05T00:00:00"/>
    <n v="2026"/>
    <x v="0"/>
    <n v="1"/>
    <x v="0"/>
    <x v="3"/>
    <x v="8"/>
    <x v="3"/>
    <s v="Returning"/>
    <x v="4"/>
    <s v="Resistance Band Set"/>
    <n v="1"/>
    <n v="40.6"/>
    <n v="0.15"/>
    <n v="14.61"/>
    <n v="34.51"/>
    <n v="14.61"/>
    <n v="19.899999999999999"/>
    <n v="0.57664445088380178"/>
  </r>
  <r>
    <n v="2331"/>
    <d v="2026-01-05T00:00:00"/>
    <n v="2026"/>
    <x v="0"/>
    <n v="1"/>
    <x v="0"/>
    <x v="3"/>
    <x v="8"/>
    <x v="0"/>
    <s v="New"/>
    <x v="0"/>
    <s v="Cycling Pack 12L"/>
    <n v="1"/>
    <n v="104.23"/>
    <n v="0.1"/>
    <n v="51.6"/>
    <n v="93.807000000000002"/>
    <n v="51.6"/>
    <n v="42.207000000000001"/>
    <n v="0.44993443986056475"/>
  </r>
  <r>
    <n v="2475"/>
    <d v="2026-01-05T00:00:00"/>
    <n v="2026"/>
    <x v="0"/>
    <n v="1"/>
    <x v="0"/>
    <x v="1"/>
    <x v="1"/>
    <x v="2"/>
    <s v="Returning"/>
    <x v="4"/>
    <s v="Weighted Vest"/>
    <n v="5"/>
    <n v="122.87"/>
    <n v="0.05"/>
    <n v="69.67"/>
    <n v="583.63250000000005"/>
    <n v="348.35"/>
    <n v="235.28250000000003"/>
    <n v="0.40313467807224584"/>
  </r>
  <r>
    <n v="1433"/>
    <d v="2026-01-06T00:00:00"/>
    <n v="2026"/>
    <x v="0"/>
    <n v="1"/>
    <x v="0"/>
    <x v="2"/>
    <x v="10"/>
    <x v="0"/>
    <s v="New"/>
    <x v="2"/>
    <s v="Insulated Bottle"/>
    <n v="2"/>
    <n v="36.619999999999997"/>
    <n v="0.05"/>
    <n v="13.87"/>
    <n v="69.577999999999989"/>
    <n v="27.74"/>
    <n v="41.837999999999994"/>
    <n v="0.60131075914800658"/>
  </r>
  <r>
    <n v="3624"/>
    <d v="2026-01-06T00:00:00"/>
    <n v="2026"/>
    <x v="0"/>
    <n v="1"/>
    <x v="0"/>
    <x v="3"/>
    <x v="7"/>
    <x v="0"/>
    <s v="New"/>
    <x v="1"/>
    <s v="Hiking Daypack 20L"/>
    <n v="1"/>
    <n v="93.4"/>
    <n v="0"/>
    <n v="46.11"/>
    <n v="93.4"/>
    <n v="46.11"/>
    <n v="47.290000000000006"/>
    <n v="0.50631691648822275"/>
  </r>
  <r>
    <n v="4680"/>
    <d v="2026-01-06T00:00:00"/>
    <n v="2026"/>
    <x v="0"/>
    <n v="1"/>
    <x v="0"/>
    <x v="1"/>
    <x v="1"/>
    <x v="3"/>
    <s v="New"/>
    <x v="3"/>
    <s v="Portable Camp Stove"/>
    <n v="2"/>
    <n v="81.260000000000005"/>
    <n v="0"/>
    <n v="39.119999999999997"/>
    <n v="162.52000000000001"/>
    <n v="78.239999999999995"/>
    <n v="84.280000000000015"/>
    <n v="0.51858232832882112"/>
  </r>
  <r>
    <n v="4803"/>
    <d v="2026-01-06T00:00:00"/>
    <n v="2026"/>
    <x v="0"/>
    <n v="1"/>
    <x v="0"/>
    <x v="1"/>
    <x v="11"/>
    <x v="3"/>
    <s v="New"/>
    <x v="4"/>
    <s v="Recovery Roller"/>
    <n v="2"/>
    <n v="35.78"/>
    <n v="0"/>
    <n v="13.84"/>
    <n v="71.56"/>
    <n v="27.68"/>
    <n v="43.88"/>
    <n v="0.61319172722191173"/>
  </r>
  <r>
    <n v="248"/>
    <d v="2026-01-07T00:00:00"/>
    <n v="2026"/>
    <x v="0"/>
    <n v="1"/>
    <x v="0"/>
    <x v="1"/>
    <x v="12"/>
    <x v="3"/>
    <s v="New"/>
    <x v="0"/>
    <s v="Commuter Helmet"/>
    <n v="3"/>
    <n v="81.64"/>
    <n v="0"/>
    <n v="43.84"/>
    <n v="244.92000000000002"/>
    <n v="131.52000000000001"/>
    <n v="113.4"/>
    <n v="0.46300832925036745"/>
  </r>
  <r>
    <n v="1118"/>
    <d v="2026-01-07T00:00:00"/>
    <n v="2026"/>
    <x v="0"/>
    <n v="1"/>
    <x v="0"/>
    <x v="1"/>
    <x v="12"/>
    <x v="0"/>
    <s v="Returning"/>
    <x v="2"/>
    <s v="Carry-On Duffel"/>
    <n v="2"/>
    <n v="131.63999999999999"/>
    <n v="0.05"/>
    <n v="69.02"/>
    <n v="250.11599999999996"/>
    <n v="138.04"/>
    <n v="112.07599999999996"/>
    <n v="0.44809608341729429"/>
  </r>
  <r>
    <n v="3023"/>
    <d v="2026-01-07T00:00:00"/>
    <n v="2026"/>
    <x v="0"/>
    <n v="1"/>
    <x v="0"/>
    <x v="2"/>
    <x v="3"/>
    <x v="3"/>
    <s v="New"/>
    <x v="1"/>
    <s v="Summit Backpack 45L"/>
    <n v="2"/>
    <n v="155.35"/>
    <n v="0"/>
    <n v="80.790000000000006"/>
    <n v="310.7"/>
    <n v="161.58000000000001"/>
    <n v="149.11999999999998"/>
    <n v="0.47994850337946565"/>
  </r>
  <r>
    <n v="3903"/>
    <d v="2026-01-07T00:00:00"/>
    <n v="2026"/>
    <x v="0"/>
    <n v="1"/>
    <x v="0"/>
    <x v="3"/>
    <x v="8"/>
    <x v="0"/>
    <s v="Returning"/>
    <x v="4"/>
    <s v="Training Mat"/>
    <n v="2"/>
    <n v="51.56"/>
    <n v="0.05"/>
    <n v="22.26"/>
    <n v="97.963999999999999"/>
    <n v="44.52"/>
    <n v="53.443999999999996"/>
    <n v="0.54554734392225712"/>
  </r>
  <r>
    <n v="62"/>
    <d v="2026-01-08T00:00:00"/>
    <n v="2026"/>
    <x v="0"/>
    <n v="1"/>
    <x v="0"/>
    <x v="1"/>
    <x v="12"/>
    <x v="0"/>
    <s v="New"/>
    <x v="0"/>
    <s v="Trail Bike Light"/>
    <n v="2"/>
    <n v="51.63"/>
    <n v="0"/>
    <n v="22.54"/>
    <n v="103.26"/>
    <n v="45.08"/>
    <n v="58.180000000000007"/>
    <n v="0.5634321131125315"/>
  </r>
  <r>
    <n v="142"/>
    <d v="2026-01-08T00:00:00"/>
    <n v="2026"/>
    <x v="0"/>
    <n v="1"/>
    <x v="0"/>
    <x v="0"/>
    <x v="9"/>
    <x v="1"/>
    <s v="Business"/>
    <x v="3"/>
    <s v="Alpine Tent 4P"/>
    <n v="5"/>
    <n v="344.88"/>
    <n v="0.15"/>
    <n v="190.66"/>
    <n v="1465.74"/>
    <n v="953.3"/>
    <n v="512.44000000000005"/>
    <n v="0.34961180018284282"/>
  </r>
  <r>
    <n v="450"/>
    <d v="2026-01-08T00:00:00"/>
    <n v="2026"/>
    <x v="0"/>
    <n v="1"/>
    <x v="0"/>
    <x v="2"/>
    <x v="3"/>
    <x v="2"/>
    <s v="New"/>
    <x v="1"/>
    <s v="Hiking Daypack 20L"/>
    <n v="2"/>
    <n v="94.06"/>
    <n v="0.15"/>
    <n v="46.33"/>
    <n v="159.90199999999999"/>
    <n v="92.66"/>
    <n v="67.24199999999999"/>
    <n v="0.42052006854198193"/>
  </r>
  <r>
    <n v="4397"/>
    <d v="2026-01-08T00:00:00"/>
    <n v="2026"/>
    <x v="0"/>
    <n v="1"/>
    <x v="0"/>
    <x v="0"/>
    <x v="0"/>
    <x v="0"/>
    <s v="Business"/>
    <x v="1"/>
    <s v="Trekking Poles"/>
    <n v="1"/>
    <n v="72.38"/>
    <n v="0"/>
    <n v="31.65"/>
    <n v="72.38"/>
    <n v="31.65"/>
    <n v="40.729999999999997"/>
    <n v="0.56272450953302011"/>
  </r>
  <r>
    <n v="4798"/>
    <d v="2026-01-08T00:00:00"/>
    <n v="2026"/>
    <x v="0"/>
    <n v="1"/>
    <x v="0"/>
    <x v="1"/>
    <x v="6"/>
    <x v="0"/>
    <s v="New"/>
    <x v="1"/>
    <s v="Summit Backpack 45L"/>
    <n v="1"/>
    <n v="153.69"/>
    <n v="0"/>
    <n v="77.47"/>
    <n v="153.69"/>
    <n v="77.47"/>
    <n v="76.22"/>
    <n v="0.49593337237295854"/>
  </r>
  <r>
    <n v="136"/>
    <d v="2026-01-09T00:00:00"/>
    <n v="2026"/>
    <x v="0"/>
    <n v="1"/>
    <x v="0"/>
    <x v="3"/>
    <x v="13"/>
    <x v="1"/>
    <s v="Business"/>
    <x v="2"/>
    <s v="Travel Backpack 35L"/>
    <n v="15"/>
    <n v="168.62"/>
    <n v="0.05"/>
    <n v="86.09"/>
    <n v="2402.835"/>
    <n v="1291.3500000000001"/>
    <n v="1111.4849999999999"/>
    <n v="0.46257233642759488"/>
  </r>
  <r>
    <n v="2782"/>
    <d v="2026-01-09T00:00:00"/>
    <n v="2026"/>
    <x v="0"/>
    <n v="1"/>
    <x v="0"/>
    <x v="3"/>
    <x v="4"/>
    <x v="0"/>
    <s v="New"/>
    <x v="1"/>
    <s v="Summit Backpack 45L"/>
    <n v="1"/>
    <n v="152.75"/>
    <n v="0.05"/>
    <n v="79.88"/>
    <n v="145.11249999999998"/>
    <n v="79.88"/>
    <n v="65.232499999999987"/>
    <n v="0.44953053665259707"/>
  </r>
  <r>
    <n v="4704"/>
    <d v="2026-01-09T00:00:00"/>
    <n v="2026"/>
    <x v="0"/>
    <n v="1"/>
    <x v="0"/>
    <x v="1"/>
    <x v="14"/>
    <x v="3"/>
    <s v="New"/>
    <x v="4"/>
    <s v="Recovery Roller"/>
    <n v="2"/>
    <n v="36.72"/>
    <n v="0.05"/>
    <n v="14.15"/>
    <n v="69.768000000000001"/>
    <n v="28.3"/>
    <n v="41.468000000000004"/>
    <n v="0.59436991170737308"/>
  </r>
  <r>
    <n v="69"/>
    <d v="2026-01-10T00:00:00"/>
    <n v="2026"/>
    <x v="0"/>
    <n v="1"/>
    <x v="0"/>
    <x v="0"/>
    <x v="15"/>
    <x v="0"/>
    <s v="Returning"/>
    <x v="1"/>
    <s v="Trail Boots"/>
    <n v="6"/>
    <n v="141.31"/>
    <n v="0.05"/>
    <n v="79.349999999999994"/>
    <n v="805.46699999999998"/>
    <n v="476.09999999999997"/>
    <n v="329.36700000000002"/>
    <n v="0.4089143316858419"/>
  </r>
  <r>
    <n v="490"/>
    <d v="2026-01-10T00:00:00"/>
    <n v="2026"/>
    <x v="0"/>
    <n v="1"/>
    <x v="0"/>
    <x v="2"/>
    <x v="10"/>
    <x v="0"/>
    <s v="Business"/>
    <x v="3"/>
    <s v="Compact Sleeping Bag"/>
    <n v="2"/>
    <n v="121.23"/>
    <n v="0"/>
    <n v="59.66"/>
    <n v="242.46"/>
    <n v="119.32"/>
    <n v="123.14000000000001"/>
    <n v="0.50787758805576178"/>
  </r>
  <r>
    <n v="3685"/>
    <d v="2026-01-10T00:00:00"/>
    <n v="2026"/>
    <x v="0"/>
    <n v="1"/>
    <x v="0"/>
    <x v="3"/>
    <x v="8"/>
    <x v="0"/>
    <s v="New"/>
    <x v="2"/>
    <s v="Travel Backpack 35L"/>
    <n v="3"/>
    <n v="161.58000000000001"/>
    <n v="0"/>
    <n v="85.58"/>
    <n v="484.74"/>
    <n v="256.74"/>
    <n v="228"/>
    <n v="0.47035524198539425"/>
  </r>
  <r>
    <n v="3796"/>
    <d v="2026-01-10T00:00:00"/>
    <n v="2026"/>
    <x v="0"/>
    <n v="1"/>
    <x v="0"/>
    <x v="3"/>
    <x v="8"/>
    <x v="2"/>
    <s v="Returning"/>
    <x v="2"/>
    <s v="Travel Backpack 35L"/>
    <n v="2"/>
    <n v="166.84"/>
    <n v="0"/>
    <n v="88.67"/>
    <n v="333.68"/>
    <n v="177.34"/>
    <n v="156.34"/>
    <n v="0.4685327259649964"/>
  </r>
  <r>
    <n v="387"/>
    <d v="2026-01-11T00:00:00"/>
    <n v="2026"/>
    <x v="0"/>
    <n v="1"/>
    <x v="0"/>
    <x v="2"/>
    <x v="5"/>
    <x v="0"/>
    <s v="Returning"/>
    <x v="1"/>
    <s v="Summit Backpack 45L"/>
    <n v="1"/>
    <n v="150.96"/>
    <n v="0"/>
    <n v="77.5"/>
    <n v="150.96"/>
    <n v="77.5"/>
    <n v="73.460000000000008"/>
    <n v="0.48661897191308956"/>
  </r>
  <r>
    <n v="2796"/>
    <d v="2026-01-11T00:00:00"/>
    <n v="2026"/>
    <x v="0"/>
    <n v="1"/>
    <x v="0"/>
    <x v="3"/>
    <x v="7"/>
    <x v="2"/>
    <s v="Returning"/>
    <x v="2"/>
    <s v="Insulated Bottle"/>
    <n v="3"/>
    <n v="36.33"/>
    <n v="0.05"/>
    <n v="13.27"/>
    <n v="103.54049999999999"/>
    <n v="39.81"/>
    <n v="63.730499999999992"/>
    <n v="0.61551277036521934"/>
  </r>
  <r>
    <n v="3703"/>
    <d v="2026-01-11T00:00:00"/>
    <n v="2026"/>
    <x v="0"/>
    <n v="1"/>
    <x v="0"/>
    <x v="3"/>
    <x v="8"/>
    <x v="0"/>
    <s v="Returning"/>
    <x v="2"/>
    <s v="Insulated Bottle"/>
    <n v="1"/>
    <n v="35.340000000000003"/>
    <n v="0.1"/>
    <n v="13.36"/>
    <n v="31.806000000000004"/>
    <n v="13.36"/>
    <n v="18.446000000000005"/>
    <n v="0.5799534678991386"/>
  </r>
  <r>
    <n v="4674"/>
    <d v="2026-01-11T00:00:00"/>
    <n v="2026"/>
    <x v="0"/>
    <n v="1"/>
    <x v="0"/>
    <x v="3"/>
    <x v="8"/>
    <x v="0"/>
    <s v="Returning"/>
    <x v="2"/>
    <s v="Packing Cube Set"/>
    <n v="2"/>
    <n v="46.27"/>
    <n v="0"/>
    <n v="18.23"/>
    <n v="92.54"/>
    <n v="36.46"/>
    <n v="56.080000000000005"/>
    <n v="0.60600821266479366"/>
  </r>
  <r>
    <n v="4789"/>
    <d v="2026-01-11T00:00:00"/>
    <n v="2026"/>
    <x v="0"/>
    <n v="1"/>
    <x v="0"/>
    <x v="3"/>
    <x v="7"/>
    <x v="0"/>
    <s v="Returning"/>
    <x v="0"/>
    <s v="Commuter Helmet"/>
    <n v="1"/>
    <n v="79.930000000000007"/>
    <n v="0.05"/>
    <n v="43.73"/>
    <n v="75.933500000000009"/>
    <n v="43.73"/>
    <n v="32.203500000000012"/>
    <n v="0.42410135184075554"/>
  </r>
  <r>
    <n v="804"/>
    <d v="2026-01-12T00:00:00"/>
    <n v="2026"/>
    <x v="0"/>
    <n v="1"/>
    <x v="0"/>
    <x v="1"/>
    <x v="12"/>
    <x v="2"/>
    <s v="New"/>
    <x v="1"/>
    <s v="Trail Boots"/>
    <n v="1"/>
    <n v="141.25"/>
    <n v="0"/>
    <n v="78.72"/>
    <n v="141.25"/>
    <n v="78.72"/>
    <n v="62.53"/>
    <n v="0.44269026548672569"/>
  </r>
  <r>
    <n v="1780"/>
    <d v="2026-01-12T00:00:00"/>
    <n v="2026"/>
    <x v="0"/>
    <n v="1"/>
    <x v="0"/>
    <x v="3"/>
    <x v="8"/>
    <x v="0"/>
    <s v="Returning"/>
    <x v="0"/>
    <s v="Cycling Pack 12L"/>
    <n v="2"/>
    <n v="103.64"/>
    <n v="0.1"/>
    <n v="50.96"/>
    <n v="186.55199999999999"/>
    <n v="101.92"/>
    <n v="84.631999999999991"/>
    <n v="0.45366439384193147"/>
  </r>
  <r>
    <n v="2844"/>
    <d v="2026-01-12T00:00:00"/>
    <n v="2026"/>
    <x v="0"/>
    <n v="1"/>
    <x v="0"/>
    <x v="0"/>
    <x v="0"/>
    <x v="0"/>
    <s v="New"/>
    <x v="2"/>
    <s v="Carry-On Duffel"/>
    <n v="1"/>
    <n v="136.18"/>
    <n v="0"/>
    <n v="68.34"/>
    <n v="136.18"/>
    <n v="68.34"/>
    <n v="67.84"/>
    <n v="0.498164194448524"/>
  </r>
  <r>
    <n v="3068"/>
    <d v="2026-01-12T00:00:00"/>
    <n v="2026"/>
    <x v="0"/>
    <n v="1"/>
    <x v="0"/>
    <x v="2"/>
    <x v="2"/>
    <x v="3"/>
    <s v="New"/>
    <x v="4"/>
    <s v="Recovery Roller"/>
    <n v="1"/>
    <n v="36.43"/>
    <n v="0"/>
    <n v="14.33"/>
    <n v="36.43"/>
    <n v="14.33"/>
    <n v="22.1"/>
    <n v="0.60664287674993145"/>
  </r>
  <r>
    <n v="3096"/>
    <d v="2026-01-12T00:00:00"/>
    <n v="2026"/>
    <x v="0"/>
    <n v="1"/>
    <x v="0"/>
    <x v="3"/>
    <x v="7"/>
    <x v="0"/>
    <s v="New"/>
    <x v="4"/>
    <s v="Training Mat"/>
    <n v="2"/>
    <n v="50.51"/>
    <n v="0.1"/>
    <n v="21.84"/>
    <n v="90.917999999999992"/>
    <n v="43.68"/>
    <n v="47.237999999999992"/>
    <n v="0.5195670824259222"/>
  </r>
  <r>
    <n v="3129"/>
    <d v="2026-01-12T00:00:00"/>
    <n v="2026"/>
    <x v="0"/>
    <n v="1"/>
    <x v="0"/>
    <x v="3"/>
    <x v="13"/>
    <x v="2"/>
    <s v="Returning"/>
    <x v="4"/>
    <s v="Weighted Vest"/>
    <n v="1"/>
    <n v="123"/>
    <n v="0"/>
    <n v="67.3"/>
    <n v="123"/>
    <n v="67.3"/>
    <n v="55.7"/>
    <n v="0.45284552845528458"/>
  </r>
  <r>
    <n v="3948"/>
    <d v="2026-01-12T00:00:00"/>
    <n v="2026"/>
    <x v="0"/>
    <n v="1"/>
    <x v="0"/>
    <x v="1"/>
    <x v="14"/>
    <x v="0"/>
    <s v="New"/>
    <x v="1"/>
    <s v="Trekking Poles"/>
    <n v="2"/>
    <n v="72.239999999999995"/>
    <n v="0"/>
    <n v="32.94"/>
    <n v="144.47999999999999"/>
    <n v="65.88"/>
    <n v="78.599999999999994"/>
    <n v="0.54401993355481726"/>
  </r>
  <r>
    <n v="5036"/>
    <d v="2026-01-12T00:00:00"/>
    <n v="2026"/>
    <x v="0"/>
    <n v="1"/>
    <x v="0"/>
    <x v="2"/>
    <x v="3"/>
    <x v="2"/>
    <s v="Returning"/>
    <x v="1"/>
    <s v="Summit Backpack 45L"/>
    <n v="1"/>
    <n v="151.11000000000001"/>
    <n v="0.15"/>
    <n v="79.650000000000006"/>
    <n v="128.4435"/>
    <n v="79.650000000000006"/>
    <n v="48.793499999999995"/>
    <n v="0.37988298356865075"/>
  </r>
  <r>
    <n v="2681"/>
    <d v="2026-01-13T00:00:00"/>
    <n v="2026"/>
    <x v="0"/>
    <n v="1"/>
    <x v="0"/>
    <x v="3"/>
    <x v="4"/>
    <x v="0"/>
    <s v="New"/>
    <x v="1"/>
    <s v="Hiking Daypack 20L"/>
    <n v="1"/>
    <n v="94.32"/>
    <n v="0"/>
    <n v="45.93"/>
    <n v="94.32"/>
    <n v="45.93"/>
    <n v="48.389999999999993"/>
    <n v="0.51304071246819338"/>
  </r>
  <r>
    <n v="5101"/>
    <d v="2026-01-13T00:00:00"/>
    <n v="2026"/>
    <x v="0"/>
    <n v="1"/>
    <x v="0"/>
    <x v="1"/>
    <x v="12"/>
    <x v="0"/>
    <s v="Returning"/>
    <x v="0"/>
    <s v="Trail Bike Light"/>
    <n v="3"/>
    <n v="51.52"/>
    <n v="0"/>
    <n v="21.92"/>
    <n v="154.56"/>
    <n v="65.760000000000005"/>
    <n v="88.8"/>
    <n v="0.57453416149068315"/>
  </r>
  <r>
    <n v="3871"/>
    <d v="2026-01-14T00:00:00"/>
    <n v="2026"/>
    <x v="0"/>
    <n v="1"/>
    <x v="0"/>
    <x v="0"/>
    <x v="15"/>
    <x v="0"/>
    <s v="New"/>
    <x v="1"/>
    <s v="Trail Boots"/>
    <n v="2"/>
    <n v="146.4"/>
    <n v="0.05"/>
    <n v="81.72"/>
    <n v="278.16000000000003"/>
    <n v="163.44"/>
    <n v="114.72000000000003"/>
    <n v="0.4124245038826575"/>
  </r>
  <r>
    <n v="4643"/>
    <d v="2026-01-14T00:00:00"/>
    <n v="2026"/>
    <x v="0"/>
    <n v="1"/>
    <x v="0"/>
    <x v="0"/>
    <x v="0"/>
    <x v="1"/>
    <s v="Business"/>
    <x v="2"/>
    <s v="Packing Cube Set"/>
    <n v="3"/>
    <n v="47.32"/>
    <n v="0.1"/>
    <n v="18.420000000000002"/>
    <n v="127.76400000000001"/>
    <n v="55.260000000000005"/>
    <n v="72.504000000000005"/>
    <n v="0.56748379825302897"/>
  </r>
  <r>
    <n v="4703"/>
    <d v="2026-01-14T00:00:00"/>
    <n v="2026"/>
    <x v="0"/>
    <n v="1"/>
    <x v="0"/>
    <x v="3"/>
    <x v="13"/>
    <x v="2"/>
    <s v="Business"/>
    <x v="4"/>
    <s v="Resistance Band Set"/>
    <n v="2"/>
    <n v="40.450000000000003"/>
    <n v="0.05"/>
    <n v="15.14"/>
    <n v="76.855000000000004"/>
    <n v="30.28"/>
    <n v="46.575000000000003"/>
    <n v="0.60601132001821612"/>
  </r>
  <r>
    <n v="5068"/>
    <d v="2026-01-14T00:00:00"/>
    <n v="2026"/>
    <x v="0"/>
    <n v="1"/>
    <x v="0"/>
    <x v="0"/>
    <x v="0"/>
    <x v="0"/>
    <s v="Returning"/>
    <x v="2"/>
    <s v="Packing Cube Set"/>
    <n v="2"/>
    <n v="47.05"/>
    <n v="0.1"/>
    <n v="18.8"/>
    <n v="84.69"/>
    <n v="37.6"/>
    <n v="47.089999999999996"/>
    <n v="0.55602786633604906"/>
  </r>
  <r>
    <n v="1539"/>
    <d v="2026-01-15T00:00:00"/>
    <n v="2026"/>
    <x v="0"/>
    <n v="1"/>
    <x v="0"/>
    <x v="3"/>
    <x v="8"/>
    <x v="2"/>
    <s v="Business"/>
    <x v="4"/>
    <s v="Weighted Vest"/>
    <n v="3"/>
    <n v="123.14"/>
    <n v="0.05"/>
    <n v="70.67"/>
    <n v="350.94900000000001"/>
    <n v="212.01"/>
    <n v="138.93900000000002"/>
    <n v="0.39589513006163296"/>
  </r>
  <r>
    <n v="1709"/>
    <d v="2026-01-15T00:00:00"/>
    <n v="2026"/>
    <x v="0"/>
    <n v="1"/>
    <x v="0"/>
    <x v="3"/>
    <x v="13"/>
    <x v="0"/>
    <s v="Returning"/>
    <x v="1"/>
    <s v="Summit Backpack 45L"/>
    <n v="2"/>
    <n v="151.33000000000001"/>
    <n v="0.1"/>
    <n v="78.44"/>
    <n v="272.39400000000001"/>
    <n v="156.88"/>
    <n v="115.51400000000001"/>
    <n v="0.42406954631893512"/>
  </r>
  <r>
    <n v="2702"/>
    <d v="2026-01-15T00:00:00"/>
    <n v="2026"/>
    <x v="0"/>
    <n v="1"/>
    <x v="0"/>
    <x v="1"/>
    <x v="14"/>
    <x v="0"/>
    <s v="Returning"/>
    <x v="1"/>
    <s v="Trail Boots"/>
    <n v="5"/>
    <n v="144.01"/>
    <n v="0.05"/>
    <n v="79.64"/>
    <n v="684.0474999999999"/>
    <n v="398.2"/>
    <n v="285.84749999999991"/>
    <n v="0.41787668254032062"/>
  </r>
  <r>
    <n v="3176"/>
    <d v="2026-01-15T00:00:00"/>
    <n v="2026"/>
    <x v="0"/>
    <n v="1"/>
    <x v="0"/>
    <x v="3"/>
    <x v="8"/>
    <x v="0"/>
    <s v="Returning"/>
    <x v="1"/>
    <s v="Hiking Daypack 20L"/>
    <n v="3"/>
    <n v="91.19"/>
    <n v="0"/>
    <n v="44.47"/>
    <n v="273.57"/>
    <n v="133.41"/>
    <n v="140.16"/>
    <n v="0.5123368790437548"/>
  </r>
  <r>
    <n v="3705"/>
    <d v="2026-01-15T00:00:00"/>
    <n v="2026"/>
    <x v="0"/>
    <n v="1"/>
    <x v="0"/>
    <x v="3"/>
    <x v="7"/>
    <x v="2"/>
    <s v="New"/>
    <x v="2"/>
    <s v="Packing Cube Set"/>
    <n v="2"/>
    <n v="45.45"/>
    <n v="0"/>
    <n v="18.190000000000001"/>
    <n v="90.9"/>
    <n v="36.380000000000003"/>
    <n v="54.52"/>
    <n v="0.59977997799779981"/>
  </r>
  <r>
    <n v="3736"/>
    <d v="2026-01-15T00:00:00"/>
    <n v="2026"/>
    <x v="0"/>
    <n v="1"/>
    <x v="0"/>
    <x v="1"/>
    <x v="1"/>
    <x v="3"/>
    <s v="New"/>
    <x v="4"/>
    <s v="Resistance Band Set"/>
    <n v="1"/>
    <n v="40.72"/>
    <n v="0"/>
    <n v="14.94"/>
    <n v="40.72"/>
    <n v="14.94"/>
    <n v="25.78"/>
    <n v="0.6331041257367388"/>
  </r>
  <r>
    <n v="3967"/>
    <d v="2026-01-15T00:00:00"/>
    <n v="2026"/>
    <x v="0"/>
    <n v="1"/>
    <x v="0"/>
    <x v="1"/>
    <x v="12"/>
    <x v="0"/>
    <s v="Business"/>
    <x v="2"/>
    <s v="Insulated Bottle"/>
    <n v="2"/>
    <n v="37.090000000000003"/>
    <n v="0"/>
    <n v="13.29"/>
    <n v="74.180000000000007"/>
    <n v="26.58"/>
    <n v="47.600000000000009"/>
    <n v="0.64168239417632789"/>
  </r>
  <r>
    <n v="170"/>
    <d v="2026-01-16T00:00:00"/>
    <n v="2026"/>
    <x v="0"/>
    <n v="1"/>
    <x v="0"/>
    <x v="2"/>
    <x v="10"/>
    <x v="0"/>
    <s v="New"/>
    <x v="3"/>
    <s v="Compact Sleeping Bag"/>
    <n v="1"/>
    <n v="124.45"/>
    <n v="0.15"/>
    <n v="59.77"/>
    <n v="105.7825"/>
    <n v="59.77"/>
    <n v="46.012499999999996"/>
    <n v="0.43497270342447941"/>
  </r>
  <r>
    <n v="1040"/>
    <d v="2026-01-16T00:00:00"/>
    <n v="2026"/>
    <x v="0"/>
    <n v="1"/>
    <x v="0"/>
    <x v="0"/>
    <x v="0"/>
    <x v="2"/>
    <s v="New"/>
    <x v="2"/>
    <s v="Insulated Bottle"/>
    <n v="1"/>
    <n v="35.93"/>
    <n v="0.05"/>
    <n v="13.33"/>
    <n v="34.133499999999998"/>
    <n v="13.33"/>
    <n v="20.8035"/>
    <n v="0.60947456311248482"/>
  </r>
  <r>
    <n v="2380"/>
    <d v="2026-01-16T00:00:00"/>
    <n v="2026"/>
    <x v="0"/>
    <n v="1"/>
    <x v="0"/>
    <x v="3"/>
    <x v="13"/>
    <x v="0"/>
    <s v="Returning"/>
    <x v="3"/>
    <s v="Compact Sleeping Bag"/>
    <n v="4"/>
    <n v="121.8"/>
    <n v="0.05"/>
    <n v="59.57"/>
    <n v="462.84"/>
    <n v="238.28"/>
    <n v="224.55999999999997"/>
    <n v="0.48517846339987897"/>
  </r>
  <r>
    <n v="3219"/>
    <d v="2026-01-16T00:00:00"/>
    <n v="2026"/>
    <x v="0"/>
    <n v="1"/>
    <x v="0"/>
    <x v="1"/>
    <x v="11"/>
    <x v="2"/>
    <s v="Returning"/>
    <x v="1"/>
    <s v="Hiking Daypack 20L"/>
    <n v="1"/>
    <n v="92.6"/>
    <n v="0.05"/>
    <n v="44.15"/>
    <n v="87.969999999999985"/>
    <n v="44.15"/>
    <n v="43.819999999999986"/>
    <n v="0.4981243605774695"/>
  </r>
  <r>
    <n v="4425"/>
    <d v="2026-01-16T00:00:00"/>
    <n v="2026"/>
    <x v="0"/>
    <n v="1"/>
    <x v="0"/>
    <x v="1"/>
    <x v="12"/>
    <x v="1"/>
    <s v="Business"/>
    <x v="0"/>
    <s v="Cycling Pack 12L"/>
    <n v="10"/>
    <n v="102.68"/>
    <n v="0.15"/>
    <n v="51.07"/>
    <n v="872.78000000000009"/>
    <n v="510.7"/>
    <n v="362.0800000000001"/>
    <n v="0.41485826897958256"/>
  </r>
  <r>
    <n v="4508"/>
    <d v="2026-01-16T00:00:00"/>
    <n v="2026"/>
    <x v="0"/>
    <n v="1"/>
    <x v="0"/>
    <x v="3"/>
    <x v="13"/>
    <x v="3"/>
    <s v="New"/>
    <x v="0"/>
    <s v="Compact Repair Kit"/>
    <n v="3"/>
    <n v="40.92"/>
    <n v="0.15"/>
    <n v="16.71"/>
    <n v="104.346"/>
    <n v="50.13"/>
    <n v="54.216000000000001"/>
    <n v="0.51957909263412105"/>
  </r>
  <r>
    <n v="4806"/>
    <d v="2026-01-16T00:00:00"/>
    <n v="2026"/>
    <x v="0"/>
    <n v="1"/>
    <x v="0"/>
    <x v="2"/>
    <x v="16"/>
    <x v="2"/>
    <s v="New"/>
    <x v="0"/>
    <s v="Cycling Pack 12L"/>
    <n v="4"/>
    <n v="102.68"/>
    <n v="0"/>
    <n v="50.83"/>
    <n v="410.72"/>
    <n v="203.32"/>
    <n v="207.40000000000003"/>
    <n v="0.50496688741721862"/>
  </r>
  <r>
    <n v="755"/>
    <d v="2026-01-17T00:00:00"/>
    <n v="2026"/>
    <x v="0"/>
    <n v="1"/>
    <x v="0"/>
    <x v="0"/>
    <x v="9"/>
    <x v="3"/>
    <s v="New"/>
    <x v="2"/>
    <s v="Travel Backpack 35L"/>
    <n v="2"/>
    <n v="164.38"/>
    <n v="0.05"/>
    <n v="85.93"/>
    <n v="312.322"/>
    <n v="171.86"/>
    <n v="140.46199999999999"/>
    <n v="0.44973456881039436"/>
  </r>
  <r>
    <n v="3171"/>
    <d v="2026-01-17T00:00:00"/>
    <n v="2026"/>
    <x v="0"/>
    <n v="1"/>
    <x v="0"/>
    <x v="0"/>
    <x v="15"/>
    <x v="2"/>
    <s v="Returning"/>
    <x v="0"/>
    <s v="Trail Bike Light"/>
    <n v="1"/>
    <n v="51.78"/>
    <n v="0"/>
    <n v="22.64"/>
    <n v="51.78"/>
    <n v="22.64"/>
    <n v="29.14"/>
    <n v="0.56276554654306687"/>
  </r>
  <r>
    <n v="4277"/>
    <d v="2026-01-17T00:00:00"/>
    <n v="2026"/>
    <x v="0"/>
    <n v="1"/>
    <x v="0"/>
    <x v="1"/>
    <x v="11"/>
    <x v="2"/>
    <s v="Returning"/>
    <x v="4"/>
    <s v="Training Mat"/>
    <n v="1"/>
    <n v="50.52"/>
    <n v="0.05"/>
    <n v="22.37"/>
    <n v="47.994"/>
    <n v="22.37"/>
    <n v="25.623999999999999"/>
    <n v="0.5339000708421886"/>
  </r>
  <r>
    <n v="4648"/>
    <d v="2026-01-17T00:00:00"/>
    <n v="2026"/>
    <x v="0"/>
    <n v="1"/>
    <x v="0"/>
    <x v="1"/>
    <x v="14"/>
    <x v="3"/>
    <s v="New"/>
    <x v="3"/>
    <s v="Trail Tent 2P"/>
    <n v="1"/>
    <n v="199.02"/>
    <n v="0"/>
    <n v="106.49"/>
    <n v="199.02"/>
    <n v="106.49"/>
    <n v="92.530000000000015"/>
    <n v="0.46492814792483173"/>
  </r>
  <r>
    <n v="157"/>
    <d v="2026-01-18T00:00:00"/>
    <n v="2026"/>
    <x v="0"/>
    <n v="1"/>
    <x v="0"/>
    <x v="3"/>
    <x v="8"/>
    <x v="2"/>
    <s v="Returning"/>
    <x v="3"/>
    <s v="Portable Camp Stove"/>
    <n v="3"/>
    <n v="80.27"/>
    <n v="0.1"/>
    <n v="39.26"/>
    <n v="216.72900000000001"/>
    <n v="117.78"/>
    <n v="98.949000000000012"/>
    <n v="0.45655634455933447"/>
  </r>
  <r>
    <n v="2271"/>
    <d v="2026-01-18T00:00:00"/>
    <n v="2026"/>
    <x v="0"/>
    <n v="1"/>
    <x v="0"/>
    <x v="1"/>
    <x v="1"/>
    <x v="2"/>
    <s v="New"/>
    <x v="3"/>
    <s v="Alpine Tent 4P"/>
    <n v="4"/>
    <n v="333.28"/>
    <n v="0"/>
    <n v="195.76"/>
    <n v="1333.12"/>
    <n v="783.04"/>
    <n v="550.07999999999993"/>
    <n v="0.41262602016322608"/>
  </r>
  <r>
    <n v="3330"/>
    <d v="2026-01-18T00:00:00"/>
    <n v="2026"/>
    <x v="0"/>
    <n v="1"/>
    <x v="0"/>
    <x v="3"/>
    <x v="13"/>
    <x v="3"/>
    <s v="New"/>
    <x v="0"/>
    <s v="Cycling Pack 12L"/>
    <n v="1"/>
    <n v="104.36"/>
    <n v="0"/>
    <n v="51.63"/>
    <n v="104.36"/>
    <n v="51.63"/>
    <n v="52.73"/>
    <n v="0.50527021847451126"/>
  </r>
  <r>
    <n v="4547"/>
    <d v="2026-01-18T00:00:00"/>
    <n v="2026"/>
    <x v="0"/>
    <n v="1"/>
    <x v="0"/>
    <x v="2"/>
    <x v="5"/>
    <x v="3"/>
    <s v="New"/>
    <x v="0"/>
    <s v="Commuter Helmet"/>
    <n v="1"/>
    <n v="83.52"/>
    <n v="0.05"/>
    <n v="42.97"/>
    <n v="79.343999999999994"/>
    <n v="42.97"/>
    <n v="36.373999999999995"/>
    <n v="0.45843416011292598"/>
  </r>
  <r>
    <n v="1840"/>
    <d v="2026-01-19T00:00:00"/>
    <n v="2026"/>
    <x v="0"/>
    <n v="1"/>
    <x v="0"/>
    <x v="2"/>
    <x v="10"/>
    <x v="0"/>
    <s v="New"/>
    <x v="4"/>
    <s v="Weighted Vest"/>
    <n v="2"/>
    <n v="125.93"/>
    <n v="0"/>
    <n v="69.150000000000006"/>
    <n v="251.86"/>
    <n v="138.30000000000001"/>
    <n v="113.56"/>
    <n v="0.45088541253077102"/>
  </r>
  <r>
    <n v="1850"/>
    <d v="2026-01-19T00:00:00"/>
    <n v="2026"/>
    <x v="0"/>
    <n v="1"/>
    <x v="0"/>
    <x v="1"/>
    <x v="6"/>
    <x v="0"/>
    <s v="Business"/>
    <x v="0"/>
    <s v="Trail Bike Light"/>
    <n v="1"/>
    <n v="49.85"/>
    <n v="0"/>
    <n v="23.07"/>
    <n v="49.85"/>
    <n v="23.07"/>
    <n v="26.78"/>
    <n v="0.53721163490471413"/>
  </r>
  <r>
    <n v="1858"/>
    <d v="2026-01-19T00:00:00"/>
    <n v="2026"/>
    <x v="0"/>
    <n v="1"/>
    <x v="0"/>
    <x v="1"/>
    <x v="1"/>
    <x v="0"/>
    <s v="Returning"/>
    <x v="2"/>
    <s v="Insulated Bottle"/>
    <n v="1"/>
    <n v="36.130000000000003"/>
    <n v="0"/>
    <n v="13.39"/>
    <n v="36.130000000000003"/>
    <n v="13.39"/>
    <n v="22.740000000000002"/>
    <n v="0.62939385552172711"/>
  </r>
  <r>
    <n v="2910"/>
    <d v="2026-01-19T00:00:00"/>
    <n v="2026"/>
    <x v="0"/>
    <n v="1"/>
    <x v="0"/>
    <x v="3"/>
    <x v="13"/>
    <x v="2"/>
    <s v="Returning"/>
    <x v="0"/>
    <s v="Cycling Pack 12L"/>
    <n v="1"/>
    <n v="104.83"/>
    <n v="0.05"/>
    <n v="51.06"/>
    <n v="99.588499999999996"/>
    <n v="51.06"/>
    <n v="48.528499999999994"/>
    <n v="0.48729019916958277"/>
  </r>
  <r>
    <n v="3694"/>
    <d v="2026-01-19T00:00:00"/>
    <n v="2026"/>
    <x v="0"/>
    <n v="1"/>
    <x v="0"/>
    <x v="0"/>
    <x v="0"/>
    <x v="2"/>
    <s v="Returning"/>
    <x v="2"/>
    <s v="Insulated Bottle"/>
    <n v="1"/>
    <n v="35.46"/>
    <n v="0.05"/>
    <n v="13.81"/>
    <n v="33.686999999999998"/>
    <n v="13.81"/>
    <n v="19.876999999999995"/>
    <n v="0.59004957401965141"/>
  </r>
  <r>
    <n v="631"/>
    <d v="2026-01-20T00:00:00"/>
    <n v="2026"/>
    <x v="0"/>
    <n v="1"/>
    <x v="0"/>
    <x v="3"/>
    <x v="8"/>
    <x v="3"/>
    <s v="Returning"/>
    <x v="2"/>
    <s v="Travel Backpack 35L"/>
    <n v="1"/>
    <n v="165.42"/>
    <n v="0"/>
    <n v="85.69"/>
    <n v="165.42"/>
    <n v="85.69"/>
    <n v="79.72999999999999"/>
    <n v="0.48198524966751299"/>
  </r>
  <r>
    <n v="1113"/>
    <d v="2026-01-20T00:00:00"/>
    <n v="2026"/>
    <x v="0"/>
    <n v="1"/>
    <x v="0"/>
    <x v="2"/>
    <x v="5"/>
    <x v="0"/>
    <s v="Returning"/>
    <x v="3"/>
    <s v="Compact Sleeping Bag"/>
    <n v="1"/>
    <n v="122.86"/>
    <n v="0.05"/>
    <n v="60.36"/>
    <n v="116.717"/>
    <n v="60.36"/>
    <n v="56.356999999999999"/>
    <n v="0.48285168398776529"/>
  </r>
  <r>
    <n v="1525"/>
    <d v="2026-01-20T00:00:00"/>
    <n v="2026"/>
    <x v="0"/>
    <n v="1"/>
    <x v="0"/>
    <x v="0"/>
    <x v="0"/>
    <x v="2"/>
    <s v="Returning"/>
    <x v="4"/>
    <s v="Recovery Roller"/>
    <n v="2"/>
    <n v="35.82"/>
    <n v="0"/>
    <n v="14.09"/>
    <n v="71.64"/>
    <n v="28.18"/>
    <n v="43.46"/>
    <n v="0.60664433277498608"/>
  </r>
  <r>
    <n v="3233"/>
    <d v="2026-01-20T00:00:00"/>
    <n v="2026"/>
    <x v="0"/>
    <n v="1"/>
    <x v="0"/>
    <x v="0"/>
    <x v="0"/>
    <x v="0"/>
    <s v="New"/>
    <x v="3"/>
    <s v="Compact Sleeping Bag"/>
    <n v="3"/>
    <n v="120.29"/>
    <n v="0.1"/>
    <n v="62.41"/>
    <n v="324.78300000000002"/>
    <n v="187.23"/>
    <n v="137.55300000000003"/>
    <n v="0.42352278290427769"/>
  </r>
  <r>
    <n v="4455"/>
    <d v="2026-01-20T00:00:00"/>
    <n v="2026"/>
    <x v="0"/>
    <n v="1"/>
    <x v="0"/>
    <x v="1"/>
    <x v="11"/>
    <x v="3"/>
    <s v="Returning"/>
    <x v="3"/>
    <s v="Portable Camp Stove"/>
    <n v="1"/>
    <n v="80.239999999999995"/>
    <n v="0.1"/>
    <n v="39.950000000000003"/>
    <n v="72.215999999999994"/>
    <n v="39.950000000000003"/>
    <n v="32.265999999999991"/>
    <n v="0.44679849340866279"/>
  </r>
  <r>
    <n v="1769"/>
    <d v="2026-01-21T00:00:00"/>
    <n v="2026"/>
    <x v="0"/>
    <n v="1"/>
    <x v="0"/>
    <x v="0"/>
    <x v="15"/>
    <x v="2"/>
    <s v="New"/>
    <x v="4"/>
    <s v="Recovery Roller"/>
    <n v="2"/>
    <n v="35.97"/>
    <n v="0"/>
    <n v="13.55"/>
    <n v="71.94"/>
    <n v="27.1"/>
    <n v="44.839999999999996"/>
    <n v="0.62329719210453149"/>
  </r>
  <r>
    <n v="3467"/>
    <d v="2026-01-21T00:00:00"/>
    <n v="2026"/>
    <x v="0"/>
    <n v="1"/>
    <x v="0"/>
    <x v="1"/>
    <x v="11"/>
    <x v="0"/>
    <s v="New"/>
    <x v="1"/>
    <s v="Trekking Poles"/>
    <n v="1"/>
    <n v="72.239999999999995"/>
    <n v="0"/>
    <n v="33.26"/>
    <n v="72.239999999999995"/>
    <n v="33.26"/>
    <n v="38.979999999999997"/>
    <n v="0.53959025470653377"/>
  </r>
  <r>
    <n v="3911"/>
    <d v="2026-01-21T00:00:00"/>
    <n v="2026"/>
    <x v="0"/>
    <n v="1"/>
    <x v="0"/>
    <x v="0"/>
    <x v="15"/>
    <x v="0"/>
    <s v="Returning"/>
    <x v="1"/>
    <s v="Summit Backpack 45L"/>
    <n v="5"/>
    <n v="152.81"/>
    <n v="0"/>
    <n v="78.989999999999995"/>
    <n v="764.05"/>
    <n v="394.95"/>
    <n v="369.09999999999997"/>
    <n v="0.48308356782933054"/>
  </r>
  <r>
    <n v="4401"/>
    <d v="2026-01-21T00:00:00"/>
    <n v="2026"/>
    <x v="0"/>
    <n v="1"/>
    <x v="0"/>
    <x v="0"/>
    <x v="15"/>
    <x v="0"/>
    <s v="New"/>
    <x v="0"/>
    <s v="Commuter Helmet"/>
    <n v="3"/>
    <n v="83.34"/>
    <n v="0"/>
    <n v="41.44"/>
    <n v="250.02"/>
    <n v="124.32"/>
    <n v="125.70000000000002"/>
    <n v="0.50275977921766268"/>
  </r>
  <r>
    <n v="4864"/>
    <d v="2026-01-21T00:00:00"/>
    <n v="2026"/>
    <x v="0"/>
    <n v="1"/>
    <x v="0"/>
    <x v="3"/>
    <x v="13"/>
    <x v="0"/>
    <s v="Returning"/>
    <x v="4"/>
    <s v="Recovery Roller"/>
    <n v="1"/>
    <n v="35.869999999999997"/>
    <n v="0"/>
    <n v="13.64"/>
    <n v="35.869999999999997"/>
    <n v="13.64"/>
    <n v="22.229999999999997"/>
    <n v="0.61973794257039305"/>
  </r>
  <r>
    <n v="347"/>
    <d v="2026-01-22T00:00:00"/>
    <n v="2026"/>
    <x v="0"/>
    <n v="1"/>
    <x v="0"/>
    <x v="3"/>
    <x v="4"/>
    <x v="3"/>
    <s v="New"/>
    <x v="3"/>
    <s v="Trail Tent 2P"/>
    <n v="1"/>
    <n v="199.42"/>
    <n v="0.05"/>
    <n v="101.82"/>
    <n v="189.44899999999998"/>
    <n v="101.82"/>
    <n v="87.628999999999991"/>
    <n v="0.46254664843836601"/>
  </r>
  <r>
    <n v="2051"/>
    <d v="2026-01-22T00:00:00"/>
    <n v="2026"/>
    <x v="0"/>
    <n v="1"/>
    <x v="0"/>
    <x v="2"/>
    <x v="5"/>
    <x v="0"/>
    <s v="New"/>
    <x v="3"/>
    <s v="Alpine Tent 4P"/>
    <n v="3"/>
    <n v="347.41"/>
    <n v="0.1"/>
    <n v="192.13"/>
    <n v="938.00700000000006"/>
    <n v="576.39"/>
    <n v="361.61700000000008"/>
    <n v="0.38551631277804971"/>
  </r>
  <r>
    <n v="2314"/>
    <d v="2026-01-22T00:00:00"/>
    <n v="2026"/>
    <x v="0"/>
    <n v="1"/>
    <x v="0"/>
    <x v="0"/>
    <x v="9"/>
    <x v="0"/>
    <s v="New"/>
    <x v="0"/>
    <s v="Compact Repair Kit"/>
    <n v="1"/>
    <n v="40.28"/>
    <n v="0"/>
    <n v="16.79"/>
    <n v="40.28"/>
    <n v="16.79"/>
    <n v="23.490000000000002"/>
    <n v="0.58316782522343602"/>
  </r>
  <r>
    <n v="3861"/>
    <d v="2026-01-22T00:00:00"/>
    <n v="2026"/>
    <x v="0"/>
    <n v="1"/>
    <x v="0"/>
    <x v="3"/>
    <x v="13"/>
    <x v="0"/>
    <s v="Returning"/>
    <x v="3"/>
    <s v="Trail Tent 2P"/>
    <n v="3"/>
    <n v="195.49"/>
    <n v="0.05"/>
    <n v="106.38"/>
    <n v="557.14649999999995"/>
    <n v="319.14"/>
    <n v="238.00649999999996"/>
    <n v="0.42718836069148775"/>
  </r>
  <r>
    <n v="843"/>
    <d v="2026-01-23T00:00:00"/>
    <n v="2026"/>
    <x v="0"/>
    <n v="1"/>
    <x v="0"/>
    <x v="1"/>
    <x v="11"/>
    <x v="0"/>
    <s v="Returning"/>
    <x v="4"/>
    <s v="Recovery Roller"/>
    <n v="2"/>
    <n v="35.75"/>
    <n v="0"/>
    <n v="13.94"/>
    <n v="71.5"/>
    <n v="27.88"/>
    <n v="43.620000000000005"/>
    <n v="0.61006993006993016"/>
  </r>
  <r>
    <n v="868"/>
    <d v="2026-01-23T00:00:00"/>
    <n v="2026"/>
    <x v="0"/>
    <n v="1"/>
    <x v="0"/>
    <x v="0"/>
    <x v="15"/>
    <x v="0"/>
    <s v="Returning"/>
    <x v="0"/>
    <s v="Cycling Pack 12L"/>
    <n v="1"/>
    <n v="103.39"/>
    <n v="0"/>
    <n v="51.32"/>
    <n v="103.39"/>
    <n v="51.32"/>
    <n v="52.07"/>
    <n v="0.50362704323435536"/>
  </r>
  <r>
    <n v="890"/>
    <d v="2026-01-23T00:00:00"/>
    <n v="2026"/>
    <x v="0"/>
    <n v="1"/>
    <x v="0"/>
    <x v="0"/>
    <x v="15"/>
    <x v="0"/>
    <s v="New"/>
    <x v="3"/>
    <s v="Portable Camp Stove"/>
    <n v="3"/>
    <n v="81.98"/>
    <n v="0.1"/>
    <n v="40.229999999999997"/>
    <n v="221.346"/>
    <n v="120.69"/>
    <n v="100.65600000000001"/>
    <n v="0.45474505977067581"/>
  </r>
  <r>
    <n v="2185"/>
    <d v="2026-01-23T00:00:00"/>
    <n v="2026"/>
    <x v="0"/>
    <n v="1"/>
    <x v="0"/>
    <x v="2"/>
    <x v="2"/>
    <x v="1"/>
    <s v="Business"/>
    <x v="3"/>
    <s v="Alpine Tent 4P"/>
    <n v="10"/>
    <n v="337.69"/>
    <n v="0.1"/>
    <n v="200.27"/>
    <n v="3039.21"/>
    <n v="2002.7"/>
    <n v="1036.51"/>
    <n v="0.34104586389226149"/>
  </r>
  <r>
    <n v="2335"/>
    <d v="2026-01-23T00:00:00"/>
    <n v="2026"/>
    <x v="0"/>
    <n v="1"/>
    <x v="0"/>
    <x v="3"/>
    <x v="8"/>
    <x v="0"/>
    <s v="New"/>
    <x v="3"/>
    <s v="Alpine Tent 4P"/>
    <n v="2"/>
    <n v="333.29"/>
    <n v="0"/>
    <n v="197.18"/>
    <n v="666.58"/>
    <n v="394.36"/>
    <n v="272.22000000000003"/>
    <n v="0.40838308980167426"/>
  </r>
  <r>
    <n v="2784"/>
    <d v="2026-01-23T00:00:00"/>
    <n v="2026"/>
    <x v="0"/>
    <n v="1"/>
    <x v="0"/>
    <x v="0"/>
    <x v="15"/>
    <x v="2"/>
    <s v="New"/>
    <x v="0"/>
    <s v="Commuter Helmet"/>
    <n v="1"/>
    <n v="80.11"/>
    <n v="0.05"/>
    <n v="43.54"/>
    <n v="76.104500000000002"/>
    <n v="43.54"/>
    <n v="32.564500000000002"/>
    <n v="0.42789191177919839"/>
  </r>
  <r>
    <n v="3820"/>
    <d v="2026-01-23T00:00:00"/>
    <n v="2026"/>
    <x v="0"/>
    <n v="1"/>
    <x v="0"/>
    <x v="3"/>
    <x v="13"/>
    <x v="2"/>
    <s v="New"/>
    <x v="3"/>
    <s v="Portable Camp Stove"/>
    <n v="1"/>
    <n v="82.6"/>
    <n v="0.05"/>
    <n v="38.299999999999997"/>
    <n v="78.469999999999985"/>
    <n v="38.299999999999997"/>
    <n v="40.169999999999987"/>
    <n v="0.51191538167452522"/>
  </r>
  <r>
    <n v="994"/>
    <d v="2026-01-24T00:00:00"/>
    <n v="2026"/>
    <x v="0"/>
    <n v="1"/>
    <x v="0"/>
    <x v="0"/>
    <x v="15"/>
    <x v="0"/>
    <s v="Returning"/>
    <x v="1"/>
    <s v="Hiking Daypack 20L"/>
    <n v="1"/>
    <n v="94.07"/>
    <n v="0"/>
    <n v="46.28"/>
    <n v="94.07"/>
    <n v="46.28"/>
    <n v="47.789999999999992"/>
    <n v="0.50802593813117891"/>
  </r>
  <r>
    <n v="1643"/>
    <d v="2026-01-24T00:00:00"/>
    <n v="2026"/>
    <x v="0"/>
    <n v="1"/>
    <x v="0"/>
    <x v="0"/>
    <x v="15"/>
    <x v="0"/>
    <s v="Returning"/>
    <x v="2"/>
    <s v="Travel Backpack 35L"/>
    <n v="1"/>
    <n v="163.71"/>
    <n v="0"/>
    <n v="90.06"/>
    <n v="163.71"/>
    <n v="90.06"/>
    <n v="73.650000000000006"/>
    <n v="0.44988088693421296"/>
  </r>
  <r>
    <n v="1971"/>
    <d v="2026-01-24T00:00:00"/>
    <n v="2026"/>
    <x v="0"/>
    <n v="1"/>
    <x v="0"/>
    <x v="3"/>
    <x v="8"/>
    <x v="2"/>
    <s v="Returning"/>
    <x v="3"/>
    <s v="Trail Tent 2P"/>
    <n v="4"/>
    <n v="191.43"/>
    <n v="0"/>
    <n v="106.82"/>
    <n v="765.72"/>
    <n v="427.28"/>
    <n v="338.44000000000005"/>
    <n v="0.441989238886277"/>
  </r>
  <r>
    <n v="2828"/>
    <d v="2026-01-24T00:00:00"/>
    <n v="2026"/>
    <x v="0"/>
    <n v="1"/>
    <x v="0"/>
    <x v="1"/>
    <x v="11"/>
    <x v="1"/>
    <s v="Business"/>
    <x v="2"/>
    <s v="Packing Cube Set"/>
    <n v="3"/>
    <n v="46.94"/>
    <n v="0.05"/>
    <n v="18.18"/>
    <n v="133.779"/>
    <n v="54.54"/>
    <n v="79.239000000000004"/>
    <n v="0.59231269481757232"/>
  </r>
  <r>
    <n v="5175"/>
    <d v="2026-01-24T00:00:00"/>
    <n v="2026"/>
    <x v="0"/>
    <n v="1"/>
    <x v="0"/>
    <x v="3"/>
    <x v="7"/>
    <x v="0"/>
    <s v="Returning"/>
    <x v="1"/>
    <s v="Trail Boots"/>
    <n v="1"/>
    <n v="147.21"/>
    <n v="0"/>
    <n v="79.510000000000005"/>
    <n v="147.21"/>
    <n v="79.510000000000005"/>
    <n v="67.7"/>
    <n v="0.45988723592147274"/>
  </r>
  <r>
    <n v="1874"/>
    <d v="2026-01-25T00:00:00"/>
    <n v="2026"/>
    <x v="0"/>
    <n v="1"/>
    <x v="0"/>
    <x v="0"/>
    <x v="0"/>
    <x v="0"/>
    <s v="Business"/>
    <x v="2"/>
    <s v="Insulated Bottle"/>
    <n v="1"/>
    <n v="35.729999999999997"/>
    <n v="0"/>
    <n v="13.57"/>
    <n v="35.729999999999997"/>
    <n v="13.57"/>
    <n v="22.159999999999997"/>
    <n v="0.62020710887209629"/>
  </r>
  <r>
    <n v="2490"/>
    <d v="2026-01-25T00:00:00"/>
    <n v="2026"/>
    <x v="0"/>
    <n v="1"/>
    <x v="0"/>
    <x v="1"/>
    <x v="14"/>
    <x v="0"/>
    <s v="New"/>
    <x v="0"/>
    <s v="Cycling Pack 12L"/>
    <n v="2"/>
    <n v="103.99"/>
    <n v="0.15"/>
    <n v="51.94"/>
    <n v="176.78299999999999"/>
    <n v="103.88"/>
    <n v="72.902999999999992"/>
    <n v="0.41238693765803269"/>
  </r>
  <r>
    <n v="5078"/>
    <d v="2026-01-25T00:00:00"/>
    <n v="2026"/>
    <x v="0"/>
    <n v="1"/>
    <x v="0"/>
    <x v="1"/>
    <x v="12"/>
    <x v="0"/>
    <s v="Returning"/>
    <x v="1"/>
    <s v="Trekking Poles"/>
    <n v="2"/>
    <n v="72.739999999999995"/>
    <n v="0"/>
    <n v="31.96"/>
    <n v="145.47999999999999"/>
    <n v="63.92"/>
    <n v="81.559999999999988"/>
    <n v="0.56062689029419843"/>
  </r>
  <r>
    <n v="230"/>
    <d v="2026-01-26T00:00:00"/>
    <n v="2026"/>
    <x v="0"/>
    <n v="1"/>
    <x v="0"/>
    <x v="2"/>
    <x v="10"/>
    <x v="2"/>
    <s v="Returning"/>
    <x v="0"/>
    <s v="Cycling Pack 12L"/>
    <n v="1"/>
    <n v="100.01"/>
    <n v="0.05"/>
    <n v="49.41"/>
    <n v="95.009500000000003"/>
    <n v="49.41"/>
    <n v="45.599500000000006"/>
    <n v="0.47994674216788852"/>
  </r>
  <r>
    <n v="1757"/>
    <d v="2026-01-26T00:00:00"/>
    <n v="2026"/>
    <x v="0"/>
    <n v="1"/>
    <x v="0"/>
    <x v="3"/>
    <x v="7"/>
    <x v="0"/>
    <s v="Business"/>
    <x v="2"/>
    <s v="Packing Cube Set"/>
    <n v="2"/>
    <n v="45.73"/>
    <n v="0"/>
    <n v="18.11"/>
    <n v="91.46"/>
    <n v="36.22"/>
    <n v="55.239999999999995"/>
    <n v="0.60397988191559149"/>
  </r>
  <r>
    <n v="1944"/>
    <d v="2026-01-26T00:00:00"/>
    <n v="2026"/>
    <x v="0"/>
    <n v="1"/>
    <x v="0"/>
    <x v="2"/>
    <x v="16"/>
    <x v="0"/>
    <s v="Returning"/>
    <x v="1"/>
    <s v="Trail Boots"/>
    <n v="2"/>
    <n v="143.66"/>
    <n v="0.15"/>
    <n v="78.14"/>
    <n v="244.22199999999998"/>
    <n v="156.28"/>
    <n v="87.941999999999979"/>
    <n v="0.36009040954541355"/>
  </r>
  <r>
    <n v="3485"/>
    <d v="2026-01-26T00:00:00"/>
    <n v="2026"/>
    <x v="0"/>
    <n v="1"/>
    <x v="0"/>
    <x v="2"/>
    <x v="10"/>
    <x v="0"/>
    <s v="Business"/>
    <x v="3"/>
    <s v="Compact Sleeping Bag"/>
    <n v="2"/>
    <n v="121.88"/>
    <n v="0.05"/>
    <n v="62.17"/>
    <n v="231.57199999999997"/>
    <n v="124.34"/>
    <n v="107.23199999999997"/>
    <n v="0.46306116456220953"/>
  </r>
  <r>
    <n v="4002"/>
    <d v="2026-01-26T00:00:00"/>
    <n v="2026"/>
    <x v="0"/>
    <n v="1"/>
    <x v="0"/>
    <x v="0"/>
    <x v="15"/>
    <x v="0"/>
    <s v="Returning"/>
    <x v="4"/>
    <s v="Training Mat"/>
    <n v="3"/>
    <n v="50.92"/>
    <n v="0.05"/>
    <n v="21.87"/>
    <n v="145.12199999999999"/>
    <n v="65.61"/>
    <n v="79.511999999999986"/>
    <n v="0.54789763095877941"/>
  </r>
  <r>
    <n v="818"/>
    <d v="2026-01-27T00:00:00"/>
    <n v="2026"/>
    <x v="0"/>
    <n v="1"/>
    <x v="0"/>
    <x v="0"/>
    <x v="0"/>
    <x v="0"/>
    <s v="Returning"/>
    <x v="0"/>
    <s v="Cycling Pack 12L"/>
    <n v="1"/>
    <n v="103.78"/>
    <n v="0"/>
    <n v="49.36"/>
    <n v="103.78"/>
    <n v="49.36"/>
    <n v="54.42"/>
    <n v="0.52437849296588934"/>
  </r>
  <r>
    <n v="1439"/>
    <d v="2026-01-27T00:00:00"/>
    <n v="2026"/>
    <x v="0"/>
    <n v="1"/>
    <x v="0"/>
    <x v="1"/>
    <x v="6"/>
    <x v="3"/>
    <s v="New"/>
    <x v="1"/>
    <s v="Summit Backpack 45L"/>
    <n v="2"/>
    <n v="157.16999999999999"/>
    <n v="0"/>
    <n v="81.260000000000005"/>
    <n v="314.33999999999997"/>
    <n v="162.52000000000001"/>
    <n v="151.81999999999996"/>
    <n v="0.4829802125087484"/>
  </r>
  <r>
    <n v="1616"/>
    <d v="2026-01-27T00:00:00"/>
    <n v="2026"/>
    <x v="0"/>
    <n v="1"/>
    <x v="0"/>
    <x v="1"/>
    <x v="12"/>
    <x v="0"/>
    <s v="Business"/>
    <x v="2"/>
    <s v="Carry-On Duffel"/>
    <n v="2"/>
    <n v="132.91999999999999"/>
    <n v="0"/>
    <n v="69.02"/>
    <n v="265.83999999999997"/>
    <n v="138.04"/>
    <n v="127.79999999999998"/>
    <n v="0.48074029491423409"/>
  </r>
  <r>
    <n v="1798"/>
    <d v="2026-01-27T00:00:00"/>
    <n v="2026"/>
    <x v="0"/>
    <n v="1"/>
    <x v="0"/>
    <x v="3"/>
    <x v="8"/>
    <x v="2"/>
    <s v="Returning"/>
    <x v="1"/>
    <s v="Trekking Poles"/>
    <n v="1"/>
    <n v="71.41"/>
    <n v="0.05"/>
    <n v="32.28"/>
    <n v="67.839499999999987"/>
    <n v="32.28"/>
    <n v="35.559499999999986"/>
    <n v="0.52417102130764515"/>
  </r>
  <r>
    <n v="4449"/>
    <d v="2026-01-27T00:00:00"/>
    <n v="2026"/>
    <x v="0"/>
    <n v="1"/>
    <x v="0"/>
    <x v="3"/>
    <x v="8"/>
    <x v="0"/>
    <s v="New"/>
    <x v="3"/>
    <s v="Trail Tent 2P"/>
    <n v="1"/>
    <n v="199.67"/>
    <n v="0"/>
    <n v="103.81"/>
    <n v="199.67"/>
    <n v="103.81"/>
    <n v="95.859999999999985"/>
    <n v="0.4800921520508839"/>
  </r>
  <r>
    <n v="4473"/>
    <d v="2026-01-27T00:00:00"/>
    <n v="2026"/>
    <x v="0"/>
    <n v="1"/>
    <x v="0"/>
    <x v="0"/>
    <x v="0"/>
    <x v="2"/>
    <s v="Returning"/>
    <x v="3"/>
    <s v="Trail Tent 2P"/>
    <n v="1"/>
    <n v="196.88"/>
    <n v="0"/>
    <n v="102.76"/>
    <n v="196.88"/>
    <n v="102.76"/>
    <n v="94.11999999999999"/>
    <n v="0.47805770012190163"/>
  </r>
  <r>
    <n v="203"/>
    <d v="2026-01-28T00:00:00"/>
    <n v="2026"/>
    <x v="0"/>
    <n v="1"/>
    <x v="0"/>
    <x v="3"/>
    <x v="7"/>
    <x v="0"/>
    <s v="Returning"/>
    <x v="0"/>
    <s v="Trail Bike Light"/>
    <n v="3"/>
    <n v="49.95"/>
    <n v="0"/>
    <n v="22.55"/>
    <n v="149.85000000000002"/>
    <n v="67.650000000000006"/>
    <n v="82.200000000000017"/>
    <n v="0.54854854854854862"/>
  </r>
  <r>
    <n v="1654"/>
    <d v="2026-01-28T00:00:00"/>
    <n v="2026"/>
    <x v="0"/>
    <n v="1"/>
    <x v="0"/>
    <x v="1"/>
    <x v="6"/>
    <x v="3"/>
    <s v="Business"/>
    <x v="1"/>
    <s v="Trekking Poles"/>
    <n v="1"/>
    <n v="70.41"/>
    <n v="0"/>
    <n v="32.74"/>
    <n v="70.41"/>
    <n v="32.74"/>
    <n v="37.669999999999995"/>
    <n v="0.53500923164323244"/>
  </r>
  <r>
    <n v="2203"/>
    <d v="2026-01-28T00:00:00"/>
    <n v="2026"/>
    <x v="0"/>
    <n v="1"/>
    <x v="0"/>
    <x v="2"/>
    <x v="16"/>
    <x v="3"/>
    <s v="Returning"/>
    <x v="1"/>
    <s v="Trekking Poles"/>
    <n v="2"/>
    <n v="70.290000000000006"/>
    <n v="0.15"/>
    <n v="31.84"/>
    <n v="119.49300000000001"/>
    <n v="63.68"/>
    <n v="55.813000000000009"/>
    <n v="0.46708175374289712"/>
  </r>
  <r>
    <n v="3352"/>
    <d v="2026-01-28T00:00:00"/>
    <n v="2026"/>
    <x v="0"/>
    <n v="1"/>
    <x v="0"/>
    <x v="2"/>
    <x v="16"/>
    <x v="0"/>
    <s v="Business"/>
    <x v="1"/>
    <s v="Hiking Daypack 20L"/>
    <n v="4"/>
    <n v="91.46"/>
    <n v="0"/>
    <n v="44.04"/>
    <n v="365.84"/>
    <n v="176.16"/>
    <n v="189.67999999999998"/>
    <n v="0.51847802317953207"/>
  </r>
  <r>
    <n v="183"/>
    <d v="2026-01-29T00:00:00"/>
    <n v="2026"/>
    <x v="0"/>
    <n v="1"/>
    <x v="0"/>
    <x v="1"/>
    <x v="12"/>
    <x v="0"/>
    <s v="New"/>
    <x v="3"/>
    <s v="Compact Sleeping Bag"/>
    <n v="2"/>
    <n v="123.27"/>
    <n v="0"/>
    <n v="60.26"/>
    <n v="246.54"/>
    <n v="120.52"/>
    <n v="126.02"/>
    <n v="0.51115437657175311"/>
  </r>
  <r>
    <n v="3525"/>
    <d v="2026-01-29T00:00:00"/>
    <n v="2026"/>
    <x v="0"/>
    <n v="1"/>
    <x v="0"/>
    <x v="2"/>
    <x v="5"/>
    <x v="1"/>
    <s v="Business"/>
    <x v="4"/>
    <s v="Training Mat"/>
    <n v="3"/>
    <n v="49.63"/>
    <n v="0.1"/>
    <n v="22.06"/>
    <n v="134.001"/>
    <n v="66.179999999999993"/>
    <n v="67.821000000000012"/>
    <n v="0.50612308863366695"/>
  </r>
  <r>
    <n v="4299"/>
    <d v="2026-01-29T00:00:00"/>
    <n v="2026"/>
    <x v="0"/>
    <n v="1"/>
    <x v="0"/>
    <x v="0"/>
    <x v="9"/>
    <x v="1"/>
    <s v="Business"/>
    <x v="2"/>
    <s v="Carry-On Duffel"/>
    <n v="12"/>
    <n v="132.21"/>
    <n v="0.1"/>
    <n v="68.95"/>
    <n v="1427.8679999999999"/>
    <n v="827.40000000000009"/>
    <n v="600.46799999999985"/>
    <n v="0.42053467127213429"/>
  </r>
  <r>
    <n v="748"/>
    <d v="2026-01-30T00:00:00"/>
    <n v="2026"/>
    <x v="0"/>
    <n v="1"/>
    <x v="0"/>
    <x v="1"/>
    <x v="1"/>
    <x v="2"/>
    <s v="Business"/>
    <x v="0"/>
    <s v="Compact Repair Kit"/>
    <n v="1"/>
    <n v="39.549999999999997"/>
    <n v="0"/>
    <n v="17.059999999999999"/>
    <n v="39.549999999999997"/>
    <n v="17.059999999999999"/>
    <n v="22.49"/>
    <n v="0.56864728192161818"/>
  </r>
  <r>
    <n v="3117"/>
    <d v="2026-01-30T00:00:00"/>
    <n v="2026"/>
    <x v="0"/>
    <n v="1"/>
    <x v="0"/>
    <x v="1"/>
    <x v="12"/>
    <x v="0"/>
    <s v="New"/>
    <x v="3"/>
    <s v="Portable Camp Stove"/>
    <n v="3"/>
    <n v="80.08"/>
    <n v="0"/>
    <n v="39.450000000000003"/>
    <n v="240.24"/>
    <n v="118.35000000000001"/>
    <n v="121.89"/>
    <n v="0.50736763236763238"/>
  </r>
  <r>
    <n v="3328"/>
    <d v="2026-01-30T00:00:00"/>
    <n v="2026"/>
    <x v="0"/>
    <n v="1"/>
    <x v="0"/>
    <x v="2"/>
    <x v="5"/>
    <x v="2"/>
    <s v="Returning"/>
    <x v="4"/>
    <s v="Weighted Vest"/>
    <n v="1"/>
    <n v="120.48"/>
    <n v="0"/>
    <n v="69.55"/>
    <n v="120.48"/>
    <n v="69.55"/>
    <n v="50.930000000000007"/>
    <n v="0.42272576361221786"/>
  </r>
  <r>
    <n v="3822"/>
    <d v="2026-01-30T00:00:00"/>
    <n v="2026"/>
    <x v="0"/>
    <n v="1"/>
    <x v="0"/>
    <x v="3"/>
    <x v="7"/>
    <x v="0"/>
    <s v="Returning"/>
    <x v="4"/>
    <s v="Resistance Band Set"/>
    <n v="1"/>
    <n v="39.369999999999997"/>
    <n v="0.05"/>
    <n v="14.66"/>
    <n v="37.401499999999999"/>
    <n v="14.66"/>
    <n v="22.741499999999998"/>
    <n v="0.60803711081106371"/>
  </r>
  <r>
    <n v="4125"/>
    <d v="2026-01-30T00:00:00"/>
    <n v="2026"/>
    <x v="0"/>
    <n v="1"/>
    <x v="0"/>
    <x v="1"/>
    <x v="12"/>
    <x v="1"/>
    <s v="Business"/>
    <x v="3"/>
    <s v="Portable Camp Stove"/>
    <n v="8"/>
    <n v="81.06"/>
    <n v="0.15"/>
    <n v="39.549999999999997"/>
    <n v="551.20799999999997"/>
    <n v="316.39999999999998"/>
    <n v="234.80799999999999"/>
    <n v="0.42598801178502488"/>
  </r>
  <r>
    <n v="4592"/>
    <d v="2026-01-30T00:00:00"/>
    <n v="2026"/>
    <x v="0"/>
    <n v="1"/>
    <x v="0"/>
    <x v="1"/>
    <x v="12"/>
    <x v="3"/>
    <s v="Returning"/>
    <x v="4"/>
    <s v="Weighted Vest"/>
    <n v="5"/>
    <n v="120.4"/>
    <n v="0"/>
    <n v="69.510000000000005"/>
    <n v="602"/>
    <n v="347.55"/>
    <n v="254.45"/>
    <n v="0.42267441860465116"/>
  </r>
  <r>
    <n v="373"/>
    <d v="2026-01-31T00:00:00"/>
    <n v="2026"/>
    <x v="0"/>
    <n v="1"/>
    <x v="0"/>
    <x v="2"/>
    <x v="10"/>
    <x v="1"/>
    <s v="Business"/>
    <x v="2"/>
    <s v="Packing Cube Set"/>
    <n v="10"/>
    <n v="47.71"/>
    <n v="0.1"/>
    <n v="18.649999999999999"/>
    <n v="429.39000000000004"/>
    <n v="186.5"/>
    <n v="242.89000000000004"/>
    <n v="0.56566291716155481"/>
  </r>
  <r>
    <n v="672"/>
    <d v="2026-01-31T00:00:00"/>
    <n v="2026"/>
    <x v="0"/>
    <n v="1"/>
    <x v="0"/>
    <x v="0"/>
    <x v="9"/>
    <x v="0"/>
    <s v="Business"/>
    <x v="0"/>
    <s v="Cycling Pack 12L"/>
    <n v="1"/>
    <n v="102.92"/>
    <n v="0.05"/>
    <n v="50.92"/>
    <n v="97.774000000000001"/>
    <n v="50.92"/>
    <n v="46.853999999999999"/>
    <n v="0.4792071511853867"/>
  </r>
  <r>
    <n v="1125"/>
    <d v="2026-01-31T00:00:00"/>
    <n v="2026"/>
    <x v="0"/>
    <n v="1"/>
    <x v="0"/>
    <x v="1"/>
    <x v="1"/>
    <x v="0"/>
    <s v="Returning"/>
    <x v="1"/>
    <s v="Trekking Poles"/>
    <n v="1"/>
    <n v="72.69"/>
    <n v="0.1"/>
    <n v="32.67"/>
    <n v="65.421000000000006"/>
    <n v="32.67"/>
    <n v="32.751000000000005"/>
    <n v="0.50061906727197691"/>
  </r>
  <r>
    <n v="1164"/>
    <d v="2026-01-31T00:00:00"/>
    <n v="2026"/>
    <x v="0"/>
    <n v="1"/>
    <x v="0"/>
    <x v="0"/>
    <x v="0"/>
    <x v="0"/>
    <s v="New"/>
    <x v="0"/>
    <s v="Commuter Helmet"/>
    <n v="1"/>
    <n v="79.989999999999995"/>
    <n v="0.05"/>
    <n v="43.02"/>
    <n v="75.990499999999997"/>
    <n v="43.02"/>
    <n v="32.970499999999994"/>
    <n v="0.43387660299642711"/>
  </r>
  <r>
    <n v="1613"/>
    <d v="2026-01-31T00:00:00"/>
    <n v="2026"/>
    <x v="0"/>
    <n v="1"/>
    <x v="0"/>
    <x v="1"/>
    <x v="6"/>
    <x v="1"/>
    <s v="Business"/>
    <x v="4"/>
    <s v="Training Mat"/>
    <n v="4"/>
    <n v="51.11"/>
    <n v="0.15"/>
    <n v="22.25"/>
    <n v="173.774"/>
    <n v="89"/>
    <n v="84.774000000000001"/>
    <n v="0.48784052850253778"/>
  </r>
  <r>
    <n v="2149"/>
    <d v="2026-01-31T00:00:00"/>
    <n v="2026"/>
    <x v="0"/>
    <n v="1"/>
    <x v="0"/>
    <x v="0"/>
    <x v="15"/>
    <x v="0"/>
    <s v="Returning"/>
    <x v="4"/>
    <s v="Weighted Vest"/>
    <n v="2"/>
    <n v="124.83"/>
    <n v="0"/>
    <n v="70.91"/>
    <n v="249.66"/>
    <n v="141.82"/>
    <n v="107.84"/>
    <n v="0.43194744853000083"/>
  </r>
  <r>
    <n v="2593"/>
    <d v="2026-01-31T00:00:00"/>
    <n v="2026"/>
    <x v="0"/>
    <n v="1"/>
    <x v="0"/>
    <x v="1"/>
    <x v="11"/>
    <x v="2"/>
    <s v="New"/>
    <x v="0"/>
    <s v="Compact Repair Kit"/>
    <n v="6"/>
    <n v="41.07"/>
    <n v="0.1"/>
    <n v="16.29"/>
    <n v="221.77800000000002"/>
    <n v="97.74"/>
    <n v="124.03800000000003"/>
    <n v="0.55928901874847825"/>
  </r>
  <r>
    <n v="2659"/>
    <d v="2026-01-31T00:00:00"/>
    <n v="2026"/>
    <x v="0"/>
    <n v="1"/>
    <x v="0"/>
    <x v="0"/>
    <x v="15"/>
    <x v="0"/>
    <s v="New"/>
    <x v="2"/>
    <s v="Insulated Bottle"/>
    <n v="1"/>
    <n v="36.020000000000003"/>
    <n v="0"/>
    <n v="13.34"/>
    <n v="36.020000000000003"/>
    <n v="13.34"/>
    <n v="22.680000000000003"/>
    <n v="0.62965019433647973"/>
  </r>
  <r>
    <n v="3496"/>
    <d v="2026-01-31T00:00:00"/>
    <n v="2026"/>
    <x v="0"/>
    <n v="1"/>
    <x v="0"/>
    <x v="0"/>
    <x v="0"/>
    <x v="2"/>
    <s v="Returning"/>
    <x v="4"/>
    <s v="Recovery Roller"/>
    <n v="1"/>
    <n v="35.82"/>
    <n v="0.05"/>
    <n v="14.32"/>
    <n v="34.028999999999996"/>
    <n v="14.32"/>
    <n v="19.708999999999996"/>
    <n v="0.57918246201769075"/>
  </r>
  <r>
    <n v="3889"/>
    <d v="2026-01-31T00:00:00"/>
    <n v="2026"/>
    <x v="0"/>
    <n v="1"/>
    <x v="0"/>
    <x v="2"/>
    <x v="3"/>
    <x v="2"/>
    <s v="Returning"/>
    <x v="0"/>
    <s v="Cycling Pack 12L"/>
    <n v="3"/>
    <n v="103.94"/>
    <n v="0.1"/>
    <n v="50.67"/>
    <n v="280.63799999999998"/>
    <n v="152.01"/>
    <n v="128.62799999999999"/>
    <n v="0.45834135077929572"/>
  </r>
  <r>
    <n v="1432"/>
    <d v="2026-02-01T00:00:00"/>
    <n v="2026"/>
    <x v="0"/>
    <n v="2"/>
    <x v="1"/>
    <x v="0"/>
    <x v="0"/>
    <x v="0"/>
    <s v="Returning"/>
    <x v="1"/>
    <s v="Trail Boots"/>
    <n v="1"/>
    <n v="140.53"/>
    <n v="0"/>
    <n v="77.36"/>
    <n v="140.53"/>
    <n v="77.36"/>
    <n v="63.17"/>
    <n v="0.44951255959581587"/>
  </r>
  <r>
    <n v="1778"/>
    <d v="2026-02-01T00:00:00"/>
    <n v="2026"/>
    <x v="0"/>
    <n v="2"/>
    <x v="1"/>
    <x v="3"/>
    <x v="7"/>
    <x v="2"/>
    <s v="Returning"/>
    <x v="1"/>
    <s v="Trail Boots"/>
    <n v="1"/>
    <n v="142.03"/>
    <n v="0.05"/>
    <n v="77.069999999999993"/>
    <n v="134.92849999999999"/>
    <n v="77.069999999999993"/>
    <n v="57.858499999999992"/>
    <n v="0.42880859121682963"/>
  </r>
  <r>
    <n v="2047"/>
    <d v="2026-02-01T00:00:00"/>
    <n v="2026"/>
    <x v="0"/>
    <n v="2"/>
    <x v="1"/>
    <x v="2"/>
    <x v="5"/>
    <x v="1"/>
    <s v="Business"/>
    <x v="3"/>
    <s v="Compact Sleeping Bag"/>
    <n v="12"/>
    <n v="124.84"/>
    <n v="0.1"/>
    <n v="59.47"/>
    <n v="1348.2719999999999"/>
    <n v="713.64"/>
    <n v="634.63199999999995"/>
    <n v="0.47070027412866244"/>
  </r>
  <r>
    <n v="2668"/>
    <d v="2026-02-01T00:00:00"/>
    <n v="2026"/>
    <x v="0"/>
    <n v="2"/>
    <x v="1"/>
    <x v="1"/>
    <x v="12"/>
    <x v="0"/>
    <s v="Returning"/>
    <x v="4"/>
    <s v="Recovery Roller"/>
    <n v="3"/>
    <n v="35.36"/>
    <n v="0"/>
    <n v="13.7"/>
    <n v="106.08"/>
    <n v="41.099999999999994"/>
    <n v="64.98"/>
    <n v="0.61255656108597289"/>
  </r>
  <r>
    <n v="2706"/>
    <d v="2026-02-01T00:00:00"/>
    <n v="2026"/>
    <x v="0"/>
    <n v="2"/>
    <x v="1"/>
    <x v="3"/>
    <x v="13"/>
    <x v="3"/>
    <s v="Returning"/>
    <x v="4"/>
    <s v="Weighted Vest"/>
    <n v="2"/>
    <n v="122.43"/>
    <n v="0"/>
    <n v="69.08"/>
    <n v="244.86"/>
    <n v="138.16"/>
    <n v="106.70000000000002"/>
    <n v="0.43575920934411505"/>
  </r>
  <r>
    <n v="2940"/>
    <d v="2026-02-01T00:00:00"/>
    <n v="2026"/>
    <x v="0"/>
    <n v="2"/>
    <x v="1"/>
    <x v="0"/>
    <x v="15"/>
    <x v="3"/>
    <s v="New"/>
    <x v="1"/>
    <s v="Trail Boots"/>
    <n v="2"/>
    <n v="140.47"/>
    <n v="0.05"/>
    <n v="78.39"/>
    <n v="266.89299999999997"/>
    <n v="156.78"/>
    <n v="110.11299999999997"/>
    <n v="0.41257357817552348"/>
  </r>
  <r>
    <n v="1263"/>
    <d v="2026-02-02T00:00:00"/>
    <n v="2026"/>
    <x v="0"/>
    <n v="2"/>
    <x v="1"/>
    <x v="1"/>
    <x v="14"/>
    <x v="0"/>
    <s v="Returning"/>
    <x v="2"/>
    <s v="Packing Cube Set"/>
    <n v="1"/>
    <n v="45.43"/>
    <n v="0.05"/>
    <n v="18.670000000000002"/>
    <n v="43.158499999999997"/>
    <n v="18.670000000000002"/>
    <n v="24.488499999999995"/>
    <n v="0.56740850585632019"/>
  </r>
  <r>
    <n v="1641"/>
    <d v="2026-02-02T00:00:00"/>
    <n v="2026"/>
    <x v="0"/>
    <n v="2"/>
    <x v="1"/>
    <x v="3"/>
    <x v="13"/>
    <x v="1"/>
    <s v="Business"/>
    <x v="0"/>
    <s v="Cycling Pack 12L"/>
    <n v="8"/>
    <n v="102.78"/>
    <n v="0.15"/>
    <n v="50.39"/>
    <n v="698.904"/>
    <n v="403.12"/>
    <n v="295.78399999999999"/>
    <n v="0.42321119924911005"/>
  </r>
  <r>
    <n v="2014"/>
    <d v="2026-02-02T00:00:00"/>
    <n v="2026"/>
    <x v="0"/>
    <n v="2"/>
    <x v="1"/>
    <x v="1"/>
    <x v="11"/>
    <x v="3"/>
    <s v="New"/>
    <x v="3"/>
    <s v="Compact Sleeping Bag"/>
    <n v="1"/>
    <n v="123.95"/>
    <n v="0"/>
    <n v="61.32"/>
    <n v="123.95"/>
    <n v="61.32"/>
    <n v="62.63"/>
    <n v="0.50528438886647842"/>
  </r>
  <r>
    <n v="2642"/>
    <d v="2026-02-02T00:00:00"/>
    <n v="2026"/>
    <x v="0"/>
    <n v="2"/>
    <x v="1"/>
    <x v="1"/>
    <x v="11"/>
    <x v="3"/>
    <s v="Returning"/>
    <x v="3"/>
    <s v="Trail Tent 2P"/>
    <n v="3"/>
    <n v="199.9"/>
    <n v="0"/>
    <n v="104.18"/>
    <n v="599.70000000000005"/>
    <n v="312.54000000000002"/>
    <n v="287.16000000000003"/>
    <n v="0.47883941970985494"/>
  </r>
  <r>
    <n v="2929"/>
    <d v="2026-02-02T00:00:00"/>
    <n v="2026"/>
    <x v="0"/>
    <n v="2"/>
    <x v="1"/>
    <x v="1"/>
    <x v="12"/>
    <x v="3"/>
    <s v="Returning"/>
    <x v="1"/>
    <s v="Hiking Daypack 20L"/>
    <n v="1"/>
    <n v="93.78"/>
    <n v="0"/>
    <n v="44.21"/>
    <n v="93.78"/>
    <n v="44.21"/>
    <n v="49.57"/>
    <n v="0.52857752185967155"/>
  </r>
  <r>
    <n v="3855"/>
    <d v="2026-02-02T00:00:00"/>
    <n v="2026"/>
    <x v="0"/>
    <n v="2"/>
    <x v="1"/>
    <x v="0"/>
    <x v="0"/>
    <x v="0"/>
    <s v="Business"/>
    <x v="4"/>
    <s v="Resistance Band Set"/>
    <n v="1"/>
    <n v="39.39"/>
    <n v="0.1"/>
    <n v="15.09"/>
    <n v="35.451000000000001"/>
    <n v="15.09"/>
    <n v="20.361000000000001"/>
    <n v="0.57434204958957435"/>
  </r>
  <r>
    <n v="4031"/>
    <d v="2026-02-02T00:00:00"/>
    <n v="2026"/>
    <x v="0"/>
    <n v="2"/>
    <x v="1"/>
    <x v="0"/>
    <x v="0"/>
    <x v="0"/>
    <s v="New"/>
    <x v="0"/>
    <s v="Cycling Pack 12L"/>
    <n v="6"/>
    <n v="101.64"/>
    <n v="0"/>
    <n v="51.06"/>
    <n v="609.84"/>
    <n v="306.36"/>
    <n v="303.48"/>
    <n v="0.49763872491145217"/>
  </r>
  <r>
    <n v="2"/>
    <d v="2026-02-03T00:00:00"/>
    <n v="2026"/>
    <x v="0"/>
    <n v="2"/>
    <x v="1"/>
    <x v="0"/>
    <x v="0"/>
    <x v="1"/>
    <s v="Business"/>
    <x v="4"/>
    <s v="Recovery Roller"/>
    <n v="12"/>
    <n v="36.74"/>
    <n v="0.2"/>
    <n v="13.53"/>
    <n v="352.70400000000001"/>
    <n v="162.35999999999999"/>
    <n v="190.34400000000002"/>
    <n v="0.53967065868263475"/>
  </r>
  <r>
    <n v="4228"/>
    <d v="2026-02-03T00:00:00"/>
    <n v="2026"/>
    <x v="0"/>
    <n v="2"/>
    <x v="1"/>
    <x v="3"/>
    <x v="8"/>
    <x v="2"/>
    <s v="New"/>
    <x v="1"/>
    <s v="Summit Backpack 45L"/>
    <n v="2"/>
    <n v="154.62"/>
    <n v="0"/>
    <n v="78.209999999999994"/>
    <n v="309.24"/>
    <n v="156.41999999999999"/>
    <n v="152.82000000000002"/>
    <n v="0.49417927823050062"/>
  </r>
  <r>
    <n v="928"/>
    <d v="2026-02-04T00:00:00"/>
    <n v="2026"/>
    <x v="0"/>
    <n v="2"/>
    <x v="1"/>
    <x v="0"/>
    <x v="0"/>
    <x v="3"/>
    <s v="New"/>
    <x v="3"/>
    <s v="Compact Sleeping Bag"/>
    <n v="1"/>
    <n v="125.63"/>
    <n v="0.1"/>
    <n v="60.38"/>
    <n v="113.06699999999999"/>
    <n v="60.38"/>
    <n v="52.686999999999991"/>
    <n v="0.46598034793529497"/>
  </r>
  <r>
    <n v="933"/>
    <d v="2026-02-04T00:00:00"/>
    <n v="2026"/>
    <x v="0"/>
    <n v="2"/>
    <x v="1"/>
    <x v="1"/>
    <x v="11"/>
    <x v="0"/>
    <s v="New"/>
    <x v="3"/>
    <s v="Portable Camp Stove"/>
    <n v="2"/>
    <n v="81.59"/>
    <n v="0.1"/>
    <n v="38.64"/>
    <n v="146.86200000000002"/>
    <n v="77.28"/>
    <n v="69.582000000000022"/>
    <n v="0.47379172284185161"/>
  </r>
  <r>
    <n v="1646"/>
    <d v="2026-02-04T00:00:00"/>
    <n v="2026"/>
    <x v="0"/>
    <n v="2"/>
    <x v="1"/>
    <x v="2"/>
    <x v="5"/>
    <x v="0"/>
    <s v="New"/>
    <x v="2"/>
    <s v="Packing Cube Set"/>
    <n v="2"/>
    <n v="45.81"/>
    <n v="0.1"/>
    <n v="18.420000000000002"/>
    <n v="82.458000000000013"/>
    <n v="36.840000000000003"/>
    <n v="45.618000000000009"/>
    <n v="0.55322709743141962"/>
  </r>
  <r>
    <n v="380"/>
    <d v="2026-02-05T00:00:00"/>
    <n v="2026"/>
    <x v="0"/>
    <n v="2"/>
    <x v="1"/>
    <x v="1"/>
    <x v="12"/>
    <x v="0"/>
    <s v="Returning"/>
    <x v="4"/>
    <s v="Weighted Vest"/>
    <n v="3"/>
    <n v="125.63"/>
    <n v="0"/>
    <n v="71.05"/>
    <n v="376.89"/>
    <n v="213.14999999999998"/>
    <n v="163.74"/>
    <n v="0.43445037013452203"/>
  </r>
  <r>
    <n v="1723"/>
    <d v="2026-02-05T00:00:00"/>
    <n v="2026"/>
    <x v="0"/>
    <n v="2"/>
    <x v="1"/>
    <x v="3"/>
    <x v="8"/>
    <x v="0"/>
    <s v="Returning"/>
    <x v="0"/>
    <s v="Cycling Pack 12L"/>
    <n v="2"/>
    <n v="101.01"/>
    <n v="0"/>
    <n v="50.26"/>
    <n v="202.02"/>
    <n v="100.52"/>
    <n v="101.50000000000001"/>
    <n v="0.50242550242550243"/>
  </r>
  <r>
    <n v="2529"/>
    <d v="2026-02-05T00:00:00"/>
    <n v="2026"/>
    <x v="0"/>
    <n v="2"/>
    <x v="1"/>
    <x v="3"/>
    <x v="13"/>
    <x v="0"/>
    <s v="Returning"/>
    <x v="1"/>
    <s v="Summit Backpack 45L"/>
    <n v="6"/>
    <n v="154.22"/>
    <n v="0"/>
    <n v="79.599999999999994"/>
    <n v="925.31999999999994"/>
    <n v="477.59999999999997"/>
    <n v="447.71999999999997"/>
    <n v="0.4838542342108676"/>
  </r>
  <r>
    <n v="2685"/>
    <d v="2026-02-05T00:00:00"/>
    <n v="2026"/>
    <x v="0"/>
    <n v="2"/>
    <x v="1"/>
    <x v="1"/>
    <x v="14"/>
    <x v="0"/>
    <s v="New"/>
    <x v="1"/>
    <s v="Trekking Poles"/>
    <n v="1"/>
    <n v="72.78"/>
    <n v="0.05"/>
    <n v="33.26"/>
    <n v="69.140999999999991"/>
    <n v="33.26"/>
    <n v="35.880999999999993"/>
    <n v="0.51895402149231273"/>
  </r>
  <r>
    <n v="2793"/>
    <d v="2026-02-05T00:00:00"/>
    <n v="2026"/>
    <x v="0"/>
    <n v="2"/>
    <x v="1"/>
    <x v="1"/>
    <x v="14"/>
    <x v="1"/>
    <s v="Business"/>
    <x v="3"/>
    <s v="Compact Sleeping Bag"/>
    <n v="3"/>
    <n v="122.69"/>
    <n v="0.05"/>
    <n v="62.08"/>
    <n v="349.66649999999998"/>
    <n v="186.24"/>
    <n v="163.42649999999998"/>
    <n v="0.46737820180085876"/>
  </r>
  <r>
    <n v="346"/>
    <d v="2026-02-06T00:00:00"/>
    <n v="2026"/>
    <x v="0"/>
    <n v="2"/>
    <x v="1"/>
    <x v="1"/>
    <x v="1"/>
    <x v="0"/>
    <s v="Business"/>
    <x v="0"/>
    <s v="Cycling Pack 12L"/>
    <n v="3"/>
    <n v="103.22"/>
    <n v="0"/>
    <n v="50.74"/>
    <n v="309.65999999999997"/>
    <n v="152.22"/>
    <n v="157.43999999999997"/>
    <n v="0.50842859910869986"/>
  </r>
  <r>
    <n v="539"/>
    <d v="2026-02-06T00:00:00"/>
    <n v="2026"/>
    <x v="0"/>
    <n v="2"/>
    <x v="1"/>
    <x v="0"/>
    <x v="15"/>
    <x v="3"/>
    <s v="New"/>
    <x v="1"/>
    <s v="Hiking Daypack 20L"/>
    <n v="3"/>
    <n v="92.96"/>
    <n v="0.15"/>
    <n v="44.56"/>
    <n v="237.048"/>
    <n v="133.68"/>
    <n v="103.36799999999999"/>
    <n v="0.43606358205932971"/>
  </r>
  <r>
    <n v="1368"/>
    <d v="2026-02-06T00:00:00"/>
    <n v="2026"/>
    <x v="0"/>
    <n v="2"/>
    <x v="1"/>
    <x v="1"/>
    <x v="12"/>
    <x v="2"/>
    <s v="New"/>
    <x v="2"/>
    <s v="Insulated Bottle"/>
    <n v="1"/>
    <n v="36.520000000000003"/>
    <n v="0"/>
    <n v="13.94"/>
    <n v="36.520000000000003"/>
    <n v="13.94"/>
    <n v="22.580000000000005"/>
    <n v="0.61829134720700996"/>
  </r>
  <r>
    <n v="3506"/>
    <d v="2026-02-06T00:00:00"/>
    <n v="2026"/>
    <x v="0"/>
    <n v="2"/>
    <x v="1"/>
    <x v="0"/>
    <x v="0"/>
    <x v="2"/>
    <s v="Returning"/>
    <x v="4"/>
    <s v="Training Mat"/>
    <n v="3"/>
    <n v="50.65"/>
    <n v="0"/>
    <n v="21.49"/>
    <n v="151.94999999999999"/>
    <n v="64.47"/>
    <n v="87.47999999999999"/>
    <n v="0.57571569595261596"/>
  </r>
  <r>
    <n v="1314"/>
    <d v="2026-02-07T00:00:00"/>
    <n v="2026"/>
    <x v="0"/>
    <n v="2"/>
    <x v="1"/>
    <x v="3"/>
    <x v="4"/>
    <x v="0"/>
    <s v="Returning"/>
    <x v="2"/>
    <s v="Insulated Bottle"/>
    <n v="2"/>
    <n v="37.03"/>
    <n v="0.15"/>
    <n v="13.87"/>
    <n v="62.951000000000001"/>
    <n v="27.74"/>
    <n v="35.210999999999999"/>
    <n v="0.55933980397451988"/>
  </r>
  <r>
    <n v="2092"/>
    <d v="2026-02-07T00:00:00"/>
    <n v="2026"/>
    <x v="0"/>
    <n v="2"/>
    <x v="1"/>
    <x v="2"/>
    <x v="2"/>
    <x v="0"/>
    <s v="New"/>
    <x v="4"/>
    <s v="Recovery Roller"/>
    <n v="1"/>
    <n v="36.619999999999997"/>
    <n v="0"/>
    <n v="13.55"/>
    <n v="36.619999999999997"/>
    <n v="13.55"/>
    <n v="23.069999999999997"/>
    <n v="0.62998361551064985"/>
  </r>
  <r>
    <n v="5083"/>
    <d v="2026-02-07T00:00:00"/>
    <n v="2026"/>
    <x v="0"/>
    <n v="2"/>
    <x v="1"/>
    <x v="2"/>
    <x v="16"/>
    <x v="2"/>
    <s v="Returning"/>
    <x v="3"/>
    <s v="Portable Camp Stove"/>
    <n v="1"/>
    <n v="81.47"/>
    <n v="0"/>
    <n v="39.18"/>
    <n v="81.47"/>
    <n v="39.18"/>
    <n v="42.29"/>
    <n v="0.51908678040996681"/>
  </r>
  <r>
    <n v="582"/>
    <d v="2026-02-08T00:00:00"/>
    <n v="2026"/>
    <x v="0"/>
    <n v="2"/>
    <x v="1"/>
    <x v="1"/>
    <x v="1"/>
    <x v="1"/>
    <s v="Returning"/>
    <x v="3"/>
    <s v="Compact Sleeping Bag"/>
    <n v="12"/>
    <n v="122.75"/>
    <n v="0.15"/>
    <n v="62.51"/>
    <n v="1252.05"/>
    <n v="750.12"/>
    <n v="501.92999999999995"/>
    <n v="0.40088654606445429"/>
  </r>
  <r>
    <n v="902"/>
    <d v="2026-02-08T00:00:00"/>
    <n v="2026"/>
    <x v="0"/>
    <n v="2"/>
    <x v="1"/>
    <x v="0"/>
    <x v="9"/>
    <x v="0"/>
    <s v="Business"/>
    <x v="4"/>
    <s v="Training Mat"/>
    <n v="1"/>
    <n v="50.38"/>
    <n v="0.05"/>
    <n v="21.95"/>
    <n v="47.860999999999997"/>
    <n v="21.95"/>
    <n v="25.910999999999998"/>
    <n v="0.54138024696516995"/>
  </r>
  <r>
    <n v="2396"/>
    <d v="2026-02-08T00:00:00"/>
    <n v="2026"/>
    <x v="0"/>
    <n v="2"/>
    <x v="1"/>
    <x v="3"/>
    <x v="7"/>
    <x v="0"/>
    <s v="Business"/>
    <x v="4"/>
    <s v="Training Mat"/>
    <n v="2"/>
    <n v="50.4"/>
    <n v="0"/>
    <n v="21.43"/>
    <n v="100.8"/>
    <n v="42.86"/>
    <n v="57.94"/>
    <n v="0.57480158730158726"/>
  </r>
  <r>
    <n v="2494"/>
    <d v="2026-02-08T00:00:00"/>
    <n v="2026"/>
    <x v="0"/>
    <n v="2"/>
    <x v="1"/>
    <x v="2"/>
    <x v="5"/>
    <x v="0"/>
    <s v="New"/>
    <x v="1"/>
    <s v="Trekking Poles"/>
    <n v="1"/>
    <n v="69.98"/>
    <n v="0"/>
    <n v="33.21"/>
    <n v="69.98"/>
    <n v="33.21"/>
    <n v="36.770000000000003"/>
    <n v="0.52543583881108891"/>
  </r>
  <r>
    <n v="2925"/>
    <d v="2026-02-08T00:00:00"/>
    <n v="2026"/>
    <x v="0"/>
    <n v="2"/>
    <x v="1"/>
    <x v="0"/>
    <x v="0"/>
    <x v="2"/>
    <s v="New"/>
    <x v="1"/>
    <s v="Hiking Daypack 20L"/>
    <n v="3"/>
    <n v="90.04"/>
    <n v="0.05"/>
    <n v="45.25"/>
    <n v="256.61399999999998"/>
    <n v="135.75"/>
    <n v="120.86399999999998"/>
    <n v="0.47099534709719654"/>
  </r>
  <r>
    <n v="3614"/>
    <d v="2026-02-08T00:00:00"/>
    <n v="2026"/>
    <x v="0"/>
    <n v="2"/>
    <x v="1"/>
    <x v="1"/>
    <x v="14"/>
    <x v="0"/>
    <s v="New"/>
    <x v="4"/>
    <s v="Training Mat"/>
    <n v="3"/>
    <n v="51.18"/>
    <n v="0"/>
    <n v="21.95"/>
    <n v="153.54"/>
    <n v="65.849999999999994"/>
    <n v="87.69"/>
    <n v="0.57112153184837833"/>
  </r>
  <r>
    <n v="4360"/>
    <d v="2026-02-08T00:00:00"/>
    <n v="2026"/>
    <x v="0"/>
    <n v="2"/>
    <x v="1"/>
    <x v="0"/>
    <x v="15"/>
    <x v="0"/>
    <s v="New"/>
    <x v="2"/>
    <s v="Insulated Bottle"/>
    <n v="1"/>
    <n v="35.69"/>
    <n v="0"/>
    <n v="13.38"/>
    <n v="35.69"/>
    <n v="13.38"/>
    <n v="22.309999999999995"/>
    <n v="0.62510507144858496"/>
  </r>
  <r>
    <n v="4582"/>
    <d v="2026-02-08T00:00:00"/>
    <n v="2026"/>
    <x v="0"/>
    <n v="2"/>
    <x v="1"/>
    <x v="3"/>
    <x v="7"/>
    <x v="0"/>
    <s v="New"/>
    <x v="0"/>
    <s v="Trail Bike Light"/>
    <n v="3"/>
    <n v="50.29"/>
    <n v="0.05"/>
    <n v="22.87"/>
    <n v="143.32650000000001"/>
    <n v="68.61"/>
    <n v="74.716500000000011"/>
    <n v="0.52130275978273388"/>
  </r>
  <r>
    <n v="4381"/>
    <d v="2026-02-09T00:00:00"/>
    <n v="2026"/>
    <x v="0"/>
    <n v="2"/>
    <x v="1"/>
    <x v="1"/>
    <x v="12"/>
    <x v="3"/>
    <s v="Returning"/>
    <x v="3"/>
    <s v="Trail Tent 2P"/>
    <n v="1"/>
    <n v="194.32"/>
    <n v="0.05"/>
    <n v="102.52"/>
    <n v="184.60399999999998"/>
    <n v="102.52"/>
    <n v="82.083999999999989"/>
    <n v="0.44464908669367942"/>
  </r>
  <r>
    <n v="4964"/>
    <d v="2026-02-09T00:00:00"/>
    <n v="2026"/>
    <x v="0"/>
    <n v="2"/>
    <x v="1"/>
    <x v="3"/>
    <x v="13"/>
    <x v="2"/>
    <s v="New"/>
    <x v="4"/>
    <s v="Resistance Band Set"/>
    <n v="4"/>
    <n v="40.44"/>
    <n v="0"/>
    <n v="14.75"/>
    <n v="161.76"/>
    <n v="59"/>
    <n v="102.75999999999999"/>
    <n v="0.63526211671612265"/>
  </r>
  <r>
    <n v="255"/>
    <d v="2026-02-10T00:00:00"/>
    <n v="2026"/>
    <x v="0"/>
    <n v="2"/>
    <x v="1"/>
    <x v="3"/>
    <x v="7"/>
    <x v="0"/>
    <s v="New"/>
    <x v="2"/>
    <s v="Carry-On Duffel"/>
    <n v="3"/>
    <n v="134.53"/>
    <n v="0.1"/>
    <n v="69.12"/>
    <n v="363.23100000000005"/>
    <n v="207.36"/>
    <n v="155.87100000000004"/>
    <n v="0.42912361555043488"/>
  </r>
  <r>
    <n v="2178"/>
    <d v="2026-02-10T00:00:00"/>
    <n v="2026"/>
    <x v="0"/>
    <n v="2"/>
    <x v="1"/>
    <x v="2"/>
    <x v="2"/>
    <x v="3"/>
    <s v="New"/>
    <x v="1"/>
    <s v="Summit Backpack 45L"/>
    <n v="6"/>
    <n v="154.05000000000001"/>
    <n v="0"/>
    <n v="79.25"/>
    <n v="924.30000000000007"/>
    <n v="475.5"/>
    <n v="448.80000000000007"/>
    <n v="0.4855566374553717"/>
  </r>
  <r>
    <n v="3416"/>
    <d v="2026-02-10T00:00:00"/>
    <n v="2026"/>
    <x v="0"/>
    <n v="2"/>
    <x v="1"/>
    <x v="2"/>
    <x v="2"/>
    <x v="0"/>
    <s v="New"/>
    <x v="2"/>
    <s v="Carry-On Duffel"/>
    <n v="1"/>
    <n v="135.4"/>
    <n v="0"/>
    <n v="67.56"/>
    <n v="135.4"/>
    <n v="67.56"/>
    <n v="67.84"/>
    <n v="0.50103397341211231"/>
  </r>
  <r>
    <n v="3854"/>
    <d v="2026-02-10T00:00:00"/>
    <n v="2026"/>
    <x v="0"/>
    <n v="2"/>
    <x v="1"/>
    <x v="0"/>
    <x v="0"/>
    <x v="0"/>
    <s v="New"/>
    <x v="0"/>
    <s v="Compact Repair Kit"/>
    <n v="2"/>
    <n v="41.03"/>
    <n v="0"/>
    <n v="16.260000000000002"/>
    <n v="82.06"/>
    <n v="32.520000000000003"/>
    <n v="49.54"/>
    <n v="0.60370460638557155"/>
  </r>
  <r>
    <n v="3952"/>
    <d v="2026-02-10T00:00:00"/>
    <n v="2026"/>
    <x v="0"/>
    <n v="2"/>
    <x v="1"/>
    <x v="3"/>
    <x v="8"/>
    <x v="3"/>
    <s v="New"/>
    <x v="0"/>
    <s v="Commuter Helmet"/>
    <n v="1"/>
    <n v="81.44"/>
    <n v="0.05"/>
    <n v="43.9"/>
    <n v="77.367999999999995"/>
    <n v="43.9"/>
    <n v="33.467999999999996"/>
    <n v="0.43258194602419603"/>
  </r>
  <r>
    <n v="4076"/>
    <d v="2026-02-10T00:00:00"/>
    <n v="2026"/>
    <x v="0"/>
    <n v="2"/>
    <x v="1"/>
    <x v="0"/>
    <x v="0"/>
    <x v="1"/>
    <s v="Business"/>
    <x v="3"/>
    <s v="Compact Sleeping Bag"/>
    <n v="8"/>
    <n v="122.19"/>
    <n v="0.1"/>
    <n v="60"/>
    <n v="879.76800000000003"/>
    <n v="480"/>
    <n v="399.76800000000003"/>
    <n v="0.45440161497121973"/>
  </r>
  <r>
    <n v="4156"/>
    <d v="2026-02-10T00:00:00"/>
    <n v="2026"/>
    <x v="0"/>
    <n v="2"/>
    <x v="1"/>
    <x v="2"/>
    <x v="16"/>
    <x v="2"/>
    <s v="Returning"/>
    <x v="1"/>
    <s v="Trail Boots"/>
    <n v="2"/>
    <n v="146.33000000000001"/>
    <n v="0.1"/>
    <n v="81.34"/>
    <n v="263.39400000000001"/>
    <n v="162.68"/>
    <n v="100.714"/>
    <n v="0.38237013751262366"/>
  </r>
  <r>
    <n v="4260"/>
    <d v="2026-02-10T00:00:00"/>
    <n v="2026"/>
    <x v="0"/>
    <n v="2"/>
    <x v="1"/>
    <x v="2"/>
    <x v="16"/>
    <x v="3"/>
    <s v="Returning"/>
    <x v="2"/>
    <s v="Carry-On Duffel"/>
    <n v="1"/>
    <n v="131.24"/>
    <n v="0.05"/>
    <n v="66.14"/>
    <n v="124.678"/>
    <n v="66.14"/>
    <n v="58.537999999999997"/>
    <n v="0.46951346669019395"/>
  </r>
  <r>
    <n v="4294"/>
    <d v="2026-02-10T00:00:00"/>
    <n v="2026"/>
    <x v="0"/>
    <n v="2"/>
    <x v="1"/>
    <x v="1"/>
    <x v="1"/>
    <x v="1"/>
    <s v="New"/>
    <x v="4"/>
    <s v="Training Mat"/>
    <n v="5"/>
    <n v="51.37"/>
    <n v="0.05"/>
    <n v="21.81"/>
    <n v="244.00749999999996"/>
    <n v="109.05"/>
    <n v="134.95749999999998"/>
    <n v="0.55308750755612024"/>
  </r>
  <r>
    <n v="1019"/>
    <d v="2026-02-11T00:00:00"/>
    <n v="2026"/>
    <x v="0"/>
    <n v="2"/>
    <x v="1"/>
    <x v="1"/>
    <x v="12"/>
    <x v="2"/>
    <s v="New"/>
    <x v="3"/>
    <s v="Compact Sleeping Bag"/>
    <n v="5"/>
    <n v="121.94"/>
    <n v="0"/>
    <n v="62.3"/>
    <n v="609.70000000000005"/>
    <n v="311.5"/>
    <n v="298.20000000000005"/>
    <n v="0.48909299655568317"/>
  </r>
  <r>
    <n v="1471"/>
    <d v="2026-02-11T00:00:00"/>
    <n v="2026"/>
    <x v="0"/>
    <n v="2"/>
    <x v="1"/>
    <x v="0"/>
    <x v="0"/>
    <x v="0"/>
    <s v="Returning"/>
    <x v="3"/>
    <s v="Compact Sleeping Bag"/>
    <n v="4"/>
    <n v="124.55"/>
    <n v="0"/>
    <n v="60.41"/>
    <n v="498.2"/>
    <n v="241.64"/>
    <n v="256.56"/>
    <n v="0.51497390606182258"/>
  </r>
  <r>
    <n v="2520"/>
    <d v="2026-02-11T00:00:00"/>
    <n v="2026"/>
    <x v="0"/>
    <n v="2"/>
    <x v="1"/>
    <x v="1"/>
    <x v="14"/>
    <x v="1"/>
    <s v="Business"/>
    <x v="3"/>
    <s v="Alpine Tent 4P"/>
    <n v="10"/>
    <n v="343.77"/>
    <n v="0.15"/>
    <n v="195.29"/>
    <n v="2922.0449999999996"/>
    <n v="1952.8999999999999"/>
    <n v="969.14499999999975"/>
    <n v="0.33166669233362245"/>
  </r>
  <r>
    <n v="4649"/>
    <d v="2026-02-11T00:00:00"/>
    <n v="2026"/>
    <x v="0"/>
    <n v="2"/>
    <x v="1"/>
    <x v="1"/>
    <x v="1"/>
    <x v="3"/>
    <s v="Returning"/>
    <x v="0"/>
    <s v="Commuter Helmet"/>
    <n v="1"/>
    <n v="81.819999999999993"/>
    <n v="0.05"/>
    <n v="43.83"/>
    <n v="77.728999999999985"/>
    <n v="43.83"/>
    <n v="33.898999999999987"/>
    <n v="0.43611779387358635"/>
  </r>
  <r>
    <n v="4545"/>
    <d v="2026-02-12T00:00:00"/>
    <n v="2026"/>
    <x v="0"/>
    <n v="2"/>
    <x v="1"/>
    <x v="0"/>
    <x v="9"/>
    <x v="2"/>
    <s v="New"/>
    <x v="2"/>
    <s v="Insulated Bottle"/>
    <n v="1"/>
    <n v="36.58"/>
    <n v="0.1"/>
    <n v="13.76"/>
    <n v="32.921999999999997"/>
    <n v="13.76"/>
    <n v="19.161999999999999"/>
    <n v="0.58204240325618128"/>
  </r>
  <r>
    <n v="285"/>
    <d v="2026-02-13T00:00:00"/>
    <n v="2026"/>
    <x v="0"/>
    <n v="2"/>
    <x v="1"/>
    <x v="3"/>
    <x v="8"/>
    <x v="2"/>
    <s v="New"/>
    <x v="1"/>
    <s v="Hiking Daypack 20L"/>
    <n v="4"/>
    <n v="92.87"/>
    <n v="0"/>
    <n v="44.95"/>
    <n v="371.48"/>
    <n v="179.8"/>
    <n v="191.68"/>
    <n v="0.51599009367933668"/>
  </r>
  <r>
    <n v="1499"/>
    <d v="2026-02-13T00:00:00"/>
    <n v="2026"/>
    <x v="0"/>
    <n v="2"/>
    <x v="1"/>
    <x v="3"/>
    <x v="8"/>
    <x v="0"/>
    <s v="New"/>
    <x v="0"/>
    <s v="Compact Repair Kit"/>
    <n v="2"/>
    <n v="41.21"/>
    <n v="0"/>
    <n v="16.64"/>
    <n v="82.42"/>
    <n v="33.28"/>
    <n v="49.14"/>
    <n v="0.59621451104100942"/>
  </r>
  <r>
    <n v="2615"/>
    <d v="2026-02-13T00:00:00"/>
    <n v="2026"/>
    <x v="0"/>
    <n v="2"/>
    <x v="1"/>
    <x v="0"/>
    <x v="15"/>
    <x v="0"/>
    <s v="Returning"/>
    <x v="1"/>
    <s v="Summit Backpack 45L"/>
    <n v="6"/>
    <n v="155.79"/>
    <n v="0"/>
    <n v="77.48"/>
    <n v="934.74"/>
    <n v="464.88"/>
    <n v="469.86"/>
    <n v="0.50266384235188399"/>
  </r>
  <r>
    <n v="479"/>
    <d v="2026-02-14T00:00:00"/>
    <n v="2026"/>
    <x v="0"/>
    <n v="2"/>
    <x v="1"/>
    <x v="0"/>
    <x v="0"/>
    <x v="0"/>
    <s v="Returning"/>
    <x v="4"/>
    <s v="Training Mat"/>
    <n v="2"/>
    <n v="50.16"/>
    <n v="0.1"/>
    <n v="21.48"/>
    <n v="90.287999999999997"/>
    <n v="42.96"/>
    <n v="47.327999999999996"/>
    <n v="0.52418926103136632"/>
  </r>
  <r>
    <n v="4069"/>
    <d v="2026-02-14T00:00:00"/>
    <n v="2026"/>
    <x v="0"/>
    <n v="2"/>
    <x v="1"/>
    <x v="3"/>
    <x v="8"/>
    <x v="0"/>
    <s v="New"/>
    <x v="1"/>
    <s v="Trail Boots"/>
    <n v="4"/>
    <n v="140.63999999999999"/>
    <n v="0"/>
    <n v="77.510000000000005"/>
    <n v="562.55999999999995"/>
    <n v="310.04000000000002"/>
    <n v="252.51999999999992"/>
    <n v="0.4488765642775881"/>
  </r>
  <r>
    <n v="4588"/>
    <d v="2026-02-14T00:00:00"/>
    <n v="2026"/>
    <x v="0"/>
    <n v="2"/>
    <x v="1"/>
    <x v="0"/>
    <x v="0"/>
    <x v="3"/>
    <s v="New"/>
    <x v="3"/>
    <s v="Portable Camp Stove"/>
    <n v="1"/>
    <n v="80.680000000000007"/>
    <n v="0"/>
    <n v="39.630000000000003"/>
    <n v="80.680000000000007"/>
    <n v="39.630000000000003"/>
    <n v="41.050000000000004"/>
    <n v="0.50880019831432821"/>
  </r>
  <r>
    <n v="14"/>
    <d v="2026-02-15T00:00:00"/>
    <n v="2026"/>
    <x v="0"/>
    <n v="2"/>
    <x v="1"/>
    <x v="0"/>
    <x v="0"/>
    <x v="1"/>
    <s v="Business"/>
    <x v="2"/>
    <s v="Travel Backpack 35L"/>
    <n v="3"/>
    <n v="162.44999999999999"/>
    <n v="0.05"/>
    <n v="86.43"/>
    <n v="462.98249999999996"/>
    <n v="259.29000000000002"/>
    <n v="203.69249999999994"/>
    <n v="0.43995723380473334"/>
  </r>
  <r>
    <n v="303"/>
    <d v="2026-02-15T00:00:00"/>
    <n v="2026"/>
    <x v="0"/>
    <n v="2"/>
    <x v="1"/>
    <x v="1"/>
    <x v="6"/>
    <x v="3"/>
    <s v="Returning"/>
    <x v="0"/>
    <s v="Cycling Pack 12L"/>
    <n v="2"/>
    <n v="102.12"/>
    <n v="0.15"/>
    <n v="51.03"/>
    <n v="173.60400000000001"/>
    <n v="102.06"/>
    <n v="71.544000000000011"/>
    <n v="0.41211032003870884"/>
  </r>
  <r>
    <n v="1197"/>
    <d v="2026-02-16T00:00:00"/>
    <n v="2026"/>
    <x v="0"/>
    <n v="2"/>
    <x v="1"/>
    <x v="2"/>
    <x v="3"/>
    <x v="0"/>
    <s v="New"/>
    <x v="0"/>
    <s v="Cycling Pack 12L"/>
    <n v="2"/>
    <n v="101.77"/>
    <n v="0"/>
    <n v="51.34"/>
    <n v="203.54"/>
    <n v="102.68"/>
    <n v="100.85999999999999"/>
    <n v="0.49552913432249185"/>
  </r>
  <r>
    <n v="2714"/>
    <d v="2026-02-16T00:00:00"/>
    <n v="2026"/>
    <x v="0"/>
    <n v="2"/>
    <x v="1"/>
    <x v="0"/>
    <x v="15"/>
    <x v="0"/>
    <s v="Business"/>
    <x v="1"/>
    <s v="Summit Backpack 45L"/>
    <n v="3"/>
    <n v="153.24"/>
    <n v="0.15"/>
    <n v="77.61"/>
    <n v="390.762"/>
    <n v="232.82999999999998"/>
    <n v="157.93200000000002"/>
    <n v="0.40416417154175693"/>
  </r>
  <r>
    <n v="2753"/>
    <d v="2026-02-16T00:00:00"/>
    <n v="2026"/>
    <x v="0"/>
    <n v="2"/>
    <x v="1"/>
    <x v="3"/>
    <x v="4"/>
    <x v="3"/>
    <s v="Returning"/>
    <x v="1"/>
    <s v="Trail Boots"/>
    <n v="1"/>
    <n v="140.47"/>
    <n v="0"/>
    <n v="79.66"/>
    <n v="140.47"/>
    <n v="79.66"/>
    <n v="60.81"/>
    <n v="0.43290382288033036"/>
  </r>
  <r>
    <n v="3901"/>
    <d v="2026-02-16T00:00:00"/>
    <n v="2026"/>
    <x v="0"/>
    <n v="2"/>
    <x v="1"/>
    <x v="3"/>
    <x v="7"/>
    <x v="2"/>
    <s v="New"/>
    <x v="1"/>
    <s v="Trekking Poles"/>
    <n v="4"/>
    <n v="70.67"/>
    <n v="0.05"/>
    <n v="32.96"/>
    <n v="268.54599999999999"/>
    <n v="131.84"/>
    <n v="136.70599999999999"/>
    <n v="0.50905990035226734"/>
  </r>
  <r>
    <n v="594"/>
    <d v="2026-02-17T00:00:00"/>
    <n v="2026"/>
    <x v="0"/>
    <n v="2"/>
    <x v="1"/>
    <x v="0"/>
    <x v="15"/>
    <x v="2"/>
    <s v="Business"/>
    <x v="2"/>
    <s v="Carry-On Duffel"/>
    <n v="3"/>
    <n v="134.91"/>
    <n v="0"/>
    <n v="67.69"/>
    <n v="404.73"/>
    <n v="203.07"/>
    <n v="201.66000000000003"/>
    <n v="0.49825809799125348"/>
  </r>
  <r>
    <n v="624"/>
    <d v="2026-02-17T00:00:00"/>
    <n v="2026"/>
    <x v="0"/>
    <n v="2"/>
    <x v="1"/>
    <x v="2"/>
    <x v="2"/>
    <x v="0"/>
    <s v="Business"/>
    <x v="1"/>
    <s v="Trekking Poles"/>
    <n v="1"/>
    <n v="70.86"/>
    <n v="0.1"/>
    <n v="33.299999999999997"/>
    <n v="63.774000000000001"/>
    <n v="33.299999999999997"/>
    <n v="30.474000000000004"/>
    <n v="0.47784363533728486"/>
  </r>
  <r>
    <n v="1013"/>
    <d v="2026-02-17T00:00:00"/>
    <n v="2026"/>
    <x v="0"/>
    <n v="2"/>
    <x v="1"/>
    <x v="1"/>
    <x v="12"/>
    <x v="2"/>
    <s v="New"/>
    <x v="0"/>
    <s v="Cycling Pack 12L"/>
    <n v="1"/>
    <n v="104.35"/>
    <n v="0"/>
    <n v="51.49"/>
    <n v="104.35"/>
    <n v="51.49"/>
    <n v="52.859999999999992"/>
    <n v="0.50656444657402966"/>
  </r>
  <r>
    <n v="1100"/>
    <d v="2026-02-17T00:00:00"/>
    <n v="2026"/>
    <x v="0"/>
    <n v="2"/>
    <x v="1"/>
    <x v="3"/>
    <x v="8"/>
    <x v="0"/>
    <s v="Returning"/>
    <x v="4"/>
    <s v="Weighted Vest"/>
    <n v="2"/>
    <n v="120.48"/>
    <n v="0"/>
    <n v="70.680000000000007"/>
    <n v="240.96"/>
    <n v="141.36000000000001"/>
    <n v="99.6"/>
    <n v="0.4133466135458167"/>
  </r>
  <r>
    <n v="2353"/>
    <d v="2026-02-17T00:00:00"/>
    <n v="2026"/>
    <x v="0"/>
    <n v="2"/>
    <x v="1"/>
    <x v="1"/>
    <x v="12"/>
    <x v="0"/>
    <s v="Returning"/>
    <x v="3"/>
    <s v="Alpine Tent 4P"/>
    <n v="1"/>
    <n v="339.52"/>
    <n v="0.1"/>
    <n v="191.19"/>
    <n v="305.56799999999998"/>
    <n v="191.19"/>
    <n v="114.37799999999999"/>
    <n v="0.3743127552623311"/>
  </r>
  <r>
    <n v="3020"/>
    <d v="2026-02-17T00:00:00"/>
    <n v="2026"/>
    <x v="0"/>
    <n v="2"/>
    <x v="1"/>
    <x v="1"/>
    <x v="14"/>
    <x v="1"/>
    <s v="Business"/>
    <x v="1"/>
    <s v="Summit Backpack 45L"/>
    <n v="5"/>
    <n v="154.72999999999999"/>
    <n v="0.1"/>
    <n v="77.42"/>
    <n v="696.28499999999997"/>
    <n v="387.1"/>
    <n v="309.18499999999995"/>
    <n v="0.44404949122844806"/>
  </r>
  <r>
    <n v="3227"/>
    <d v="2026-02-17T00:00:00"/>
    <n v="2026"/>
    <x v="0"/>
    <n v="2"/>
    <x v="1"/>
    <x v="2"/>
    <x v="5"/>
    <x v="2"/>
    <s v="Business"/>
    <x v="1"/>
    <s v="Hiking Daypack 20L"/>
    <n v="4"/>
    <n v="93.98"/>
    <n v="0.05"/>
    <n v="44.6"/>
    <n v="357.12400000000002"/>
    <n v="178.4"/>
    <n v="178.72400000000002"/>
    <n v="0.50045362395134463"/>
  </r>
  <r>
    <n v="3530"/>
    <d v="2026-02-17T00:00:00"/>
    <n v="2026"/>
    <x v="0"/>
    <n v="2"/>
    <x v="1"/>
    <x v="0"/>
    <x v="0"/>
    <x v="0"/>
    <s v="New"/>
    <x v="3"/>
    <s v="Alpine Tent 4P"/>
    <n v="2"/>
    <n v="336.83"/>
    <n v="0"/>
    <n v="194.42"/>
    <n v="673.66"/>
    <n v="388.84"/>
    <n v="284.82"/>
    <n v="0.42279488169106078"/>
  </r>
  <r>
    <n v="6"/>
    <d v="2026-02-18T00:00:00"/>
    <n v="2026"/>
    <x v="0"/>
    <n v="2"/>
    <x v="1"/>
    <x v="3"/>
    <x v="8"/>
    <x v="2"/>
    <s v="Returning"/>
    <x v="3"/>
    <s v="Alpine Tent 4P"/>
    <n v="1"/>
    <n v="338.93"/>
    <n v="0"/>
    <n v="197.92"/>
    <n v="338.93"/>
    <n v="197.92"/>
    <n v="141.01000000000002"/>
    <n v="0.41604461098161866"/>
  </r>
  <r>
    <n v="2038"/>
    <d v="2026-02-18T00:00:00"/>
    <n v="2026"/>
    <x v="0"/>
    <n v="2"/>
    <x v="1"/>
    <x v="0"/>
    <x v="9"/>
    <x v="0"/>
    <s v="New"/>
    <x v="3"/>
    <s v="Compact Sleeping Bag"/>
    <n v="5"/>
    <n v="122.72"/>
    <n v="0"/>
    <n v="62.41"/>
    <n v="613.6"/>
    <n v="312.04999999999995"/>
    <n v="301.55000000000007"/>
    <n v="0.49144393741851378"/>
  </r>
  <r>
    <n v="4104"/>
    <d v="2026-02-18T00:00:00"/>
    <n v="2026"/>
    <x v="0"/>
    <n v="2"/>
    <x v="1"/>
    <x v="3"/>
    <x v="4"/>
    <x v="0"/>
    <s v="New"/>
    <x v="2"/>
    <s v="Carry-On Duffel"/>
    <n v="4"/>
    <n v="135.63"/>
    <n v="0.05"/>
    <n v="65.900000000000006"/>
    <n v="515.39400000000001"/>
    <n v="263.60000000000002"/>
    <n v="251.79399999999998"/>
    <n v="0.4885466264644136"/>
  </r>
  <r>
    <n v="1072"/>
    <d v="2026-02-19T00:00:00"/>
    <n v="2026"/>
    <x v="0"/>
    <n v="2"/>
    <x v="1"/>
    <x v="2"/>
    <x v="16"/>
    <x v="0"/>
    <s v="Returning"/>
    <x v="3"/>
    <s v="Portable Camp Stove"/>
    <n v="2"/>
    <n v="81.34"/>
    <n v="0.05"/>
    <n v="40.64"/>
    <n v="154.54599999999999"/>
    <n v="81.28"/>
    <n v="73.265999999999991"/>
    <n v="0.47407244445019603"/>
  </r>
  <r>
    <n v="2435"/>
    <d v="2026-02-19T00:00:00"/>
    <n v="2026"/>
    <x v="0"/>
    <n v="2"/>
    <x v="1"/>
    <x v="2"/>
    <x v="3"/>
    <x v="0"/>
    <s v="New"/>
    <x v="0"/>
    <s v="Compact Repair Kit"/>
    <n v="1"/>
    <n v="41.01"/>
    <n v="0.05"/>
    <n v="16.489999999999998"/>
    <n v="38.959499999999998"/>
    <n v="16.489999999999998"/>
    <n v="22.4695"/>
    <n v="0.57673994789460847"/>
  </r>
  <r>
    <n v="4476"/>
    <d v="2026-02-19T00:00:00"/>
    <n v="2026"/>
    <x v="0"/>
    <n v="2"/>
    <x v="1"/>
    <x v="1"/>
    <x v="11"/>
    <x v="3"/>
    <s v="Business"/>
    <x v="1"/>
    <s v="Summit Backpack 45L"/>
    <n v="2"/>
    <n v="153.03"/>
    <n v="0"/>
    <n v="81.02"/>
    <n v="306.06"/>
    <n v="162.04"/>
    <n v="144.02000000000001"/>
    <n v="0.47056132784421356"/>
  </r>
  <r>
    <n v="174"/>
    <d v="2026-02-20T00:00:00"/>
    <n v="2026"/>
    <x v="0"/>
    <n v="2"/>
    <x v="1"/>
    <x v="1"/>
    <x v="11"/>
    <x v="0"/>
    <s v="New"/>
    <x v="4"/>
    <s v="Weighted Vest"/>
    <n v="2"/>
    <n v="124.92"/>
    <n v="0"/>
    <n v="69.98"/>
    <n v="249.84"/>
    <n v="139.96"/>
    <n v="109.88"/>
    <n v="0.43980147294268329"/>
  </r>
  <r>
    <n v="304"/>
    <d v="2026-02-20T00:00:00"/>
    <n v="2026"/>
    <x v="0"/>
    <n v="2"/>
    <x v="1"/>
    <x v="1"/>
    <x v="12"/>
    <x v="0"/>
    <s v="Business"/>
    <x v="2"/>
    <s v="Carry-On Duffel"/>
    <n v="2"/>
    <n v="136.55000000000001"/>
    <n v="0"/>
    <n v="68.84"/>
    <n v="273.10000000000002"/>
    <n v="137.68"/>
    <n v="135.42000000000002"/>
    <n v="0.49586232149395826"/>
  </r>
  <r>
    <n v="404"/>
    <d v="2026-02-20T00:00:00"/>
    <n v="2026"/>
    <x v="0"/>
    <n v="2"/>
    <x v="1"/>
    <x v="2"/>
    <x v="5"/>
    <x v="1"/>
    <s v="Business"/>
    <x v="3"/>
    <s v="Compact Sleeping Bag"/>
    <n v="15"/>
    <n v="121.98"/>
    <n v="0.1"/>
    <n v="59.86"/>
    <n v="1646.73"/>
    <n v="897.9"/>
    <n v="748.83"/>
    <n v="0.45473757082217486"/>
  </r>
  <r>
    <n v="675"/>
    <d v="2026-02-20T00:00:00"/>
    <n v="2026"/>
    <x v="0"/>
    <n v="2"/>
    <x v="1"/>
    <x v="1"/>
    <x v="12"/>
    <x v="0"/>
    <s v="New"/>
    <x v="2"/>
    <s v="Packing Cube Set"/>
    <n v="1"/>
    <n v="45.54"/>
    <n v="0"/>
    <n v="18.29"/>
    <n v="45.54"/>
    <n v="18.29"/>
    <n v="27.25"/>
    <n v="0.59837505489679399"/>
  </r>
  <r>
    <n v="940"/>
    <d v="2026-02-20T00:00:00"/>
    <n v="2026"/>
    <x v="0"/>
    <n v="2"/>
    <x v="1"/>
    <x v="2"/>
    <x v="3"/>
    <x v="3"/>
    <s v="Returning"/>
    <x v="4"/>
    <s v="Training Mat"/>
    <n v="1"/>
    <n v="51.73"/>
    <n v="0"/>
    <n v="21.83"/>
    <n v="51.73"/>
    <n v="21.83"/>
    <n v="29.9"/>
    <n v="0.57800115986854828"/>
  </r>
  <r>
    <n v="2375"/>
    <d v="2026-02-20T00:00:00"/>
    <n v="2026"/>
    <x v="0"/>
    <n v="2"/>
    <x v="1"/>
    <x v="1"/>
    <x v="12"/>
    <x v="3"/>
    <s v="Returning"/>
    <x v="3"/>
    <s v="Portable Camp Stove"/>
    <n v="2"/>
    <n v="80.510000000000005"/>
    <n v="0.05"/>
    <n v="38.630000000000003"/>
    <n v="152.96899999999999"/>
    <n v="77.260000000000005"/>
    <n v="75.708999999999989"/>
    <n v="0.4949303453640933"/>
  </r>
  <r>
    <n v="4184"/>
    <d v="2026-02-20T00:00:00"/>
    <n v="2026"/>
    <x v="0"/>
    <n v="2"/>
    <x v="1"/>
    <x v="3"/>
    <x v="7"/>
    <x v="0"/>
    <s v="New"/>
    <x v="4"/>
    <s v="Recovery Roller"/>
    <n v="1"/>
    <n v="36.31"/>
    <n v="0"/>
    <n v="14"/>
    <n v="36.31"/>
    <n v="14"/>
    <n v="22.310000000000002"/>
    <n v="0.61443128614706699"/>
  </r>
  <r>
    <n v="4390"/>
    <d v="2026-02-20T00:00:00"/>
    <n v="2026"/>
    <x v="0"/>
    <n v="2"/>
    <x v="1"/>
    <x v="2"/>
    <x v="16"/>
    <x v="0"/>
    <s v="Returning"/>
    <x v="0"/>
    <s v="Commuter Helmet"/>
    <n v="1"/>
    <n v="82.86"/>
    <n v="0.05"/>
    <n v="42.3"/>
    <n v="78.716999999999999"/>
    <n v="42.3"/>
    <n v="36.417000000000002"/>
    <n v="0.46263196005945351"/>
  </r>
  <r>
    <n v="1475"/>
    <d v="2026-02-21T00:00:00"/>
    <n v="2026"/>
    <x v="0"/>
    <n v="2"/>
    <x v="1"/>
    <x v="0"/>
    <x v="0"/>
    <x v="2"/>
    <s v="New"/>
    <x v="0"/>
    <s v="Cycling Pack 12L"/>
    <n v="2"/>
    <n v="103.03"/>
    <n v="0.05"/>
    <n v="50.73"/>
    <n v="195.75700000000001"/>
    <n v="101.46"/>
    <n v="94.297000000000011"/>
    <n v="0.48170435795399402"/>
  </r>
  <r>
    <n v="3504"/>
    <d v="2026-02-21T00:00:00"/>
    <n v="2026"/>
    <x v="0"/>
    <n v="2"/>
    <x v="1"/>
    <x v="1"/>
    <x v="14"/>
    <x v="0"/>
    <s v="Business"/>
    <x v="2"/>
    <s v="Insulated Bottle"/>
    <n v="1"/>
    <n v="36.39"/>
    <n v="0"/>
    <n v="13.49"/>
    <n v="36.39"/>
    <n v="13.49"/>
    <n v="22.9"/>
    <n v="0.62929376202253362"/>
  </r>
  <r>
    <n v="1649"/>
    <d v="2026-02-22T00:00:00"/>
    <n v="2026"/>
    <x v="0"/>
    <n v="2"/>
    <x v="1"/>
    <x v="2"/>
    <x v="5"/>
    <x v="0"/>
    <s v="Returning"/>
    <x v="3"/>
    <s v="Compact Sleeping Bag"/>
    <n v="1"/>
    <n v="124.93"/>
    <n v="0.1"/>
    <n v="59.74"/>
    <n v="112.43700000000001"/>
    <n v="59.74"/>
    <n v="52.69700000000001"/>
    <n v="0.46868023871145625"/>
  </r>
  <r>
    <n v="2170"/>
    <d v="2026-02-22T00:00:00"/>
    <n v="2026"/>
    <x v="0"/>
    <n v="2"/>
    <x v="1"/>
    <x v="1"/>
    <x v="11"/>
    <x v="3"/>
    <s v="Returning"/>
    <x v="0"/>
    <s v="Cycling Pack 12L"/>
    <n v="1"/>
    <n v="101.19"/>
    <n v="0.05"/>
    <n v="49.14"/>
    <n v="96.130499999999998"/>
    <n v="49.14"/>
    <n v="46.990499999999997"/>
    <n v="0.48881988546819166"/>
  </r>
  <r>
    <n v="3402"/>
    <d v="2026-02-22T00:00:00"/>
    <n v="2026"/>
    <x v="0"/>
    <n v="2"/>
    <x v="1"/>
    <x v="3"/>
    <x v="8"/>
    <x v="0"/>
    <s v="Returning"/>
    <x v="4"/>
    <s v="Training Mat"/>
    <n v="2"/>
    <n v="51.2"/>
    <n v="0"/>
    <n v="21.38"/>
    <n v="102.4"/>
    <n v="42.76"/>
    <n v="59.640000000000008"/>
    <n v="0.58242187500000009"/>
  </r>
  <r>
    <n v="3773"/>
    <d v="2026-02-22T00:00:00"/>
    <n v="2026"/>
    <x v="0"/>
    <n v="2"/>
    <x v="1"/>
    <x v="3"/>
    <x v="4"/>
    <x v="0"/>
    <s v="Returning"/>
    <x v="3"/>
    <s v="Portable Camp Stove"/>
    <n v="1"/>
    <n v="81.81"/>
    <n v="0"/>
    <n v="40.32"/>
    <n v="81.81"/>
    <n v="40.32"/>
    <n v="41.49"/>
    <n v="0.50715071507150711"/>
  </r>
  <r>
    <n v="4670"/>
    <d v="2026-02-22T00:00:00"/>
    <n v="2026"/>
    <x v="0"/>
    <n v="2"/>
    <x v="1"/>
    <x v="0"/>
    <x v="15"/>
    <x v="2"/>
    <s v="Business"/>
    <x v="1"/>
    <s v="Summit Backpack 45L"/>
    <n v="1"/>
    <n v="152.96"/>
    <n v="0"/>
    <n v="79.510000000000005"/>
    <n v="152.96"/>
    <n v="79.510000000000005"/>
    <n v="73.45"/>
    <n v="0.48019089958158995"/>
  </r>
  <r>
    <n v="587"/>
    <d v="2026-02-23T00:00:00"/>
    <n v="2026"/>
    <x v="0"/>
    <n v="2"/>
    <x v="1"/>
    <x v="3"/>
    <x v="7"/>
    <x v="3"/>
    <s v="Business"/>
    <x v="2"/>
    <s v="Travel Backpack 35L"/>
    <n v="1"/>
    <n v="166.13"/>
    <n v="0.05"/>
    <n v="85.7"/>
    <n v="157.8235"/>
    <n v="85.7"/>
    <n v="72.123499999999993"/>
    <n v="0.45698834457479398"/>
  </r>
  <r>
    <n v="1085"/>
    <d v="2026-02-23T00:00:00"/>
    <n v="2026"/>
    <x v="0"/>
    <n v="2"/>
    <x v="1"/>
    <x v="0"/>
    <x v="15"/>
    <x v="0"/>
    <s v="New"/>
    <x v="3"/>
    <s v="Trail Tent 2P"/>
    <n v="3"/>
    <n v="193.18"/>
    <n v="0.05"/>
    <n v="106.19"/>
    <n v="550.56299999999999"/>
    <n v="318.57"/>
    <n v="231.99299999999999"/>
    <n v="0.42137412067283853"/>
  </r>
  <r>
    <n v="1635"/>
    <d v="2026-02-23T00:00:00"/>
    <n v="2026"/>
    <x v="0"/>
    <n v="2"/>
    <x v="1"/>
    <x v="2"/>
    <x v="10"/>
    <x v="0"/>
    <s v="Returning"/>
    <x v="0"/>
    <s v="Commuter Helmet"/>
    <n v="1"/>
    <n v="80.42"/>
    <n v="0"/>
    <n v="41.72"/>
    <n v="80.42"/>
    <n v="41.72"/>
    <n v="38.700000000000003"/>
    <n v="0.4812235762248197"/>
  </r>
  <r>
    <n v="4067"/>
    <d v="2026-02-23T00:00:00"/>
    <n v="2026"/>
    <x v="0"/>
    <n v="2"/>
    <x v="1"/>
    <x v="3"/>
    <x v="13"/>
    <x v="0"/>
    <s v="Returning"/>
    <x v="3"/>
    <s v="Compact Sleeping Bag"/>
    <n v="2"/>
    <n v="122.17"/>
    <n v="0"/>
    <n v="60.62"/>
    <n v="244.34"/>
    <n v="121.24"/>
    <n v="123.10000000000001"/>
    <n v="0.50380617172792019"/>
  </r>
  <r>
    <n v="287"/>
    <d v="2026-02-24T00:00:00"/>
    <n v="2026"/>
    <x v="0"/>
    <n v="2"/>
    <x v="1"/>
    <x v="1"/>
    <x v="6"/>
    <x v="3"/>
    <s v="New"/>
    <x v="2"/>
    <s v="Travel Backpack 35L"/>
    <n v="1"/>
    <n v="164.6"/>
    <n v="0"/>
    <n v="85.07"/>
    <n v="164.6"/>
    <n v="85.07"/>
    <n v="79.53"/>
    <n v="0.48317132442284327"/>
  </r>
  <r>
    <n v="794"/>
    <d v="2026-02-24T00:00:00"/>
    <n v="2026"/>
    <x v="0"/>
    <n v="2"/>
    <x v="1"/>
    <x v="1"/>
    <x v="14"/>
    <x v="0"/>
    <s v="New"/>
    <x v="2"/>
    <s v="Carry-On Duffel"/>
    <n v="1"/>
    <n v="132.19999999999999"/>
    <n v="0"/>
    <n v="67.180000000000007"/>
    <n v="132.19999999999999"/>
    <n v="67.180000000000007"/>
    <n v="65.019999999999982"/>
    <n v="0.49183055975794243"/>
  </r>
  <r>
    <n v="1609"/>
    <d v="2026-02-24T00:00:00"/>
    <n v="2026"/>
    <x v="0"/>
    <n v="2"/>
    <x v="1"/>
    <x v="3"/>
    <x v="4"/>
    <x v="0"/>
    <s v="Returning"/>
    <x v="0"/>
    <s v="Compact Repair Kit"/>
    <n v="2"/>
    <n v="40.700000000000003"/>
    <n v="0"/>
    <n v="16.63"/>
    <n v="81.400000000000006"/>
    <n v="33.26"/>
    <n v="48.140000000000008"/>
    <n v="0.59140049140049145"/>
  </r>
  <r>
    <n v="4921"/>
    <d v="2026-02-24T00:00:00"/>
    <n v="2026"/>
    <x v="0"/>
    <n v="2"/>
    <x v="1"/>
    <x v="1"/>
    <x v="12"/>
    <x v="0"/>
    <s v="Returning"/>
    <x v="2"/>
    <s v="Insulated Bottle"/>
    <n v="1"/>
    <n v="35.39"/>
    <n v="0"/>
    <n v="13.93"/>
    <n v="35.39"/>
    <n v="13.93"/>
    <n v="21.46"/>
    <n v="0.60638598474145244"/>
  </r>
  <r>
    <n v="2209"/>
    <d v="2026-02-25T00:00:00"/>
    <n v="2026"/>
    <x v="0"/>
    <n v="2"/>
    <x v="1"/>
    <x v="0"/>
    <x v="0"/>
    <x v="0"/>
    <s v="Business"/>
    <x v="0"/>
    <s v="Trail Bike Light"/>
    <n v="5"/>
    <n v="50.58"/>
    <n v="0.1"/>
    <n v="22.42"/>
    <n v="227.60999999999999"/>
    <n v="112.10000000000001"/>
    <n v="115.50999999999998"/>
    <n v="0.50749088352884308"/>
  </r>
  <r>
    <n v="4757"/>
    <d v="2026-02-25T00:00:00"/>
    <n v="2026"/>
    <x v="0"/>
    <n v="2"/>
    <x v="1"/>
    <x v="1"/>
    <x v="11"/>
    <x v="3"/>
    <s v="Business"/>
    <x v="4"/>
    <s v="Training Mat"/>
    <n v="2"/>
    <n v="49.48"/>
    <n v="0"/>
    <n v="21.37"/>
    <n v="98.96"/>
    <n v="42.74"/>
    <n v="56.219999999999992"/>
    <n v="0.5681083265966046"/>
  </r>
  <r>
    <n v="5155"/>
    <d v="2026-02-25T00:00:00"/>
    <n v="2026"/>
    <x v="0"/>
    <n v="2"/>
    <x v="1"/>
    <x v="3"/>
    <x v="13"/>
    <x v="2"/>
    <s v="New"/>
    <x v="4"/>
    <s v="Training Mat"/>
    <n v="1"/>
    <n v="50.51"/>
    <n v="0"/>
    <n v="21.4"/>
    <n v="50.51"/>
    <n v="21.4"/>
    <n v="29.11"/>
    <n v="0.57632152049099195"/>
  </r>
  <r>
    <n v="1737"/>
    <d v="2026-02-26T00:00:00"/>
    <n v="2026"/>
    <x v="0"/>
    <n v="2"/>
    <x v="1"/>
    <x v="0"/>
    <x v="15"/>
    <x v="0"/>
    <s v="New"/>
    <x v="3"/>
    <s v="Compact Sleeping Bag"/>
    <n v="2"/>
    <n v="122.16"/>
    <n v="0"/>
    <n v="61.31"/>
    <n v="244.32"/>
    <n v="122.62"/>
    <n v="121.69999999999999"/>
    <n v="0.49811722331368691"/>
  </r>
  <r>
    <n v="1905"/>
    <d v="2026-02-26T00:00:00"/>
    <n v="2026"/>
    <x v="0"/>
    <n v="2"/>
    <x v="1"/>
    <x v="3"/>
    <x v="7"/>
    <x v="2"/>
    <s v="Returning"/>
    <x v="0"/>
    <s v="Trail Bike Light"/>
    <n v="3"/>
    <n v="51.32"/>
    <n v="0.1"/>
    <n v="22.62"/>
    <n v="138.56400000000002"/>
    <n v="67.86"/>
    <n v="70.704000000000022"/>
    <n v="0.51026240581969351"/>
  </r>
  <r>
    <n v="2359"/>
    <d v="2026-02-26T00:00:00"/>
    <n v="2026"/>
    <x v="0"/>
    <n v="2"/>
    <x v="1"/>
    <x v="2"/>
    <x v="10"/>
    <x v="0"/>
    <s v="Returning"/>
    <x v="3"/>
    <s v="Trail Tent 2P"/>
    <n v="2"/>
    <n v="195.92"/>
    <n v="0.05"/>
    <n v="104.13"/>
    <n v="372.24799999999993"/>
    <n v="208.26"/>
    <n v="163.98799999999994"/>
    <n v="0.4405342674775955"/>
  </r>
  <r>
    <n v="3666"/>
    <d v="2026-02-26T00:00:00"/>
    <n v="2026"/>
    <x v="0"/>
    <n v="2"/>
    <x v="1"/>
    <x v="0"/>
    <x v="15"/>
    <x v="0"/>
    <s v="Returning"/>
    <x v="2"/>
    <s v="Insulated Bottle"/>
    <n v="1"/>
    <n v="36.19"/>
    <n v="0.1"/>
    <n v="13.62"/>
    <n v="32.570999999999998"/>
    <n v="13.62"/>
    <n v="18.951000000000001"/>
    <n v="0.58183660311319896"/>
  </r>
  <r>
    <n v="518"/>
    <d v="2026-02-27T00:00:00"/>
    <n v="2026"/>
    <x v="0"/>
    <n v="2"/>
    <x v="1"/>
    <x v="2"/>
    <x v="2"/>
    <x v="0"/>
    <s v="New"/>
    <x v="1"/>
    <s v="Trekking Poles"/>
    <n v="1"/>
    <n v="72.97"/>
    <n v="0"/>
    <n v="32.43"/>
    <n v="72.97"/>
    <n v="32.43"/>
    <n v="40.54"/>
    <n v="0.55557078251336167"/>
  </r>
  <r>
    <n v="892"/>
    <d v="2026-02-27T00:00:00"/>
    <n v="2026"/>
    <x v="0"/>
    <n v="2"/>
    <x v="1"/>
    <x v="3"/>
    <x v="7"/>
    <x v="1"/>
    <s v="Business"/>
    <x v="2"/>
    <s v="Packing Cube Set"/>
    <n v="12"/>
    <n v="47.15"/>
    <n v="0.1"/>
    <n v="17.829999999999998"/>
    <n v="509.21999999999997"/>
    <n v="213.95999999999998"/>
    <n v="295.26"/>
    <n v="0.57982797219276538"/>
  </r>
  <r>
    <n v="1115"/>
    <d v="2026-02-27T00:00:00"/>
    <n v="2026"/>
    <x v="0"/>
    <n v="2"/>
    <x v="1"/>
    <x v="0"/>
    <x v="0"/>
    <x v="2"/>
    <s v="Business"/>
    <x v="2"/>
    <s v="Travel Backpack 35L"/>
    <n v="3"/>
    <n v="161.19999999999999"/>
    <n v="0.1"/>
    <n v="87.37"/>
    <n v="435.23999999999995"/>
    <n v="262.11"/>
    <n v="173.12999999999994"/>
    <n v="0.39778053487730897"/>
  </r>
  <r>
    <n v="1186"/>
    <d v="2026-02-27T00:00:00"/>
    <n v="2026"/>
    <x v="0"/>
    <n v="2"/>
    <x v="1"/>
    <x v="0"/>
    <x v="9"/>
    <x v="2"/>
    <s v="Business"/>
    <x v="0"/>
    <s v="Trail Bike Light"/>
    <n v="1"/>
    <n v="49.73"/>
    <n v="0"/>
    <n v="22"/>
    <n v="49.73"/>
    <n v="22"/>
    <n v="27.729999999999997"/>
    <n v="0.55761109993967417"/>
  </r>
  <r>
    <n v="2093"/>
    <d v="2026-02-27T00:00:00"/>
    <n v="2026"/>
    <x v="0"/>
    <n v="2"/>
    <x v="1"/>
    <x v="2"/>
    <x v="16"/>
    <x v="0"/>
    <s v="Returning"/>
    <x v="3"/>
    <s v="Compact Sleeping Bag"/>
    <n v="2"/>
    <n v="126.19"/>
    <n v="0"/>
    <n v="58.99"/>
    <n v="252.38"/>
    <n v="117.98"/>
    <n v="134.39999999999998"/>
    <n v="0.5325303114351374"/>
  </r>
  <r>
    <n v="2136"/>
    <d v="2026-02-27T00:00:00"/>
    <n v="2026"/>
    <x v="0"/>
    <n v="2"/>
    <x v="1"/>
    <x v="1"/>
    <x v="12"/>
    <x v="0"/>
    <s v="Returning"/>
    <x v="2"/>
    <s v="Carry-On Duffel"/>
    <n v="2"/>
    <n v="135.38999999999999"/>
    <n v="0.05"/>
    <n v="65.69"/>
    <n v="257.24099999999999"/>
    <n v="131.38"/>
    <n v="125.86099999999999"/>
    <n v="0.48927270536189799"/>
  </r>
  <r>
    <n v="3538"/>
    <d v="2026-02-27T00:00:00"/>
    <n v="2026"/>
    <x v="0"/>
    <n v="2"/>
    <x v="1"/>
    <x v="1"/>
    <x v="14"/>
    <x v="1"/>
    <s v="Business"/>
    <x v="4"/>
    <s v="Resistance Band Set"/>
    <n v="12"/>
    <n v="41.27"/>
    <n v="0.1"/>
    <n v="14.71"/>
    <n v="445.71600000000001"/>
    <n v="176.52"/>
    <n v="269.19600000000003"/>
    <n v="0.60396306168053204"/>
  </r>
  <r>
    <n v="3891"/>
    <d v="2026-02-27T00:00:00"/>
    <n v="2026"/>
    <x v="0"/>
    <n v="2"/>
    <x v="1"/>
    <x v="0"/>
    <x v="0"/>
    <x v="2"/>
    <s v="Returning"/>
    <x v="0"/>
    <s v="Commuter Helmet"/>
    <n v="1"/>
    <n v="82.04"/>
    <n v="0.1"/>
    <n v="41.46"/>
    <n v="73.836000000000013"/>
    <n v="41.46"/>
    <n v="32.376000000000012"/>
    <n v="0.43848529172761264"/>
  </r>
  <r>
    <n v="3917"/>
    <d v="2026-02-27T00:00:00"/>
    <n v="2026"/>
    <x v="0"/>
    <n v="2"/>
    <x v="1"/>
    <x v="3"/>
    <x v="4"/>
    <x v="0"/>
    <s v="Returning"/>
    <x v="2"/>
    <s v="Insulated Bottle"/>
    <n v="3"/>
    <n v="36.630000000000003"/>
    <n v="0"/>
    <n v="13.26"/>
    <n v="109.89000000000001"/>
    <n v="39.78"/>
    <n v="70.110000000000014"/>
    <n v="0.63800163800163801"/>
  </r>
  <r>
    <n v="4594"/>
    <d v="2026-02-27T00:00:00"/>
    <n v="2026"/>
    <x v="0"/>
    <n v="2"/>
    <x v="1"/>
    <x v="3"/>
    <x v="7"/>
    <x v="2"/>
    <s v="Returning"/>
    <x v="1"/>
    <s v="Hiking Daypack 20L"/>
    <n v="5"/>
    <n v="92.94"/>
    <n v="0.05"/>
    <n v="46.47"/>
    <n v="441.46499999999997"/>
    <n v="232.35"/>
    <n v="209.11499999999998"/>
    <n v="0.47368421052631576"/>
  </r>
  <r>
    <n v="4750"/>
    <d v="2026-02-27T00:00:00"/>
    <n v="2026"/>
    <x v="0"/>
    <n v="2"/>
    <x v="1"/>
    <x v="1"/>
    <x v="12"/>
    <x v="2"/>
    <s v="Returning"/>
    <x v="4"/>
    <s v="Weighted Vest"/>
    <n v="2"/>
    <n v="120.44"/>
    <n v="0.05"/>
    <n v="68.98"/>
    <n v="228.83599999999998"/>
    <n v="137.96"/>
    <n v="90.875999999999976"/>
    <n v="0.3971228303239"/>
  </r>
  <r>
    <n v="4960"/>
    <d v="2026-02-27T00:00:00"/>
    <n v="2026"/>
    <x v="0"/>
    <n v="2"/>
    <x v="1"/>
    <x v="1"/>
    <x v="6"/>
    <x v="3"/>
    <s v="New"/>
    <x v="2"/>
    <s v="Insulated Bottle"/>
    <n v="2"/>
    <n v="36.130000000000003"/>
    <n v="0"/>
    <n v="13.72"/>
    <n v="72.260000000000005"/>
    <n v="27.44"/>
    <n v="44.820000000000007"/>
    <n v="0.62026017160254643"/>
  </r>
  <r>
    <n v="4245"/>
    <d v="2026-02-28T00:00:00"/>
    <n v="2026"/>
    <x v="0"/>
    <n v="2"/>
    <x v="1"/>
    <x v="1"/>
    <x v="1"/>
    <x v="2"/>
    <s v="Returning"/>
    <x v="4"/>
    <s v="Weighted Vest"/>
    <n v="1"/>
    <n v="124.97"/>
    <n v="0.1"/>
    <n v="69.790000000000006"/>
    <n v="112.473"/>
    <n v="69.790000000000006"/>
    <n v="42.682999999999993"/>
    <n v="0.37949552337005321"/>
  </r>
  <r>
    <n v="4664"/>
    <d v="2026-02-28T00:00:00"/>
    <n v="2026"/>
    <x v="0"/>
    <n v="2"/>
    <x v="1"/>
    <x v="3"/>
    <x v="13"/>
    <x v="0"/>
    <s v="Returning"/>
    <x v="2"/>
    <s v="Travel Backpack 35L"/>
    <n v="1"/>
    <n v="163.31"/>
    <n v="0.05"/>
    <n v="87.22"/>
    <n v="155.14449999999999"/>
    <n v="87.22"/>
    <n v="67.924499999999995"/>
    <n v="0.43781442461705056"/>
  </r>
  <r>
    <n v="383"/>
    <d v="2026-03-01T00:00:00"/>
    <n v="2026"/>
    <x v="0"/>
    <n v="3"/>
    <x v="2"/>
    <x v="2"/>
    <x v="2"/>
    <x v="2"/>
    <s v="Returning"/>
    <x v="1"/>
    <s v="Hiking Daypack 20L"/>
    <n v="3"/>
    <n v="92.76"/>
    <n v="0"/>
    <n v="45.84"/>
    <n v="278.28000000000003"/>
    <n v="137.52000000000001"/>
    <n v="140.76000000000002"/>
    <n v="0.50582147477360928"/>
  </r>
  <r>
    <n v="730"/>
    <d v="2026-03-01T00:00:00"/>
    <n v="2026"/>
    <x v="0"/>
    <n v="3"/>
    <x v="2"/>
    <x v="0"/>
    <x v="15"/>
    <x v="1"/>
    <s v="Business"/>
    <x v="4"/>
    <s v="Resistance Band Set"/>
    <n v="5"/>
    <n v="41.31"/>
    <n v="0.1"/>
    <n v="15.14"/>
    <n v="185.89500000000001"/>
    <n v="75.7"/>
    <n v="110.19500000000001"/>
    <n v="0.59278087092175691"/>
  </r>
  <r>
    <n v="985"/>
    <d v="2026-03-01T00:00:00"/>
    <n v="2026"/>
    <x v="0"/>
    <n v="3"/>
    <x v="2"/>
    <x v="1"/>
    <x v="14"/>
    <x v="3"/>
    <s v="New"/>
    <x v="4"/>
    <s v="Resistance Band Set"/>
    <n v="2"/>
    <n v="41.23"/>
    <n v="0"/>
    <n v="14.28"/>
    <n v="82.46"/>
    <n v="28.56"/>
    <n v="53.899999999999991"/>
    <n v="0.65365025466893034"/>
  </r>
  <r>
    <n v="1457"/>
    <d v="2026-03-01T00:00:00"/>
    <n v="2026"/>
    <x v="0"/>
    <n v="3"/>
    <x v="2"/>
    <x v="1"/>
    <x v="1"/>
    <x v="0"/>
    <s v="New"/>
    <x v="2"/>
    <s v="Insulated Bottle"/>
    <n v="1"/>
    <n v="36.47"/>
    <n v="0.05"/>
    <n v="13.21"/>
    <n v="34.646499999999996"/>
    <n v="13.21"/>
    <n v="21.436499999999995"/>
    <n v="0.61872050567878423"/>
  </r>
  <r>
    <n v="2558"/>
    <d v="2026-03-01T00:00:00"/>
    <n v="2026"/>
    <x v="0"/>
    <n v="3"/>
    <x v="2"/>
    <x v="0"/>
    <x v="15"/>
    <x v="3"/>
    <s v="New"/>
    <x v="4"/>
    <s v="Recovery Roller"/>
    <n v="1"/>
    <n v="36.67"/>
    <n v="0"/>
    <n v="13.97"/>
    <n v="36.67"/>
    <n v="13.97"/>
    <n v="22.700000000000003"/>
    <n v="0.61903463321516228"/>
  </r>
  <r>
    <n v="3024"/>
    <d v="2026-03-01T00:00:00"/>
    <n v="2026"/>
    <x v="0"/>
    <n v="3"/>
    <x v="2"/>
    <x v="1"/>
    <x v="11"/>
    <x v="0"/>
    <s v="Business"/>
    <x v="0"/>
    <s v="Trail Bike Light"/>
    <n v="2"/>
    <n v="51.87"/>
    <n v="0.1"/>
    <n v="22.95"/>
    <n v="93.366"/>
    <n v="45.9"/>
    <n v="47.466000000000001"/>
    <n v="0.50838635049161363"/>
  </r>
  <r>
    <n v="3225"/>
    <d v="2026-03-01T00:00:00"/>
    <n v="2026"/>
    <x v="0"/>
    <n v="3"/>
    <x v="2"/>
    <x v="2"/>
    <x v="2"/>
    <x v="2"/>
    <s v="Business"/>
    <x v="3"/>
    <s v="Trail Tent 2P"/>
    <n v="1"/>
    <n v="195.06"/>
    <n v="0.1"/>
    <n v="106.68"/>
    <n v="175.554"/>
    <n v="106.68"/>
    <n v="68.873999999999995"/>
    <n v="0.39232372945076727"/>
  </r>
  <r>
    <n v="3551"/>
    <d v="2026-03-01T00:00:00"/>
    <n v="2026"/>
    <x v="0"/>
    <n v="3"/>
    <x v="2"/>
    <x v="1"/>
    <x v="11"/>
    <x v="3"/>
    <s v="Returning"/>
    <x v="0"/>
    <s v="Cycling Pack 12L"/>
    <n v="2"/>
    <n v="100.79"/>
    <n v="0.05"/>
    <n v="49"/>
    <n v="191.501"/>
    <n v="98"/>
    <n v="93.501000000000005"/>
    <n v="0.48825332504791097"/>
  </r>
  <r>
    <n v="4157"/>
    <d v="2026-03-01T00:00:00"/>
    <n v="2026"/>
    <x v="0"/>
    <n v="3"/>
    <x v="2"/>
    <x v="3"/>
    <x v="8"/>
    <x v="0"/>
    <s v="New"/>
    <x v="0"/>
    <s v="Trail Bike Light"/>
    <n v="5"/>
    <n v="51.92"/>
    <n v="0.15"/>
    <n v="22.24"/>
    <n v="220.66000000000003"/>
    <n v="111.19999999999999"/>
    <n v="109.46000000000004"/>
    <n v="0.49605728269736254"/>
  </r>
  <r>
    <n v="4398"/>
    <d v="2026-03-01T00:00:00"/>
    <n v="2026"/>
    <x v="0"/>
    <n v="3"/>
    <x v="2"/>
    <x v="3"/>
    <x v="7"/>
    <x v="0"/>
    <s v="New"/>
    <x v="3"/>
    <s v="Compact Sleeping Bag"/>
    <n v="1"/>
    <n v="123.99"/>
    <n v="0.05"/>
    <n v="61.67"/>
    <n v="117.79049999999999"/>
    <n v="61.67"/>
    <n v="56.120499999999993"/>
    <n v="0.47644334644984099"/>
  </r>
  <r>
    <n v="4951"/>
    <d v="2026-03-01T00:00:00"/>
    <n v="2026"/>
    <x v="0"/>
    <n v="3"/>
    <x v="2"/>
    <x v="1"/>
    <x v="14"/>
    <x v="0"/>
    <s v="New"/>
    <x v="3"/>
    <s v="Alpine Tent 4P"/>
    <n v="1"/>
    <n v="344.8"/>
    <n v="0.05"/>
    <n v="196.14"/>
    <n v="327.56"/>
    <n v="196.14"/>
    <n v="131.42000000000002"/>
    <n v="0.40120893882036884"/>
  </r>
  <r>
    <n v="1354"/>
    <d v="2026-03-02T00:00:00"/>
    <n v="2026"/>
    <x v="0"/>
    <n v="3"/>
    <x v="2"/>
    <x v="3"/>
    <x v="8"/>
    <x v="3"/>
    <s v="Returning"/>
    <x v="2"/>
    <s v="Carry-On Duffel"/>
    <n v="3"/>
    <n v="131.91999999999999"/>
    <n v="0.05"/>
    <n v="67.47"/>
    <n v="375.97199999999998"/>
    <n v="202.41"/>
    <n v="173.56199999999998"/>
    <n v="0.46163544093709102"/>
  </r>
  <r>
    <n v="2042"/>
    <d v="2026-03-02T00:00:00"/>
    <n v="2026"/>
    <x v="0"/>
    <n v="3"/>
    <x v="2"/>
    <x v="2"/>
    <x v="16"/>
    <x v="0"/>
    <s v="Business"/>
    <x v="1"/>
    <s v="Trail Boots"/>
    <n v="3"/>
    <n v="146.99"/>
    <n v="0"/>
    <n v="80.069999999999993"/>
    <n v="440.97"/>
    <n v="240.20999999999998"/>
    <n v="200.76000000000005"/>
    <n v="0.45526906592285199"/>
  </r>
  <r>
    <n v="3895"/>
    <d v="2026-03-02T00:00:00"/>
    <n v="2026"/>
    <x v="0"/>
    <n v="3"/>
    <x v="2"/>
    <x v="3"/>
    <x v="7"/>
    <x v="0"/>
    <s v="Business"/>
    <x v="2"/>
    <s v="Travel Backpack 35L"/>
    <n v="2"/>
    <n v="164.74"/>
    <n v="0.05"/>
    <n v="89.9"/>
    <n v="313.00600000000003"/>
    <n v="179.8"/>
    <n v="133.20600000000002"/>
    <n v="0.42557011686676932"/>
  </r>
  <r>
    <n v="5074"/>
    <d v="2026-03-02T00:00:00"/>
    <n v="2026"/>
    <x v="0"/>
    <n v="3"/>
    <x v="2"/>
    <x v="3"/>
    <x v="7"/>
    <x v="0"/>
    <s v="Returning"/>
    <x v="1"/>
    <s v="Hiking Daypack 20L"/>
    <n v="2"/>
    <n v="89.81"/>
    <n v="0"/>
    <n v="46.44"/>
    <n v="179.62"/>
    <n v="92.88"/>
    <n v="86.740000000000009"/>
    <n v="0.482908362097762"/>
  </r>
  <r>
    <n v="179"/>
    <d v="2026-03-03T00:00:00"/>
    <n v="2026"/>
    <x v="0"/>
    <n v="3"/>
    <x v="2"/>
    <x v="2"/>
    <x v="16"/>
    <x v="2"/>
    <s v="Returning"/>
    <x v="4"/>
    <s v="Recovery Roller"/>
    <n v="1"/>
    <n v="35.369999999999997"/>
    <n v="0"/>
    <n v="13.88"/>
    <n v="35.369999999999997"/>
    <n v="13.88"/>
    <n v="21.489999999999995"/>
    <n v="0.60757704269154644"/>
  </r>
  <r>
    <n v="459"/>
    <d v="2026-03-03T00:00:00"/>
    <n v="2026"/>
    <x v="0"/>
    <n v="3"/>
    <x v="2"/>
    <x v="1"/>
    <x v="12"/>
    <x v="3"/>
    <s v="New"/>
    <x v="0"/>
    <s v="Trail Bike Light"/>
    <n v="4"/>
    <n v="50.64"/>
    <n v="0"/>
    <n v="23.09"/>
    <n v="202.56"/>
    <n v="92.36"/>
    <n v="110.2"/>
    <n v="0.54403633491311221"/>
  </r>
  <r>
    <n v="525"/>
    <d v="2026-03-03T00:00:00"/>
    <n v="2026"/>
    <x v="0"/>
    <n v="3"/>
    <x v="2"/>
    <x v="3"/>
    <x v="7"/>
    <x v="2"/>
    <s v="Returning"/>
    <x v="1"/>
    <s v="Trail Boots"/>
    <n v="1"/>
    <n v="146.37"/>
    <n v="0"/>
    <n v="78.3"/>
    <n v="146.37"/>
    <n v="78.3"/>
    <n v="68.070000000000007"/>
    <n v="0.46505431440869033"/>
  </r>
  <r>
    <n v="3374"/>
    <d v="2026-03-03T00:00:00"/>
    <n v="2026"/>
    <x v="0"/>
    <n v="3"/>
    <x v="2"/>
    <x v="2"/>
    <x v="2"/>
    <x v="0"/>
    <s v="Returning"/>
    <x v="1"/>
    <s v="Trail Boots"/>
    <n v="3"/>
    <n v="143.74"/>
    <n v="0"/>
    <n v="81.58"/>
    <n v="431.22"/>
    <n v="244.74"/>
    <n v="186.48000000000002"/>
    <n v="0.43244747460692917"/>
  </r>
  <r>
    <n v="3850"/>
    <d v="2026-03-03T00:00:00"/>
    <n v="2026"/>
    <x v="0"/>
    <n v="3"/>
    <x v="2"/>
    <x v="3"/>
    <x v="7"/>
    <x v="3"/>
    <s v="New"/>
    <x v="3"/>
    <s v="Portable Camp Stove"/>
    <n v="2"/>
    <n v="81.94"/>
    <n v="0.1"/>
    <n v="39.9"/>
    <n v="147.49199999999999"/>
    <n v="79.8"/>
    <n v="67.691999999999993"/>
    <n v="0.45895370596371327"/>
  </r>
  <r>
    <n v="4004"/>
    <d v="2026-03-03T00:00:00"/>
    <n v="2026"/>
    <x v="0"/>
    <n v="3"/>
    <x v="2"/>
    <x v="2"/>
    <x v="5"/>
    <x v="0"/>
    <s v="New"/>
    <x v="2"/>
    <s v="Packing Cube Set"/>
    <n v="1"/>
    <n v="46.46"/>
    <n v="0.1"/>
    <n v="17.989999999999998"/>
    <n v="41.814"/>
    <n v="17.989999999999998"/>
    <n v="23.824000000000002"/>
    <n v="0.56976132395848289"/>
  </r>
  <r>
    <n v="788"/>
    <d v="2026-03-04T00:00:00"/>
    <n v="2026"/>
    <x v="0"/>
    <n v="3"/>
    <x v="2"/>
    <x v="1"/>
    <x v="11"/>
    <x v="0"/>
    <s v="New"/>
    <x v="0"/>
    <s v="Compact Repair Kit"/>
    <n v="3"/>
    <n v="39.49"/>
    <n v="0"/>
    <n v="16.420000000000002"/>
    <n v="118.47"/>
    <n v="49.260000000000005"/>
    <n v="69.209999999999994"/>
    <n v="0.58419853127374011"/>
  </r>
  <r>
    <n v="1717"/>
    <d v="2026-03-04T00:00:00"/>
    <n v="2026"/>
    <x v="0"/>
    <n v="3"/>
    <x v="2"/>
    <x v="3"/>
    <x v="13"/>
    <x v="0"/>
    <s v="Returning"/>
    <x v="4"/>
    <s v="Resistance Band Set"/>
    <n v="1"/>
    <n v="40.909999999999997"/>
    <n v="0"/>
    <n v="14.89"/>
    <n v="40.909999999999997"/>
    <n v="14.89"/>
    <n v="26.019999999999996"/>
    <n v="0.63603031043754577"/>
  </r>
  <r>
    <n v="1819"/>
    <d v="2026-03-04T00:00:00"/>
    <n v="2026"/>
    <x v="0"/>
    <n v="3"/>
    <x v="2"/>
    <x v="3"/>
    <x v="8"/>
    <x v="3"/>
    <s v="New"/>
    <x v="0"/>
    <s v="Trail Bike Light"/>
    <n v="1"/>
    <n v="49.94"/>
    <n v="0.1"/>
    <n v="21.84"/>
    <n v="44.945999999999998"/>
    <n v="21.84"/>
    <n v="23.105999999999998"/>
    <n v="0.51408356694700308"/>
  </r>
  <r>
    <n v="1992"/>
    <d v="2026-03-04T00:00:00"/>
    <n v="2026"/>
    <x v="0"/>
    <n v="3"/>
    <x v="2"/>
    <x v="2"/>
    <x v="5"/>
    <x v="0"/>
    <s v="Business"/>
    <x v="2"/>
    <s v="Insulated Bottle"/>
    <n v="1"/>
    <n v="35.520000000000003"/>
    <n v="0"/>
    <n v="13.21"/>
    <n v="35.520000000000003"/>
    <n v="13.21"/>
    <n v="22.310000000000002"/>
    <n v="0.62809684684684686"/>
  </r>
  <r>
    <n v="2499"/>
    <d v="2026-03-04T00:00:00"/>
    <n v="2026"/>
    <x v="0"/>
    <n v="3"/>
    <x v="2"/>
    <x v="3"/>
    <x v="7"/>
    <x v="2"/>
    <s v="New"/>
    <x v="3"/>
    <s v="Alpine Tent 4P"/>
    <n v="2"/>
    <n v="341.1"/>
    <n v="0"/>
    <n v="200.19"/>
    <n v="682.2"/>
    <n v="400.38"/>
    <n v="281.82000000000005"/>
    <n v="0.41310466138962187"/>
  </r>
  <r>
    <n v="2698"/>
    <d v="2026-03-04T00:00:00"/>
    <n v="2026"/>
    <x v="0"/>
    <n v="3"/>
    <x v="2"/>
    <x v="2"/>
    <x v="16"/>
    <x v="3"/>
    <s v="New"/>
    <x v="4"/>
    <s v="Recovery Roller"/>
    <n v="4"/>
    <n v="36.08"/>
    <n v="0"/>
    <n v="13.89"/>
    <n v="144.32"/>
    <n v="55.56"/>
    <n v="88.759999999999991"/>
    <n v="0.61502217294900219"/>
  </r>
  <r>
    <n v="4416"/>
    <d v="2026-03-04T00:00:00"/>
    <n v="2026"/>
    <x v="0"/>
    <n v="3"/>
    <x v="2"/>
    <x v="3"/>
    <x v="4"/>
    <x v="0"/>
    <s v="Business"/>
    <x v="1"/>
    <s v="Summit Backpack 45L"/>
    <n v="2"/>
    <n v="151.69999999999999"/>
    <n v="0"/>
    <n v="80.44"/>
    <n v="303.39999999999998"/>
    <n v="160.88"/>
    <n v="142.51999999999998"/>
    <n v="0.46974291364535264"/>
  </r>
  <r>
    <n v="4434"/>
    <d v="2026-03-04T00:00:00"/>
    <n v="2026"/>
    <x v="0"/>
    <n v="3"/>
    <x v="2"/>
    <x v="1"/>
    <x v="6"/>
    <x v="3"/>
    <s v="New"/>
    <x v="1"/>
    <s v="Summit Backpack 45L"/>
    <n v="2"/>
    <n v="151.55000000000001"/>
    <n v="0.1"/>
    <n v="80.680000000000007"/>
    <n v="272.79000000000002"/>
    <n v="161.36000000000001"/>
    <n v="111.43"/>
    <n v="0.40848271564206901"/>
  </r>
  <r>
    <n v="4992"/>
    <d v="2026-03-04T00:00:00"/>
    <n v="2026"/>
    <x v="0"/>
    <n v="3"/>
    <x v="2"/>
    <x v="2"/>
    <x v="2"/>
    <x v="1"/>
    <s v="Business"/>
    <x v="0"/>
    <s v="Commuter Helmet"/>
    <n v="5"/>
    <n v="82.44"/>
    <n v="0.1"/>
    <n v="41.57"/>
    <n v="370.98"/>
    <n v="207.85"/>
    <n v="163.13000000000002"/>
    <n v="0.43972720901396306"/>
  </r>
  <r>
    <n v="388"/>
    <d v="2026-03-05T00:00:00"/>
    <n v="2026"/>
    <x v="0"/>
    <n v="3"/>
    <x v="2"/>
    <x v="3"/>
    <x v="8"/>
    <x v="0"/>
    <s v="Returning"/>
    <x v="4"/>
    <s v="Recovery Roller"/>
    <n v="1"/>
    <n v="35.61"/>
    <n v="0.05"/>
    <n v="13.8"/>
    <n v="33.829499999999996"/>
    <n v="13.8"/>
    <n v="20.029499999999995"/>
    <n v="0.59207200815855976"/>
  </r>
  <r>
    <n v="977"/>
    <d v="2026-03-05T00:00:00"/>
    <n v="2026"/>
    <x v="0"/>
    <n v="3"/>
    <x v="2"/>
    <x v="0"/>
    <x v="0"/>
    <x v="3"/>
    <s v="New"/>
    <x v="1"/>
    <s v="Summit Backpack 45L"/>
    <n v="5"/>
    <n v="156.13"/>
    <n v="0"/>
    <n v="77.03"/>
    <n v="780.65"/>
    <n v="385.15"/>
    <n v="395.5"/>
    <n v="0.50662909114199706"/>
  </r>
  <r>
    <n v="996"/>
    <d v="2026-03-05T00:00:00"/>
    <n v="2026"/>
    <x v="0"/>
    <n v="3"/>
    <x v="2"/>
    <x v="0"/>
    <x v="15"/>
    <x v="0"/>
    <s v="Returning"/>
    <x v="3"/>
    <s v="Compact Sleeping Bag"/>
    <n v="1"/>
    <n v="124.31"/>
    <n v="0"/>
    <n v="61.16"/>
    <n v="124.31"/>
    <n v="61.16"/>
    <n v="63.150000000000006"/>
    <n v="0.50800418309066053"/>
  </r>
  <r>
    <n v="1923"/>
    <d v="2026-03-05T00:00:00"/>
    <n v="2026"/>
    <x v="0"/>
    <n v="3"/>
    <x v="2"/>
    <x v="1"/>
    <x v="14"/>
    <x v="2"/>
    <s v="Business"/>
    <x v="3"/>
    <s v="Portable Camp Stove"/>
    <n v="3"/>
    <n v="82.9"/>
    <n v="0.1"/>
    <n v="38.31"/>
    <n v="223.83"/>
    <n v="114.93"/>
    <n v="108.9"/>
    <n v="0.48652995577000402"/>
  </r>
  <r>
    <n v="4904"/>
    <d v="2026-03-05T00:00:00"/>
    <n v="2026"/>
    <x v="0"/>
    <n v="3"/>
    <x v="2"/>
    <x v="1"/>
    <x v="11"/>
    <x v="2"/>
    <s v="Business"/>
    <x v="0"/>
    <s v="Compact Repair Kit"/>
    <n v="1"/>
    <n v="41.1"/>
    <n v="0"/>
    <n v="16.34"/>
    <n v="41.1"/>
    <n v="16.34"/>
    <n v="24.76"/>
    <n v="0.60243309002433088"/>
  </r>
  <r>
    <n v="1036"/>
    <d v="2026-03-06T00:00:00"/>
    <n v="2026"/>
    <x v="0"/>
    <n v="3"/>
    <x v="2"/>
    <x v="0"/>
    <x v="0"/>
    <x v="0"/>
    <s v="Business"/>
    <x v="0"/>
    <s v="Compact Repair Kit"/>
    <n v="1"/>
    <n v="40.380000000000003"/>
    <n v="0"/>
    <n v="16.41"/>
    <n v="40.380000000000003"/>
    <n v="16.41"/>
    <n v="23.970000000000002"/>
    <n v="0.59361069836552749"/>
  </r>
  <r>
    <n v="1470"/>
    <d v="2026-03-06T00:00:00"/>
    <n v="2026"/>
    <x v="0"/>
    <n v="3"/>
    <x v="2"/>
    <x v="2"/>
    <x v="2"/>
    <x v="0"/>
    <s v="Returning"/>
    <x v="0"/>
    <s v="Commuter Helmet"/>
    <n v="1"/>
    <n v="80.349999999999994"/>
    <n v="0.1"/>
    <n v="42.43"/>
    <n v="72.314999999999998"/>
    <n v="42.43"/>
    <n v="29.884999999999998"/>
    <n v="0.41326142570697638"/>
  </r>
  <r>
    <n v="2907"/>
    <d v="2026-03-06T00:00:00"/>
    <n v="2026"/>
    <x v="0"/>
    <n v="3"/>
    <x v="2"/>
    <x v="3"/>
    <x v="13"/>
    <x v="0"/>
    <s v="Returning"/>
    <x v="0"/>
    <s v="Compact Repair Kit"/>
    <n v="1"/>
    <n v="40.44"/>
    <n v="0.05"/>
    <n v="16.829999999999998"/>
    <n v="38.417999999999999"/>
    <n v="16.829999999999998"/>
    <n v="21.588000000000001"/>
    <n v="0.56192409807902555"/>
  </r>
  <r>
    <n v="2997"/>
    <d v="2026-03-06T00:00:00"/>
    <n v="2026"/>
    <x v="0"/>
    <n v="3"/>
    <x v="2"/>
    <x v="2"/>
    <x v="16"/>
    <x v="0"/>
    <s v="Returning"/>
    <x v="2"/>
    <s v="Insulated Bottle"/>
    <n v="3"/>
    <n v="35.89"/>
    <n v="0"/>
    <n v="13.25"/>
    <n v="107.67"/>
    <n v="39.75"/>
    <n v="67.92"/>
    <n v="0.63081638339370294"/>
  </r>
  <r>
    <n v="3056"/>
    <d v="2026-03-06T00:00:00"/>
    <n v="2026"/>
    <x v="0"/>
    <n v="3"/>
    <x v="2"/>
    <x v="1"/>
    <x v="12"/>
    <x v="3"/>
    <s v="Returning"/>
    <x v="2"/>
    <s v="Travel Backpack 35L"/>
    <n v="3"/>
    <n v="163.44999999999999"/>
    <n v="0"/>
    <n v="86.88"/>
    <n v="490.34999999999997"/>
    <n v="260.64"/>
    <n v="229.70999999999998"/>
    <n v="0.46846130315081064"/>
  </r>
  <r>
    <n v="471"/>
    <d v="2026-03-07T00:00:00"/>
    <n v="2026"/>
    <x v="0"/>
    <n v="3"/>
    <x v="2"/>
    <x v="1"/>
    <x v="1"/>
    <x v="2"/>
    <s v="Returning"/>
    <x v="4"/>
    <s v="Resistance Band Set"/>
    <n v="2"/>
    <n v="40.020000000000003"/>
    <n v="0"/>
    <n v="14.38"/>
    <n v="80.040000000000006"/>
    <n v="28.76"/>
    <n v="51.28"/>
    <n v="0.64067966016991496"/>
  </r>
  <r>
    <n v="842"/>
    <d v="2026-03-07T00:00:00"/>
    <n v="2026"/>
    <x v="0"/>
    <n v="3"/>
    <x v="2"/>
    <x v="0"/>
    <x v="15"/>
    <x v="0"/>
    <s v="New"/>
    <x v="4"/>
    <s v="Resistance Band Set"/>
    <n v="1"/>
    <n v="40.01"/>
    <n v="0.05"/>
    <n v="14.35"/>
    <n v="38.009499999999996"/>
    <n v="14.35"/>
    <n v="23.659499999999994"/>
    <n v="0.62246280535129372"/>
  </r>
  <r>
    <n v="3386"/>
    <d v="2026-03-07T00:00:00"/>
    <n v="2026"/>
    <x v="0"/>
    <n v="3"/>
    <x v="2"/>
    <x v="1"/>
    <x v="12"/>
    <x v="0"/>
    <s v="Returning"/>
    <x v="1"/>
    <s v="Summit Backpack 45L"/>
    <n v="3"/>
    <n v="155.16"/>
    <n v="0"/>
    <n v="76.849999999999994"/>
    <n v="465.48"/>
    <n v="230.54999999999998"/>
    <n v="234.93000000000004"/>
    <n v="0.50470482083011092"/>
  </r>
  <r>
    <n v="4505"/>
    <d v="2026-03-07T00:00:00"/>
    <n v="2026"/>
    <x v="0"/>
    <n v="3"/>
    <x v="2"/>
    <x v="1"/>
    <x v="14"/>
    <x v="3"/>
    <s v="New"/>
    <x v="4"/>
    <s v="Resistance Band Set"/>
    <n v="1"/>
    <n v="39.96"/>
    <n v="0"/>
    <n v="14.5"/>
    <n v="39.96"/>
    <n v="14.5"/>
    <n v="25.46"/>
    <n v="0.63713713713713716"/>
  </r>
  <r>
    <n v="1286"/>
    <d v="2026-03-08T00:00:00"/>
    <n v="2026"/>
    <x v="0"/>
    <n v="3"/>
    <x v="2"/>
    <x v="1"/>
    <x v="1"/>
    <x v="0"/>
    <s v="New"/>
    <x v="1"/>
    <s v="Trail Boots"/>
    <n v="1"/>
    <n v="146.6"/>
    <n v="0"/>
    <n v="78.92"/>
    <n v="146.6"/>
    <n v="78.92"/>
    <n v="67.679999999999993"/>
    <n v="0.46166439290586625"/>
  </r>
  <r>
    <n v="2653"/>
    <d v="2026-03-08T00:00:00"/>
    <n v="2026"/>
    <x v="0"/>
    <n v="3"/>
    <x v="2"/>
    <x v="1"/>
    <x v="14"/>
    <x v="2"/>
    <s v="Returning"/>
    <x v="1"/>
    <s v="Hiking Daypack 20L"/>
    <n v="1"/>
    <n v="94.38"/>
    <n v="0"/>
    <n v="44.78"/>
    <n v="94.38"/>
    <n v="44.78"/>
    <n v="49.599999999999994"/>
    <n v="0.52553507098961638"/>
  </r>
  <r>
    <n v="4465"/>
    <d v="2026-03-08T00:00:00"/>
    <n v="2026"/>
    <x v="0"/>
    <n v="3"/>
    <x v="2"/>
    <x v="1"/>
    <x v="12"/>
    <x v="2"/>
    <s v="Returning"/>
    <x v="4"/>
    <s v="Weighted Vest"/>
    <n v="1"/>
    <n v="121.77"/>
    <n v="0"/>
    <n v="67.52"/>
    <n v="121.77"/>
    <n v="67.52"/>
    <n v="54.25"/>
    <n v="0.44551203087788455"/>
  </r>
  <r>
    <n v="4576"/>
    <d v="2026-03-08T00:00:00"/>
    <n v="2026"/>
    <x v="0"/>
    <n v="3"/>
    <x v="2"/>
    <x v="3"/>
    <x v="8"/>
    <x v="3"/>
    <s v="Returning"/>
    <x v="3"/>
    <s v="Compact Sleeping Bag"/>
    <n v="5"/>
    <n v="123.29"/>
    <n v="0"/>
    <n v="61.34"/>
    <n v="616.45000000000005"/>
    <n v="306.70000000000005"/>
    <n v="309.75"/>
    <n v="0.50247384216075919"/>
  </r>
  <r>
    <n v="718"/>
    <d v="2026-03-09T00:00:00"/>
    <n v="2026"/>
    <x v="0"/>
    <n v="3"/>
    <x v="2"/>
    <x v="1"/>
    <x v="12"/>
    <x v="0"/>
    <s v="New"/>
    <x v="4"/>
    <s v="Resistance Band Set"/>
    <n v="1"/>
    <n v="41.15"/>
    <n v="0.05"/>
    <n v="14.4"/>
    <n v="39.092499999999994"/>
    <n v="14.4"/>
    <n v="24.692499999999995"/>
    <n v="0.63164289825414077"/>
  </r>
  <r>
    <n v="1527"/>
    <d v="2026-03-09T00:00:00"/>
    <n v="2026"/>
    <x v="0"/>
    <n v="3"/>
    <x v="2"/>
    <x v="3"/>
    <x v="4"/>
    <x v="3"/>
    <s v="New"/>
    <x v="2"/>
    <s v="Insulated Bottle"/>
    <n v="4"/>
    <n v="35.42"/>
    <n v="0"/>
    <n v="13.31"/>
    <n v="141.68"/>
    <n v="53.24"/>
    <n v="88.44"/>
    <n v="0.62422360248447195"/>
  </r>
  <r>
    <n v="1797"/>
    <d v="2026-03-09T00:00:00"/>
    <n v="2026"/>
    <x v="0"/>
    <n v="3"/>
    <x v="2"/>
    <x v="1"/>
    <x v="12"/>
    <x v="0"/>
    <s v="Business"/>
    <x v="0"/>
    <s v="Cycling Pack 12L"/>
    <n v="1"/>
    <n v="103.74"/>
    <n v="0.1"/>
    <n v="51.32"/>
    <n v="93.366"/>
    <n v="51.32"/>
    <n v="42.045999999999999"/>
    <n v="0.45033523980892404"/>
  </r>
  <r>
    <n v="2917"/>
    <d v="2026-03-09T00:00:00"/>
    <n v="2026"/>
    <x v="0"/>
    <n v="3"/>
    <x v="2"/>
    <x v="2"/>
    <x v="16"/>
    <x v="3"/>
    <s v="Business"/>
    <x v="2"/>
    <s v="Travel Backpack 35L"/>
    <n v="2"/>
    <n v="165.49"/>
    <n v="0.05"/>
    <n v="89.82"/>
    <n v="314.43099999999998"/>
    <n v="179.64"/>
    <n v="134.791"/>
    <n v="0.4286822864157796"/>
  </r>
  <r>
    <n v="4095"/>
    <d v="2026-03-09T00:00:00"/>
    <n v="2026"/>
    <x v="0"/>
    <n v="3"/>
    <x v="2"/>
    <x v="1"/>
    <x v="6"/>
    <x v="3"/>
    <s v="New"/>
    <x v="1"/>
    <s v="Trekking Poles"/>
    <n v="1"/>
    <n v="72.87"/>
    <n v="0.05"/>
    <n v="32"/>
    <n v="69.226500000000001"/>
    <n v="32"/>
    <n v="37.226500000000001"/>
    <n v="0.53774927231623726"/>
  </r>
  <r>
    <n v="5050"/>
    <d v="2026-03-09T00:00:00"/>
    <n v="2026"/>
    <x v="0"/>
    <n v="3"/>
    <x v="2"/>
    <x v="3"/>
    <x v="13"/>
    <x v="2"/>
    <s v="Returning"/>
    <x v="2"/>
    <s v="Travel Backpack 35L"/>
    <n v="1"/>
    <n v="161.04"/>
    <n v="0"/>
    <n v="85.83"/>
    <n v="161.04"/>
    <n v="85.83"/>
    <n v="75.209999999999994"/>
    <n v="0.46702682563338299"/>
  </r>
  <r>
    <n v="709"/>
    <d v="2026-03-10T00:00:00"/>
    <n v="2026"/>
    <x v="0"/>
    <n v="3"/>
    <x v="2"/>
    <x v="0"/>
    <x v="0"/>
    <x v="0"/>
    <s v="New"/>
    <x v="2"/>
    <s v="Carry-On Duffel"/>
    <n v="3"/>
    <n v="130.6"/>
    <n v="0.05"/>
    <n v="65.62"/>
    <n v="372.20999999999992"/>
    <n v="196.86"/>
    <n v="175.34999999999991"/>
    <n v="0.47110502135891014"/>
  </r>
  <r>
    <n v="1073"/>
    <d v="2026-03-10T00:00:00"/>
    <n v="2026"/>
    <x v="0"/>
    <n v="3"/>
    <x v="2"/>
    <x v="2"/>
    <x v="10"/>
    <x v="3"/>
    <s v="Returning"/>
    <x v="0"/>
    <s v="Commuter Helmet"/>
    <n v="2"/>
    <n v="81.290000000000006"/>
    <n v="0"/>
    <n v="43.9"/>
    <n v="162.58000000000001"/>
    <n v="87.8"/>
    <n v="74.780000000000015"/>
    <n v="0.45995817443720022"/>
  </r>
  <r>
    <n v="2623"/>
    <d v="2026-03-10T00:00:00"/>
    <n v="2026"/>
    <x v="0"/>
    <n v="3"/>
    <x v="2"/>
    <x v="1"/>
    <x v="12"/>
    <x v="3"/>
    <s v="New"/>
    <x v="0"/>
    <s v="Cycling Pack 12L"/>
    <n v="2"/>
    <n v="103.33"/>
    <n v="0.05"/>
    <n v="51.58"/>
    <n v="196.327"/>
    <n v="103.16"/>
    <n v="93.167000000000002"/>
    <n v="0.47455011282197557"/>
  </r>
  <r>
    <n v="2625"/>
    <d v="2026-03-10T00:00:00"/>
    <n v="2026"/>
    <x v="0"/>
    <n v="3"/>
    <x v="2"/>
    <x v="3"/>
    <x v="7"/>
    <x v="2"/>
    <s v="Business"/>
    <x v="4"/>
    <s v="Training Mat"/>
    <n v="2"/>
    <n v="51.14"/>
    <n v="0"/>
    <n v="21.58"/>
    <n v="102.28"/>
    <n v="43.16"/>
    <n v="59.120000000000005"/>
    <n v="0.57802111849824012"/>
  </r>
  <r>
    <n v="3304"/>
    <d v="2026-03-10T00:00:00"/>
    <n v="2026"/>
    <x v="0"/>
    <n v="3"/>
    <x v="2"/>
    <x v="1"/>
    <x v="12"/>
    <x v="3"/>
    <s v="Returning"/>
    <x v="0"/>
    <s v="Trail Bike Light"/>
    <n v="2"/>
    <n v="49.7"/>
    <n v="0"/>
    <n v="23.14"/>
    <n v="99.4"/>
    <n v="46.28"/>
    <n v="53.120000000000005"/>
    <n v="0.53440643863179071"/>
  </r>
  <r>
    <n v="4876"/>
    <d v="2026-03-10T00:00:00"/>
    <n v="2026"/>
    <x v="0"/>
    <n v="3"/>
    <x v="2"/>
    <x v="3"/>
    <x v="4"/>
    <x v="0"/>
    <s v="Returning"/>
    <x v="0"/>
    <s v="Compact Repair Kit"/>
    <n v="1"/>
    <n v="39.659999999999997"/>
    <n v="0.05"/>
    <n v="16.93"/>
    <n v="37.676999999999992"/>
    <n v="16.93"/>
    <n v="20.746999999999993"/>
    <n v="0.5506542452955383"/>
  </r>
  <r>
    <n v="83"/>
    <d v="2026-03-11T00:00:00"/>
    <n v="2026"/>
    <x v="0"/>
    <n v="3"/>
    <x v="2"/>
    <x v="1"/>
    <x v="12"/>
    <x v="1"/>
    <s v="Business"/>
    <x v="4"/>
    <s v="Training Mat"/>
    <n v="4"/>
    <n v="50.65"/>
    <n v="0.15"/>
    <n v="22"/>
    <n v="172.20999999999998"/>
    <n v="88"/>
    <n v="84.20999999999998"/>
    <n v="0.48899599326403803"/>
  </r>
  <r>
    <n v="863"/>
    <d v="2026-03-11T00:00:00"/>
    <n v="2026"/>
    <x v="0"/>
    <n v="3"/>
    <x v="2"/>
    <x v="2"/>
    <x v="2"/>
    <x v="3"/>
    <s v="Returning"/>
    <x v="4"/>
    <s v="Training Mat"/>
    <n v="2"/>
    <n v="50.72"/>
    <n v="0"/>
    <n v="21.88"/>
    <n v="101.44"/>
    <n v="43.76"/>
    <n v="57.68"/>
    <n v="0.56861198738170349"/>
  </r>
  <r>
    <n v="2323"/>
    <d v="2026-03-11T00:00:00"/>
    <n v="2026"/>
    <x v="0"/>
    <n v="3"/>
    <x v="2"/>
    <x v="1"/>
    <x v="12"/>
    <x v="2"/>
    <s v="New"/>
    <x v="2"/>
    <s v="Insulated Bottle"/>
    <n v="2"/>
    <n v="36.08"/>
    <n v="0.05"/>
    <n v="13.19"/>
    <n v="68.551999999999992"/>
    <n v="26.38"/>
    <n v="42.171999999999997"/>
    <n v="0.61518263507993931"/>
  </r>
  <r>
    <n v="3064"/>
    <d v="2026-03-11T00:00:00"/>
    <n v="2026"/>
    <x v="0"/>
    <n v="3"/>
    <x v="2"/>
    <x v="3"/>
    <x v="8"/>
    <x v="0"/>
    <s v="Returning"/>
    <x v="3"/>
    <s v="Compact Sleeping Bag"/>
    <n v="6"/>
    <n v="124.04"/>
    <n v="0.05"/>
    <n v="61.17"/>
    <n v="707.02800000000002"/>
    <n v="367.02"/>
    <n v="340.00800000000004"/>
    <n v="0.48089750335205966"/>
  </r>
  <r>
    <n v="4995"/>
    <d v="2026-03-11T00:00:00"/>
    <n v="2026"/>
    <x v="0"/>
    <n v="3"/>
    <x v="2"/>
    <x v="1"/>
    <x v="12"/>
    <x v="3"/>
    <s v="New"/>
    <x v="1"/>
    <s v="Hiking Daypack 20L"/>
    <n v="3"/>
    <n v="90.31"/>
    <n v="0"/>
    <n v="44.58"/>
    <n v="270.93"/>
    <n v="133.74"/>
    <n v="137.19"/>
    <n v="0.50636695825489975"/>
  </r>
  <r>
    <n v="46"/>
    <d v="2026-03-12T00:00:00"/>
    <n v="2026"/>
    <x v="0"/>
    <n v="3"/>
    <x v="2"/>
    <x v="3"/>
    <x v="7"/>
    <x v="0"/>
    <s v="Returning"/>
    <x v="1"/>
    <s v="Trekking Poles"/>
    <n v="4"/>
    <n v="72.63"/>
    <n v="0.1"/>
    <n v="31.45"/>
    <n v="261.46800000000002"/>
    <n v="125.8"/>
    <n v="135.66800000000001"/>
    <n v="0.51887037801948999"/>
  </r>
  <r>
    <n v="443"/>
    <d v="2026-03-12T00:00:00"/>
    <n v="2026"/>
    <x v="0"/>
    <n v="3"/>
    <x v="2"/>
    <x v="1"/>
    <x v="14"/>
    <x v="0"/>
    <s v="Returning"/>
    <x v="4"/>
    <s v="Resistance Band Set"/>
    <n v="3"/>
    <n v="39.9"/>
    <n v="0"/>
    <n v="14.49"/>
    <n v="119.69999999999999"/>
    <n v="43.47"/>
    <n v="76.22999999999999"/>
    <n v="0.63684210526315788"/>
  </r>
  <r>
    <n v="759"/>
    <d v="2026-03-12T00:00:00"/>
    <n v="2026"/>
    <x v="0"/>
    <n v="3"/>
    <x v="2"/>
    <x v="1"/>
    <x v="12"/>
    <x v="0"/>
    <s v="New"/>
    <x v="4"/>
    <s v="Training Mat"/>
    <n v="1"/>
    <n v="49.79"/>
    <n v="0.1"/>
    <n v="22.29"/>
    <n v="44.811"/>
    <n v="22.29"/>
    <n v="22.521000000000001"/>
    <n v="0.5025774921336279"/>
  </r>
  <r>
    <n v="1097"/>
    <d v="2026-03-12T00:00:00"/>
    <n v="2026"/>
    <x v="0"/>
    <n v="3"/>
    <x v="2"/>
    <x v="2"/>
    <x v="2"/>
    <x v="3"/>
    <s v="New"/>
    <x v="0"/>
    <s v="Compact Repair Kit"/>
    <n v="1"/>
    <n v="41.24"/>
    <n v="0.05"/>
    <n v="16.64"/>
    <n v="39.177999999999997"/>
    <n v="16.64"/>
    <n v="22.537999999999997"/>
    <n v="0.57527183623462141"/>
  </r>
  <r>
    <n v="2152"/>
    <d v="2026-03-12T00:00:00"/>
    <n v="2026"/>
    <x v="0"/>
    <n v="3"/>
    <x v="2"/>
    <x v="0"/>
    <x v="9"/>
    <x v="0"/>
    <s v="New"/>
    <x v="1"/>
    <s v="Trail Boots"/>
    <n v="1"/>
    <n v="142.88999999999999"/>
    <n v="0"/>
    <n v="81.099999999999994"/>
    <n v="142.88999999999999"/>
    <n v="81.099999999999994"/>
    <n v="61.789999999999992"/>
    <n v="0.43243054097557559"/>
  </r>
  <r>
    <n v="2512"/>
    <d v="2026-03-12T00:00:00"/>
    <n v="2026"/>
    <x v="0"/>
    <n v="3"/>
    <x v="2"/>
    <x v="1"/>
    <x v="1"/>
    <x v="0"/>
    <s v="New"/>
    <x v="3"/>
    <s v="Trail Tent 2P"/>
    <n v="2"/>
    <n v="192.76"/>
    <n v="0"/>
    <n v="103.08"/>
    <n v="385.52"/>
    <n v="206.16"/>
    <n v="179.35999999999999"/>
    <n v="0.46524175140070551"/>
  </r>
  <r>
    <n v="2578"/>
    <d v="2026-03-12T00:00:00"/>
    <n v="2026"/>
    <x v="0"/>
    <n v="3"/>
    <x v="2"/>
    <x v="2"/>
    <x v="5"/>
    <x v="0"/>
    <s v="New"/>
    <x v="2"/>
    <s v="Travel Backpack 35L"/>
    <n v="1"/>
    <n v="165.72"/>
    <n v="0"/>
    <n v="89.31"/>
    <n v="165.72"/>
    <n v="89.31"/>
    <n v="76.41"/>
    <n v="0.46107892831281677"/>
  </r>
  <r>
    <n v="3302"/>
    <d v="2026-03-12T00:00:00"/>
    <n v="2026"/>
    <x v="0"/>
    <n v="3"/>
    <x v="2"/>
    <x v="3"/>
    <x v="7"/>
    <x v="2"/>
    <s v="Business"/>
    <x v="2"/>
    <s v="Travel Backpack 35L"/>
    <n v="2"/>
    <n v="164.33"/>
    <n v="0"/>
    <n v="86.07"/>
    <n v="328.66"/>
    <n v="172.14"/>
    <n v="156.52000000000004"/>
    <n v="0.47623684050386428"/>
  </r>
  <r>
    <n v="3752"/>
    <d v="2026-03-12T00:00:00"/>
    <n v="2026"/>
    <x v="0"/>
    <n v="3"/>
    <x v="2"/>
    <x v="3"/>
    <x v="8"/>
    <x v="1"/>
    <s v="Business"/>
    <x v="2"/>
    <s v="Packing Cube Set"/>
    <n v="3"/>
    <n v="45.8"/>
    <n v="0.15"/>
    <n v="18.47"/>
    <n v="116.78999999999998"/>
    <n v="55.41"/>
    <n v="61.379999999999981"/>
    <n v="0.52555869509375797"/>
  </r>
  <r>
    <n v="4839"/>
    <d v="2026-03-12T00:00:00"/>
    <n v="2026"/>
    <x v="0"/>
    <n v="3"/>
    <x v="2"/>
    <x v="1"/>
    <x v="1"/>
    <x v="0"/>
    <s v="New"/>
    <x v="0"/>
    <s v="Cycling Pack 12L"/>
    <n v="2"/>
    <n v="103.08"/>
    <n v="0.05"/>
    <n v="49.27"/>
    <n v="195.85199999999998"/>
    <n v="98.54"/>
    <n v="97.311999999999969"/>
    <n v="0.49686497967853266"/>
  </r>
  <r>
    <n v="264"/>
    <d v="2026-03-13T00:00:00"/>
    <n v="2026"/>
    <x v="0"/>
    <n v="3"/>
    <x v="2"/>
    <x v="0"/>
    <x v="0"/>
    <x v="0"/>
    <s v="Business"/>
    <x v="2"/>
    <s v="Packing Cube Set"/>
    <n v="4"/>
    <n v="47.33"/>
    <n v="0"/>
    <n v="18.739999999999998"/>
    <n v="189.32"/>
    <n v="74.959999999999994"/>
    <n v="114.36"/>
    <n v="0.60405662370589475"/>
  </r>
  <r>
    <n v="2498"/>
    <d v="2026-03-13T00:00:00"/>
    <n v="2026"/>
    <x v="0"/>
    <n v="3"/>
    <x v="2"/>
    <x v="2"/>
    <x v="3"/>
    <x v="2"/>
    <s v="New"/>
    <x v="0"/>
    <s v="Trail Bike Light"/>
    <n v="1"/>
    <n v="50.04"/>
    <n v="0"/>
    <n v="22.64"/>
    <n v="50.04"/>
    <n v="22.64"/>
    <n v="27.4"/>
    <n v="0.54756195043964828"/>
  </r>
  <r>
    <n v="3929"/>
    <d v="2026-03-13T00:00:00"/>
    <n v="2026"/>
    <x v="0"/>
    <n v="3"/>
    <x v="2"/>
    <x v="3"/>
    <x v="13"/>
    <x v="0"/>
    <s v="New"/>
    <x v="4"/>
    <s v="Weighted Vest"/>
    <n v="1"/>
    <n v="125.69"/>
    <n v="0"/>
    <n v="67.150000000000006"/>
    <n v="125.69"/>
    <n v="67.150000000000006"/>
    <n v="58.539999999999992"/>
    <n v="0.465749065160315"/>
  </r>
  <r>
    <n v="4195"/>
    <d v="2026-03-13T00:00:00"/>
    <n v="2026"/>
    <x v="0"/>
    <n v="3"/>
    <x v="2"/>
    <x v="3"/>
    <x v="13"/>
    <x v="3"/>
    <s v="New"/>
    <x v="1"/>
    <s v="Trail Boots"/>
    <n v="2"/>
    <n v="142.72999999999999"/>
    <n v="0.1"/>
    <n v="77.28"/>
    <n v="256.91399999999999"/>
    <n v="154.56"/>
    <n v="102.35399999999998"/>
    <n v="0.39839790747098247"/>
  </r>
  <r>
    <n v="4684"/>
    <d v="2026-03-13T00:00:00"/>
    <n v="2026"/>
    <x v="0"/>
    <n v="3"/>
    <x v="2"/>
    <x v="1"/>
    <x v="12"/>
    <x v="0"/>
    <s v="Returning"/>
    <x v="4"/>
    <s v="Weighted Vest"/>
    <n v="4"/>
    <n v="124.36"/>
    <n v="0"/>
    <n v="68.790000000000006"/>
    <n v="497.44"/>
    <n v="275.16000000000003"/>
    <n v="222.27999999999997"/>
    <n v="0.44684786104856861"/>
  </r>
  <r>
    <n v="313"/>
    <d v="2026-03-14T00:00:00"/>
    <n v="2026"/>
    <x v="0"/>
    <n v="3"/>
    <x v="2"/>
    <x v="3"/>
    <x v="8"/>
    <x v="0"/>
    <s v="New"/>
    <x v="0"/>
    <s v="Compact Repair Kit"/>
    <n v="4"/>
    <n v="40.42"/>
    <n v="0.1"/>
    <n v="16.25"/>
    <n v="145.512"/>
    <n v="65"/>
    <n v="80.512"/>
    <n v="0.5533014459288581"/>
  </r>
  <r>
    <n v="1056"/>
    <d v="2026-03-14T00:00:00"/>
    <n v="2026"/>
    <x v="0"/>
    <n v="3"/>
    <x v="2"/>
    <x v="0"/>
    <x v="15"/>
    <x v="0"/>
    <s v="Returning"/>
    <x v="3"/>
    <s v="Trail Tent 2P"/>
    <n v="1"/>
    <n v="192.86"/>
    <n v="0"/>
    <n v="101.13"/>
    <n v="192.86"/>
    <n v="101.13"/>
    <n v="91.730000000000018"/>
    <n v="0.475629990666805"/>
  </r>
  <r>
    <n v="2189"/>
    <d v="2026-03-14T00:00:00"/>
    <n v="2026"/>
    <x v="0"/>
    <n v="3"/>
    <x v="2"/>
    <x v="3"/>
    <x v="4"/>
    <x v="3"/>
    <s v="New"/>
    <x v="1"/>
    <s v="Trekking Poles"/>
    <n v="2"/>
    <n v="72.34"/>
    <n v="0"/>
    <n v="33.29"/>
    <n v="144.68"/>
    <n v="66.58"/>
    <n v="78.100000000000009"/>
    <n v="0.53981199889411113"/>
  </r>
  <r>
    <n v="2617"/>
    <d v="2026-03-14T00:00:00"/>
    <n v="2026"/>
    <x v="0"/>
    <n v="3"/>
    <x v="2"/>
    <x v="3"/>
    <x v="13"/>
    <x v="0"/>
    <s v="New"/>
    <x v="2"/>
    <s v="Insulated Bottle"/>
    <n v="2"/>
    <n v="35.409999999999997"/>
    <n v="0"/>
    <n v="13.89"/>
    <n v="70.819999999999993"/>
    <n v="27.78"/>
    <n v="43.039999999999992"/>
    <n v="0.60773792713922614"/>
  </r>
  <r>
    <n v="2901"/>
    <d v="2026-03-14T00:00:00"/>
    <n v="2026"/>
    <x v="0"/>
    <n v="3"/>
    <x v="2"/>
    <x v="3"/>
    <x v="8"/>
    <x v="1"/>
    <s v="Business"/>
    <x v="0"/>
    <s v="Cycling Pack 12L"/>
    <n v="12"/>
    <n v="102.25"/>
    <n v="0.1"/>
    <n v="51.07"/>
    <n v="1104.3"/>
    <n v="612.84"/>
    <n v="491.45999999999992"/>
    <n v="0.44504210812279266"/>
  </r>
  <r>
    <n v="2952"/>
    <d v="2026-03-14T00:00:00"/>
    <n v="2026"/>
    <x v="0"/>
    <n v="3"/>
    <x v="2"/>
    <x v="1"/>
    <x v="1"/>
    <x v="0"/>
    <s v="New"/>
    <x v="0"/>
    <s v="Trail Bike Light"/>
    <n v="1"/>
    <n v="51.86"/>
    <n v="0.1"/>
    <n v="22.34"/>
    <n v="46.673999999999999"/>
    <n v="22.34"/>
    <n v="24.334"/>
    <n v="0.52136092899687192"/>
  </r>
  <r>
    <n v="3421"/>
    <d v="2026-03-14T00:00:00"/>
    <n v="2026"/>
    <x v="0"/>
    <n v="3"/>
    <x v="2"/>
    <x v="3"/>
    <x v="8"/>
    <x v="0"/>
    <s v="Returning"/>
    <x v="2"/>
    <s v="Insulated Bottle"/>
    <n v="1"/>
    <n v="36.520000000000003"/>
    <n v="0.05"/>
    <n v="13.23"/>
    <n v="34.694000000000003"/>
    <n v="13.23"/>
    <n v="21.464000000000002"/>
    <n v="0.61866605176687617"/>
  </r>
  <r>
    <n v="3536"/>
    <d v="2026-03-14T00:00:00"/>
    <n v="2026"/>
    <x v="0"/>
    <n v="3"/>
    <x v="2"/>
    <x v="2"/>
    <x v="10"/>
    <x v="0"/>
    <s v="New"/>
    <x v="1"/>
    <s v="Summit Backpack 45L"/>
    <n v="2"/>
    <n v="153.66"/>
    <n v="0.1"/>
    <n v="78.430000000000007"/>
    <n v="276.58800000000002"/>
    <n v="156.86000000000001"/>
    <n v="119.72800000000001"/>
    <n v="0.43287488972768162"/>
  </r>
  <r>
    <n v="3878"/>
    <d v="2026-03-14T00:00:00"/>
    <n v="2026"/>
    <x v="0"/>
    <n v="3"/>
    <x v="2"/>
    <x v="1"/>
    <x v="14"/>
    <x v="3"/>
    <s v="Returning"/>
    <x v="4"/>
    <s v="Resistance Band Set"/>
    <n v="1"/>
    <n v="41.05"/>
    <n v="0.1"/>
    <n v="14.94"/>
    <n v="36.945"/>
    <n v="14.94"/>
    <n v="22.005000000000003"/>
    <n v="0.59561510353227776"/>
  </r>
  <r>
    <n v="2027"/>
    <d v="2026-03-15T00:00:00"/>
    <n v="2026"/>
    <x v="0"/>
    <n v="3"/>
    <x v="2"/>
    <x v="2"/>
    <x v="2"/>
    <x v="0"/>
    <s v="Returning"/>
    <x v="2"/>
    <s v="Carry-On Duffel"/>
    <n v="4"/>
    <n v="136.21"/>
    <n v="0.05"/>
    <n v="68.55"/>
    <n v="517.59799999999996"/>
    <n v="274.2"/>
    <n v="243.39799999999997"/>
    <n v="0.4702452482428448"/>
  </r>
  <r>
    <n v="3280"/>
    <d v="2026-03-15T00:00:00"/>
    <n v="2026"/>
    <x v="0"/>
    <n v="3"/>
    <x v="2"/>
    <x v="3"/>
    <x v="4"/>
    <x v="0"/>
    <s v="Returning"/>
    <x v="2"/>
    <s v="Packing Cube Set"/>
    <n v="3"/>
    <n v="46.68"/>
    <n v="0"/>
    <n v="18.760000000000002"/>
    <n v="140.04"/>
    <n v="56.28"/>
    <n v="83.759999999999991"/>
    <n v="0.59811482433590402"/>
  </r>
  <r>
    <n v="5149"/>
    <d v="2026-03-15T00:00:00"/>
    <n v="2026"/>
    <x v="0"/>
    <n v="3"/>
    <x v="2"/>
    <x v="1"/>
    <x v="12"/>
    <x v="2"/>
    <s v="New"/>
    <x v="2"/>
    <s v="Insulated Bottle"/>
    <n v="1"/>
    <n v="35.340000000000003"/>
    <n v="0.05"/>
    <n v="13.37"/>
    <n v="33.573"/>
    <n v="13.37"/>
    <n v="20.203000000000003"/>
    <n v="0.60176332171685587"/>
  </r>
  <r>
    <n v="412"/>
    <d v="2026-03-16T00:00:00"/>
    <n v="2026"/>
    <x v="0"/>
    <n v="3"/>
    <x v="2"/>
    <x v="3"/>
    <x v="7"/>
    <x v="2"/>
    <s v="Returning"/>
    <x v="4"/>
    <s v="Resistance Band Set"/>
    <n v="2"/>
    <n v="40.19"/>
    <n v="0"/>
    <n v="14.92"/>
    <n v="80.38"/>
    <n v="29.84"/>
    <n v="50.539999999999992"/>
    <n v="0.62876337397362525"/>
  </r>
  <r>
    <n v="1161"/>
    <d v="2026-03-16T00:00:00"/>
    <n v="2026"/>
    <x v="0"/>
    <n v="3"/>
    <x v="2"/>
    <x v="1"/>
    <x v="12"/>
    <x v="0"/>
    <s v="New"/>
    <x v="0"/>
    <s v="Cycling Pack 12L"/>
    <n v="2"/>
    <n v="101.73"/>
    <n v="0.05"/>
    <n v="51.56"/>
    <n v="193.28700000000001"/>
    <n v="103.12"/>
    <n v="90.167000000000002"/>
    <n v="0.46649283190281809"/>
  </r>
  <r>
    <n v="1320"/>
    <d v="2026-03-16T00:00:00"/>
    <n v="2026"/>
    <x v="0"/>
    <n v="3"/>
    <x v="2"/>
    <x v="2"/>
    <x v="3"/>
    <x v="2"/>
    <s v="Business"/>
    <x v="3"/>
    <s v="Trail Tent 2P"/>
    <n v="1"/>
    <n v="200.05"/>
    <n v="0"/>
    <n v="102.69"/>
    <n v="200.05"/>
    <n v="102.69"/>
    <n v="97.360000000000014"/>
    <n v="0.48667833041739567"/>
  </r>
  <r>
    <n v="2528"/>
    <d v="2026-03-16T00:00:00"/>
    <n v="2026"/>
    <x v="0"/>
    <n v="3"/>
    <x v="2"/>
    <x v="3"/>
    <x v="7"/>
    <x v="0"/>
    <s v="New"/>
    <x v="1"/>
    <s v="Hiking Daypack 20L"/>
    <n v="1"/>
    <n v="90.06"/>
    <n v="0"/>
    <n v="44.49"/>
    <n v="90.06"/>
    <n v="44.49"/>
    <n v="45.57"/>
    <n v="0.50599600266489009"/>
  </r>
  <r>
    <n v="2956"/>
    <d v="2026-03-16T00:00:00"/>
    <n v="2026"/>
    <x v="0"/>
    <n v="3"/>
    <x v="2"/>
    <x v="1"/>
    <x v="11"/>
    <x v="0"/>
    <s v="New"/>
    <x v="2"/>
    <s v="Insulated Bottle"/>
    <n v="1"/>
    <n v="37.119999999999997"/>
    <n v="0.1"/>
    <n v="13.39"/>
    <n v="33.408000000000001"/>
    <n v="13.39"/>
    <n v="20.018000000000001"/>
    <n v="0.59919779693486586"/>
  </r>
  <r>
    <n v="2973"/>
    <d v="2026-03-16T00:00:00"/>
    <n v="2026"/>
    <x v="0"/>
    <n v="3"/>
    <x v="2"/>
    <x v="0"/>
    <x v="0"/>
    <x v="2"/>
    <s v="Returning"/>
    <x v="1"/>
    <s v="Summit Backpack 45L"/>
    <n v="2"/>
    <n v="156.09"/>
    <n v="0.1"/>
    <n v="79.72"/>
    <n v="280.96199999999999"/>
    <n v="159.44"/>
    <n v="121.52199999999999"/>
    <n v="0.43252112385304775"/>
  </r>
  <r>
    <n v="3358"/>
    <d v="2026-03-16T00:00:00"/>
    <n v="2026"/>
    <x v="0"/>
    <n v="3"/>
    <x v="2"/>
    <x v="0"/>
    <x v="0"/>
    <x v="1"/>
    <s v="Business"/>
    <x v="4"/>
    <s v="Recovery Roller"/>
    <n v="12"/>
    <n v="36.44"/>
    <n v="0.05"/>
    <n v="13.65"/>
    <n v="415.41599999999994"/>
    <n v="163.80000000000001"/>
    <n v="251.61599999999993"/>
    <n v="0.60569645848980291"/>
  </r>
  <r>
    <n v="164"/>
    <d v="2026-03-17T00:00:00"/>
    <n v="2026"/>
    <x v="0"/>
    <n v="3"/>
    <x v="2"/>
    <x v="0"/>
    <x v="15"/>
    <x v="3"/>
    <s v="Business"/>
    <x v="3"/>
    <s v="Compact Sleeping Bag"/>
    <n v="5"/>
    <n v="123.95"/>
    <n v="0.05"/>
    <n v="59.23"/>
    <n v="588.76249999999993"/>
    <n v="296.14999999999998"/>
    <n v="292.61249999999995"/>
    <n v="0.49699581749856692"/>
  </r>
  <r>
    <n v="995"/>
    <d v="2026-03-17T00:00:00"/>
    <n v="2026"/>
    <x v="0"/>
    <n v="3"/>
    <x v="2"/>
    <x v="2"/>
    <x v="16"/>
    <x v="3"/>
    <s v="Business"/>
    <x v="3"/>
    <s v="Trail Tent 2P"/>
    <n v="1"/>
    <n v="192.84"/>
    <n v="0.15"/>
    <n v="101.42"/>
    <n v="163.91399999999999"/>
    <n v="101.42"/>
    <n v="62.493999999999986"/>
    <n v="0.38126090510877647"/>
  </r>
  <r>
    <n v="4912"/>
    <d v="2026-03-17T00:00:00"/>
    <n v="2026"/>
    <x v="0"/>
    <n v="3"/>
    <x v="2"/>
    <x v="1"/>
    <x v="11"/>
    <x v="0"/>
    <s v="New"/>
    <x v="1"/>
    <s v="Summit Backpack 45L"/>
    <n v="1"/>
    <n v="152.57"/>
    <n v="0.1"/>
    <n v="80.319999999999993"/>
    <n v="137.31299999999999"/>
    <n v="80.319999999999993"/>
    <n v="56.992999999999995"/>
    <n v="0.41505902572953762"/>
  </r>
  <r>
    <n v="29"/>
    <d v="2026-03-18T00:00:00"/>
    <n v="2026"/>
    <x v="0"/>
    <n v="3"/>
    <x v="2"/>
    <x v="3"/>
    <x v="4"/>
    <x v="0"/>
    <s v="Business"/>
    <x v="2"/>
    <s v="Carry-On Duffel"/>
    <n v="2"/>
    <n v="130.4"/>
    <n v="0"/>
    <n v="67.599999999999994"/>
    <n v="260.8"/>
    <n v="135.19999999999999"/>
    <n v="125.60000000000002"/>
    <n v="0.48159509202453993"/>
  </r>
  <r>
    <n v="891"/>
    <d v="2026-03-18T00:00:00"/>
    <n v="2026"/>
    <x v="0"/>
    <n v="3"/>
    <x v="2"/>
    <x v="2"/>
    <x v="3"/>
    <x v="0"/>
    <s v="New"/>
    <x v="1"/>
    <s v="Hiking Daypack 20L"/>
    <n v="2"/>
    <n v="94.25"/>
    <n v="0.1"/>
    <n v="44.99"/>
    <n v="169.65"/>
    <n v="89.98"/>
    <n v="79.67"/>
    <n v="0.46961391099322131"/>
  </r>
  <r>
    <n v="1143"/>
    <d v="2026-03-18T00:00:00"/>
    <n v="2026"/>
    <x v="0"/>
    <n v="3"/>
    <x v="2"/>
    <x v="1"/>
    <x v="12"/>
    <x v="0"/>
    <s v="Business"/>
    <x v="3"/>
    <s v="Compact Sleeping Bag"/>
    <n v="5"/>
    <n v="125.91"/>
    <n v="0"/>
    <n v="59.36"/>
    <n v="629.54999999999995"/>
    <n v="296.8"/>
    <n v="332.74999999999994"/>
    <n v="0.52855214041775866"/>
  </r>
  <r>
    <n v="2478"/>
    <d v="2026-03-18T00:00:00"/>
    <n v="2026"/>
    <x v="0"/>
    <n v="3"/>
    <x v="2"/>
    <x v="3"/>
    <x v="7"/>
    <x v="2"/>
    <s v="Returning"/>
    <x v="4"/>
    <s v="Resistance Band Set"/>
    <n v="2"/>
    <n v="39.619999999999997"/>
    <n v="0"/>
    <n v="14.78"/>
    <n v="79.239999999999995"/>
    <n v="29.56"/>
    <n v="49.679999999999993"/>
    <n v="0.62695608278647141"/>
  </r>
  <r>
    <n v="3961"/>
    <d v="2026-03-18T00:00:00"/>
    <n v="2026"/>
    <x v="0"/>
    <n v="3"/>
    <x v="2"/>
    <x v="0"/>
    <x v="9"/>
    <x v="0"/>
    <s v="Business"/>
    <x v="4"/>
    <s v="Recovery Roller"/>
    <n v="3"/>
    <n v="36.32"/>
    <n v="0"/>
    <n v="14.18"/>
    <n v="108.96000000000001"/>
    <n v="42.54"/>
    <n v="66.420000000000016"/>
    <n v="0.60958149779735693"/>
  </r>
  <r>
    <n v="4724"/>
    <d v="2026-03-18T00:00:00"/>
    <n v="2026"/>
    <x v="0"/>
    <n v="3"/>
    <x v="2"/>
    <x v="0"/>
    <x v="15"/>
    <x v="2"/>
    <s v="New"/>
    <x v="4"/>
    <s v="Training Mat"/>
    <n v="1"/>
    <n v="51.16"/>
    <n v="0"/>
    <n v="22.39"/>
    <n v="51.16"/>
    <n v="22.39"/>
    <n v="28.769999999999996"/>
    <n v="0.56235340109460508"/>
  </r>
  <r>
    <n v="2171"/>
    <d v="2026-03-19T00:00:00"/>
    <n v="2026"/>
    <x v="0"/>
    <n v="3"/>
    <x v="2"/>
    <x v="3"/>
    <x v="13"/>
    <x v="1"/>
    <s v="Business"/>
    <x v="4"/>
    <s v="Recovery Roller"/>
    <n v="5"/>
    <n v="35.65"/>
    <n v="0.1"/>
    <n v="13.64"/>
    <n v="160.42500000000001"/>
    <n v="68.2"/>
    <n v="92.225000000000009"/>
    <n v="0.5748792270531401"/>
  </r>
  <r>
    <n v="2311"/>
    <d v="2026-03-19T00:00:00"/>
    <n v="2026"/>
    <x v="0"/>
    <n v="3"/>
    <x v="2"/>
    <x v="3"/>
    <x v="8"/>
    <x v="0"/>
    <s v="New"/>
    <x v="1"/>
    <s v="Trail Boots"/>
    <n v="1"/>
    <n v="145.19"/>
    <n v="0"/>
    <n v="80.67"/>
    <n v="145.19"/>
    <n v="80.67"/>
    <n v="64.52"/>
    <n v="0.44438322198498514"/>
  </r>
  <r>
    <n v="3563"/>
    <d v="2026-03-19T00:00:00"/>
    <n v="2026"/>
    <x v="0"/>
    <n v="3"/>
    <x v="2"/>
    <x v="3"/>
    <x v="8"/>
    <x v="0"/>
    <s v="Returning"/>
    <x v="0"/>
    <s v="Compact Repair Kit"/>
    <n v="2"/>
    <n v="40.090000000000003"/>
    <n v="0"/>
    <n v="17.2"/>
    <n v="80.180000000000007"/>
    <n v="34.4"/>
    <n v="45.780000000000008"/>
    <n v="0.57096532801197308"/>
  </r>
  <r>
    <n v="3587"/>
    <d v="2026-03-19T00:00:00"/>
    <n v="2026"/>
    <x v="0"/>
    <n v="3"/>
    <x v="2"/>
    <x v="3"/>
    <x v="7"/>
    <x v="0"/>
    <s v="Returning"/>
    <x v="4"/>
    <s v="Resistance Band Set"/>
    <n v="1"/>
    <n v="39.47"/>
    <n v="0"/>
    <n v="15.02"/>
    <n v="39.47"/>
    <n v="15.02"/>
    <n v="24.45"/>
    <n v="0.61945781606283257"/>
  </r>
  <r>
    <n v="3706"/>
    <d v="2026-03-19T00:00:00"/>
    <n v="2026"/>
    <x v="0"/>
    <n v="3"/>
    <x v="2"/>
    <x v="0"/>
    <x v="0"/>
    <x v="0"/>
    <s v="Returning"/>
    <x v="0"/>
    <s v="Cycling Pack 12L"/>
    <n v="2"/>
    <n v="103.42"/>
    <n v="0"/>
    <n v="49.51"/>
    <n v="206.84"/>
    <n v="99.02"/>
    <n v="107.82000000000001"/>
    <n v="0.52127248114484626"/>
  </r>
  <r>
    <n v="4121"/>
    <d v="2026-03-19T00:00:00"/>
    <n v="2026"/>
    <x v="0"/>
    <n v="3"/>
    <x v="2"/>
    <x v="0"/>
    <x v="0"/>
    <x v="0"/>
    <s v="Returning"/>
    <x v="2"/>
    <s v="Travel Backpack 35L"/>
    <n v="4"/>
    <n v="161.93"/>
    <n v="0.15"/>
    <n v="88"/>
    <n v="550.56200000000001"/>
    <n v="352"/>
    <n v="198.56200000000001"/>
    <n v="0.36065329608654428"/>
  </r>
  <r>
    <n v="1047"/>
    <d v="2026-03-20T00:00:00"/>
    <n v="2026"/>
    <x v="0"/>
    <n v="3"/>
    <x v="2"/>
    <x v="0"/>
    <x v="0"/>
    <x v="0"/>
    <s v="Returning"/>
    <x v="2"/>
    <s v="Packing Cube Set"/>
    <n v="2"/>
    <n v="46.21"/>
    <n v="0.05"/>
    <n v="18.37"/>
    <n v="87.798999999999992"/>
    <n v="36.74"/>
    <n v="51.05899999999999"/>
    <n v="0.58154420893176451"/>
  </r>
  <r>
    <n v="1142"/>
    <d v="2026-03-20T00:00:00"/>
    <n v="2026"/>
    <x v="0"/>
    <n v="3"/>
    <x v="2"/>
    <x v="1"/>
    <x v="11"/>
    <x v="0"/>
    <s v="New"/>
    <x v="3"/>
    <s v="Compact Sleeping Bag"/>
    <n v="3"/>
    <n v="125.85"/>
    <n v="0"/>
    <n v="59.19"/>
    <n v="377.54999999999995"/>
    <n v="177.57"/>
    <n v="199.97999999999996"/>
    <n v="0.52967818831942781"/>
  </r>
  <r>
    <n v="2232"/>
    <d v="2026-03-20T00:00:00"/>
    <n v="2026"/>
    <x v="0"/>
    <n v="3"/>
    <x v="2"/>
    <x v="3"/>
    <x v="13"/>
    <x v="2"/>
    <s v="New"/>
    <x v="2"/>
    <s v="Insulated Bottle"/>
    <n v="2"/>
    <n v="36.340000000000003"/>
    <n v="0"/>
    <n v="13.8"/>
    <n v="72.680000000000007"/>
    <n v="27.6"/>
    <n v="45.080000000000005"/>
    <n v="0.620253164556962"/>
  </r>
  <r>
    <n v="2339"/>
    <d v="2026-03-20T00:00:00"/>
    <n v="2026"/>
    <x v="0"/>
    <n v="3"/>
    <x v="2"/>
    <x v="1"/>
    <x v="12"/>
    <x v="3"/>
    <s v="New"/>
    <x v="0"/>
    <s v="Trail Bike Light"/>
    <n v="2"/>
    <n v="51.29"/>
    <n v="0"/>
    <n v="23.15"/>
    <n v="102.58"/>
    <n v="46.3"/>
    <n v="56.28"/>
    <n v="0.54864496003119523"/>
  </r>
  <r>
    <n v="3611"/>
    <d v="2026-03-20T00:00:00"/>
    <n v="2026"/>
    <x v="0"/>
    <n v="3"/>
    <x v="2"/>
    <x v="1"/>
    <x v="1"/>
    <x v="1"/>
    <s v="Business"/>
    <x v="0"/>
    <s v="Compact Repair Kit"/>
    <n v="6"/>
    <n v="40.89"/>
    <n v="0.1"/>
    <n v="16.84"/>
    <n v="220.80600000000001"/>
    <n v="101.03999999999999"/>
    <n v="119.76600000000002"/>
    <n v="0.54240373902883077"/>
  </r>
  <r>
    <n v="3953"/>
    <d v="2026-03-20T00:00:00"/>
    <n v="2026"/>
    <x v="0"/>
    <n v="3"/>
    <x v="2"/>
    <x v="1"/>
    <x v="14"/>
    <x v="0"/>
    <s v="New"/>
    <x v="4"/>
    <s v="Weighted Vest"/>
    <n v="1"/>
    <n v="120.63"/>
    <n v="0"/>
    <n v="70.28"/>
    <n v="120.63"/>
    <n v="70.28"/>
    <n v="50.349999999999994"/>
    <n v="0.41739202520102792"/>
  </r>
  <r>
    <n v="4253"/>
    <d v="2026-03-20T00:00:00"/>
    <n v="2026"/>
    <x v="0"/>
    <n v="3"/>
    <x v="2"/>
    <x v="3"/>
    <x v="13"/>
    <x v="1"/>
    <s v="New"/>
    <x v="0"/>
    <s v="Commuter Helmet"/>
    <n v="5"/>
    <n v="82.64"/>
    <n v="0.1"/>
    <n v="43.52"/>
    <n v="371.88"/>
    <n v="217.60000000000002"/>
    <n v="154.27999999999997"/>
    <n v="0.41486501021834993"/>
  </r>
  <r>
    <n v="4952"/>
    <d v="2026-03-20T00:00:00"/>
    <n v="2026"/>
    <x v="0"/>
    <n v="3"/>
    <x v="2"/>
    <x v="1"/>
    <x v="6"/>
    <x v="0"/>
    <s v="Business"/>
    <x v="1"/>
    <s v="Trekking Poles"/>
    <n v="2"/>
    <n v="72.459999999999994"/>
    <n v="0"/>
    <n v="33.31"/>
    <n v="144.91999999999999"/>
    <n v="66.62"/>
    <n v="78.299999999999983"/>
    <n v="0.54029809550096597"/>
  </r>
  <r>
    <n v="5016"/>
    <d v="2026-03-20T00:00:00"/>
    <n v="2026"/>
    <x v="0"/>
    <n v="3"/>
    <x v="2"/>
    <x v="1"/>
    <x v="12"/>
    <x v="3"/>
    <s v="New"/>
    <x v="4"/>
    <s v="Resistance Band Set"/>
    <n v="2"/>
    <n v="40.659999999999997"/>
    <n v="0.1"/>
    <n v="14.63"/>
    <n v="73.188000000000002"/>
    <n v="29.26"/>
    <n v="43.927999999999997"/>
    <n v="0.60020768431983385"/>
  </r>
  <r>
    <n v="839"/>
    <d v="2026-03-21T00:00:00"/>
    <n v="2026"/>
    <x v="0"/>
    <n v="3"/>
    <x v="2"/>
    <x v="1"/>
    <x v="12"/>
    <x v="3"/>
    <s v="New"/>
    <x v="0"/>
    <s v="Compact Repair Kit"/>
    <n v="1"/>
    <n v="40.5"/>
    <n v="0.05"/>
    <n v="17.16"/>
    <n v="38.475000000000001"/>
    <n v="17.16"/>
    <n v="21.315000000000001"/>
    <n v="0.55399610136452238"/>
  </r>
  <r>
    <n v="1382"/>
    <d v="2026-03-21T00:00:00"/>
    <n v="2026"/>
    <x v="0"/>
    <n v="3"/>
    <x v="2"/>
    <x v="2"/>
    <x v="2"/>
    <x v="0"/>
    <s v="Business"/>
    <x v="1"/>
    <s v="Trekking Poles"/>
    <n v="1"/>
    <n v="72.16"/>
    <n v="0"/>
    <n v="33.11"/>
    <n v="72.16"/>
    <n v="33.11"/>
    <n v="39.049999999999997"/>
    <n v="0.54115853658536583"/>
  </r>
  <r>
    <n v="1452"/>
    <d v="2026-03-21T00:00:00"/>
    <n v="2026"/>
    <x v="0"/>
    <n v="3"/>
    <x v="2"/>
    <x v="2"/>
    <x v="5"/>
    <x v="3"/>
    <s v="Business"/>
    <x v="2"/>
    <s v="Travel Backpack 35L"/>
    <n v="1"/>
    <n v="161.93"/>
    <n v="0.15"/>
    <n v="87.5"/>
    <n v="137.6405"/>
    <n v="87.5"/>
    <n v="50.140500000000003"/>
    <n v="0.36428594781332529"/>
  </r>
  <r>
    <n v="1845"/>
    <d v="2026-03-21T00:00:00"/>
    <n v="2026"/>
    <x v="0"/>
    <n v="3"/>
    <x v="2"/>
    <x v="0"/>
    <x v="9"/>
    <x v="0"/>
    <s v="Returning"/>
    <x v="3"/>
    <s v="Alpine Tent 4P"/>
    <n v="3"/>
    <n v="348.54"/>
    <n v="0.1"/>
    <n v="200.3"/>
    <n v="941.05800000000011"/>
    <n v="600.90000000000009"/>
    <n v="340.15800000000002"/>
    <n v="0.36146337420222768"/>
  </r>
  <r>
    <n v="3560"/>
    <d v="2026-03-21T00:00:00"/>
    <n v="2026"/>
    <x v="0"/>
    <n v="3"/>
    <x v="2"/>
    <x v="2"/>
    <x v="16"/>
    <x v="0"/>
    <s v="Returning"/>
    <x v="4"/>
    <s v="Training Mat"/>
    <n v="3"/>
    <n v="50.46"/>
    <n v="0.1"/>
    <n v="21.9"/>
    <n v="136.24199999999999"/>
    <n v="65.699999999999989"/>
    <n v="70.542000000000002"/>
    <n v="0.51776985070683057"/>
  </r>
  <r>
    <n v="4059"/>
    <d v="2026-03-21T00:00:00"/>
    <n v="2026"/>
    <x v="0"/>
    <n v="3"/>
    <x v="2"/>
    <x v="3"/>
    <x v="13"/>
    <x v="3"/>
    <s v="New"/>
    <x v="3"/>
    <s v="Portable Camp Stove"/>
    <n v="1"/>
    <n v="83.62"/>
    <n v="0"/>
    <n v="39.15"/>
    <n v="83.62"/>
    <n v="39.15"/>
    <n v="44.470000000000006"/>
    <n v="0.53181057163358048"/>
  </r>
  <r>
    <n v="4731"/>
    <d v="2026-03-21T00:00:00"/>
    <n v="2026"/>
    <x v="0"/>
    <n v="3"/>
    <x v="2"/>
    <x v="1"/>
    <x v="12"/>
    <x v="1"/>
    <s v="Business"/>
    <x v="0"/>
    <s v="Trail Bike Light"/>
    <n v="6"/>
    <n v="51.07"/>
    <n v="0.1"/>
    <n v="22.68"/>
    <n v="275.77800000000002"/>
    <n v="136.07999999999998"/>
    <n v="139.69800000000004"/>
    <n v="0.50655962404542798"/>
  </r>
  <r>
    <n v="693"/>
    <d v="2026-03-22T00:00:00"/>
    <n v="2026"/>
    <x v="0"/>
    <n v="3"/>
    <x v="2"/>
    <x v="1"/>
    <x v="11"/>
    <x v="0"/>
    <s v="New"/>
    <x v="2"/>
    <s v="Packing Cube Set"/>
    <n v="3"/>
    <n v="47.02"/>
    <n v="0.1"/>
    <n v="17.989999999999998"/>
    <n v="126.95400000000001"/>
    <n v="53.97"/>
    <n v="72.984000000000009"/>
    <n v="0.57488539155914742"/>
  </r>
  <r>
    <n v="1672"/>
    <d v="2026-03-22T00:00:00"/>
    <n v="2026"/>
    <x v="0"/>
    <n v="3"/>
    <x v="2"/>
    <x v="2"/>
    <x v="5"/>
    <x v="3"/>
    <s v="Returning"/>
    <x v="2"/>
    <s v="Packing Cube Set"/>
    <n v="1"/>
    <n v="47.1"/>
    <n v="0.05"/>
    <n v="18.48"/>
    <n v="44.744999999999997"/>
    <n v="18.48"/>
    <n v="26.264999999999997"/>
    <n v="0.58699296010727453"/>
  </r>
  <r>
    <n v="2347"/>
    <d v="2026-03-22T00:00:00"/>
    <n v="2026"/>
    <x v="0"/>
    <n v="3"/>
    <x v="2"/>
    <x v="3"/>
    <x v="13"/>
    <x v="0"/>
    <s v="Returning"/>
    <x v="2"/>
    <s v="Carry-On Duffel"/>
    <n v="2"/>
    <n v="131.38999999999999"/>
    <n v="0"/>
    <n v="66.91"/>
    <n v="262.77999999999997"/>
    <n v="133.82"/>
    <n v="128.95999999999998"/>
    <n v="0.49075272090722277"/>
  </r>
  <r>
    <n v="2582"/>
    <d v="2026-03-22T00:00:00"/>
    <n v="2026"/>
    <x v="0"/>
    <n v="3"/>
    <x v="2"/>
    <x v="1"/>
    <x v="1"/>
    <x v="3"/>
    <s v="New"/>
    <x v="4"/>
    <s v="Weighted Vest"/>
    <n v="1"/>
    <n v="120.16"/>
    <n v="0.15"/>
    <n v="68.33"/>
    <n v="102.136"/>
    <n v="68.33"/>
    <n v="33.805999999999997"/>
    <n v="0.33099005247904756"/>
  </r>
  <r>
    <n v="2762"/>
    <d v="2026-03-22T00:00:00"/>
    <n v="2026"/>
    <x v="0"/>
    <n v="3"/>
    <x v="2"/>
    <x v="3"/>
    <x v="8"/>
    <x v="2"/>
    <s v="Returning"/>
    <x v="3"/>
    <s v="Trail Tent 2P"/>
    <n v="1"/>
    <n v="196.48"/>
    <n v="0"/>
    <n v="101.29"/>
    <n v="196.48"/>
    <n v="101.29"/>
    <n v="95.189999999999984"/>
    <n v="0.48447679153094458"/>
  </r>
  <r>
    <n v="4090"/>
    <d v="2026-03-22T00:00:00"/>
    <n v="2026"/>
    <x v="0"/>
    <n v="3"/>
    <x v="2"/>
    <x v="1"/>
    <x v="11"/>
    <x v="3"/>
    <s v="Business"/>
    <x v="2"/>
    <s v="Insulated Bottle"/>
    <n v="1"/>
    <n v="36.520000000000003"/>
    <n v="0"/>
    <n v="13.96"/>
    <n v="36.520000000000003"/>
    <n v="13.96"/>
    <n v="22.560000000000002"/>
    <n v="0.61774370208105145"/>
  </r>
  <r>
    <n v="4491"/>
    <d v="2026-03-22T00:00:00"/>
    <n v="2026"/>
    <x v="0"/>
    <n v="3"/>
    <x v="2"/>
    <x v="1"/>
    <x v="12"/>
    <x v="2"/>
    <s v="Business"/>
    <x v="4"/>
    <s v="Training Mat"/>
    <n v="4"/>
    <n v="49.71"/>
    <n v="0.1"/>
    <n v="22.46"/>
    <n v="178.95600000000002"/>
    <n v="89.84"/>
    <n v="89.116000000000014"/>
    <n v="0.49797715639598561"/>
  </r>
  <r>
    <n v="4678"/>
    <d v="2026-03-22T00:00:00"/>
    <n v="2026"/>
    <x v="0"/>
    <n v="3"/>
    <x v="2"/>
    <x v="0"/>
    <x v="0"/>
    <x v="0"/>
    <s v="Returning"/>
    <x v="3"/>
    <s v="Portable Camp Stove"/>
    <n v="1"/>
    <n v="81.209999999999994"/>
    <n v="0.05"/>
    <n v="40.44"/>
    <n v="77.149499999999989"/>
    <n v="40.44"/>
    <n v="36.709499999999991"/>
    <n v="0.47582291524896464"/>
  </r>
  <r>
    <n v="1189"/>
    <d v="2026-03-23T00:00:00"/>
    <n v="2026"/>
    <x v="0"/>
    <n v="3"/>
    <x v="2"/>
    <x v="3"/>
    <x v="13"/>
    <x v="0"/>
    <s v="New"/>
    <x v="0"/>
    <s v="Cycling Pack 12L"/>
    <n v="2"/>
    <n v="103.22"/>
    <n v="0"/>
    <n v="51.33"/>
    <n v="206.44"/>
    <n v="102.66"/>
    <n v="103.78"/>
    <n v="0.50271265258670805"/>
  </r>
  <r>
    <n v="1590"/>
    <d v="2026-03-23T00:00:00"/>
    <n v="2026"/>
    <x v="0"/>
    <n v="3"/>
    <x v="2"/>
    <x v="0"/>
    <x v="15"/>
    <x v="3"/>
    <s v="New"/>
    <x v="1"/>
    <s v="Summit Backpack 45L"/>
    <n v="1"/>
    <n v="153.47"/>
    <n v="0"/>
    <n v="78.19"/>
    <n v="153.47"/>
    <n v="78.19"/>
    <n v="75.28"/>
    <n v="0.49051931973675639"/>
  </r>
  <r>
    <n v="2309"/>
    <d v="2026-03-23T00:00:00"/>
    <n v="2026"/>
    <x v="0"/>
    <n v="3"/>
    <x v="2"/>
    <x v="3"/>
    <x v="7"/>
    <x v="0"/>
    <s v="Returning"/>
    <x v="3"/>
    <s v="Trail Tent 2P"/>
    <n v="6"/>
    <n v="199.75"/>
    <n v="0"/>
    <n v="105.84"/>
    <n v="1198.5"/>
    <n v="635.04"/>
    <n v="563.46"/>
    <n v="0.47013767209011265"/>
  </r>
  <r>
    <n v="3628"/>
    <d v="2026-03-23T00:00:00"/>
    <n v="2026"/>
    <x v="0"/>
    <n v="3"/>
    <x v="2"/>
    <x v="1"/>
    <x v="12"/>
    <x v="3"/>
    <s v="New"/>
    <x v="2"/>
    <s v="Packing Cube Set"/>
    <n v="1"/>
    <n v="45.84"/>
    <n v="0"/>
    <n v="18.079999999999998"/>
    <n v="45.84"/>
    <n v="18.079999999999998"/>
    <n v="27.760000000000005"/>
    <n v="0.605584642233857"/>
  </r>
  <r>
    <n v="3718"/>
    <d v="2026-03-23T00:00:00"/>
    <n v="2026"/>
    <x v="0"/>
    <n v="3"/>
    <x v="2"/>
    <x v="1"/>
    <x v="12"/>
    <x v="3"/>
    <s v="New"/>
    <x v="3"/>
    <s v="Compact Sleeping Bag"/>
    <n v="2"/>
    <n v="122.07"/>
    <n v="0.05"/>
    <n v="59.16"/>
    <n v="231.93299999999996"/>
    <n v="118.32"/>
    <n v="113.61299999999997"/>
    <n v="0.48985267297021118"/>
  </r>
  <r>
    <n v="4198"/>
    <d v="2026-03-23T00:00:00"/>
    <n v="2026"/>
    <x v="0"/>
    <n v="3"/>
    <x v="2"/>
    <x v="1"/>
    <x v="14"/>
    <x v="3"/>
    <s v="New"/>
    <x v="4"/>
    <s v="Weighted Vest"/>
    <n v="3"/>
    <n v="122.4"/>
    <n v="0.15"/>
    <n v="71.150000000000006"/>
    <n v="312.12"/>
    <n v="213.45000000000002"/>
    <n v="98.669999999999987"/>
    <n v="0.31612841214917337"/>
  </r>
  <r>
    <n v="4784"/>
    <d v="2026-03-23T00:00:00"/>
    <n v="2026"/>
    <x v="0"/>
    <n v="3"/>
    <x v="2"/>
    <x v="0"/>
    <x v="15"/>
    <x v="0"/>
    <s v="New"/>
    <x v="0"/>
    <s v="Cycling Pack 12L"/>
    <n v="1"/>
    <n v="101.43"/>
    <n v="0"/>
    <n v="51.78"/>
    <n v="101.43"/>
    <n v="51.78"/>
    <n v="49.650000000000006"/>
    <n v="0.4895001478852411"/>
  </r>
  <r>
    <n v="86"/>
    <d v="2026-03-24T00:00:00"/>
    <n v="2026"/>
    <x v="0"/>
    <n v="3"/>
    <x v="2"/>
    <x v="1"/>
    <x v="12"/>
    <x v="1"/>
    <s v="Business"/>
    <x v="0"/>
    <s v="Cycling Pack 12L"/>
    <n v="8"/>
    <n v="104.7"/>
    <n v="0.05"/>
    <n v="49.91"/>
    <n v="795.72"/>
    <n v="399.28"/>
    <n v="396.44000000000005"/>
    <n v="0.49821545267179412"/>
  </r>
  <r>
    <n v="1813"/>
    <d v="2026-03-24T00:00:00"/>
    <n v="2026"/>
    <x v="0"/>
    <n v="3"/>
    <x v="2"/>
    <x v="0"/>
    <x v="0"/>
    <x v="2"/>
    <s v="Returning"/>
    <x v="1"/>
    <s v="Trail Boots"/>
    <n v="4"/>
    <n v="146.34"/>
    <n v="0"/>
    <n v="79.37"/>
    <n v="585.36"/>
    <n v="317.48"/>
    <n v="267.88"/>
    <n v="0.45763290966242992"/>
  </r>
  <r>
    <n v="2212"/>
    <d v="2026-03-24T00:00:00"/>
    <n v="2026"/>
    <x v="0"/>
    <n v="3"/>
    <x v="2"/>
    <x v="1"/>
    <x v="6"/>
    <x v="0"/>
    <s v="Returning"/>
    <x v="4"/>
    <s v="Weighted Vest"/>
    <n v="2"/>
    <n v="122.92"/>
    <n v="0.05"/>
    <n v="70.31"/>
    <n v="233.548"/>
    <n v="140.62"/>
    <n v="92.927999999999997"/>
    <n v="0.39789679209413054"/>
  </r>
  <r>
    <n v="4466"/>
    <d v="2026-03-24T00:00:00"/>
    <n v="2026"/>
    <x v="0"/>
    <n v="3"/>
    <x v="2"/>
    <x v="2"/>
    <x v="2"/>
    <x v="0"/>
    <s v="New"/>
    <x v="1"/>
    <s v="Hiking Daypack 20L"/>
    <n v="1"/>
    <n v="91.35"/>
    <n v="0.05"/>
    <n v="45.24"/>
    <n v="86.782499999999985"/>
    <n v="45.24"/>
    <n v="41.542499999999983"/>
    <n v="0.47869674185463645"/>
  </r>
  <r>
    <n v="4483"/>
    <d v="2026-03-24T00:00:00"/>
    <n v="2026"/>
    <x v="0"/>
    <n v="3"/>
    <x v="2"/>
    <x v="1"/>
    <x v="12"/>
    <x v="0"/>
    <s v="New"/>
    <x v="0"/>
    <s v="Trail Bike Light"/>
    <n v="3"/>
    <n v="51.01"/>
    <n v="0.15"/>
    <n v="22.84"/>
    <n v="130.07550000000001"/>
    <n v="68.52"/>
    <n v="61.555500000000009"/>
    <n v="0.47322900930613382"/>
  </r>
  <r>
    <n v="273"/>
    <d v="2026-03-25T00:00:00"/>
    <n v="2026"/>
    <x v="0"/>
    <n v="3"/>
    <x v="2"/>
    <x v="3"/>
    <x v="8"/>
    <x v="0"/>
    <s v="New"/>
    <x v="4"/>
    <s v="Weighted Vest"/>
    <n v="2"/>
    <n v="125.04"/>
    <n v="0.05"/>
    <n v="67.680000000000007"/>
    <n v="237.57599999999999"/>
    <n v="135.36000000000001"/>
    <n v="102.21599999999998"/>
    <n v="0.43024547934134755"/>
  </r>
  <r>
    <n v="578"/>
    <d v="2026-03-25T00:00:00"/>
    <n v="2026"/>
    <x v="0"/>
    <n v="3"/>
    <x v="2"/>
    <x v="2"/>
    <x v="5"/>
    <x v="3"/>
    <s v="Returning"/>
    <x v="0"/>
    <s v="Trail Bike Light"/>
    <n v="2"/>
    <n v="50.22"/>
    <n v="0.05"/>
    <n v="23.16"/>
    <n v="95.417999999999992"/>
    <n v="46.32"/>
    <n v="49.097999999999992"/>
    <n v="0.51455700182355524"/>
  </r>
  <r>
    <n v="1290"/>
    <d v="2026-03-25T00:00:00"/>
    <n v="2026"/>
    <x v="0"/>
    <n v="3"/>
    <x v="2"/>
    <x v="1"/>
    <x v="1"/>
    <x v="0"/>
    <s v="Business"/>
    <x v="4"/>
    <s v="Recovery Roller"/>
    <n v="5"/>
    <n v="36.369999999999997"/>
    <n v="0.05"/>
    <n v="13.81"/>
    <n v="172.75749999999999"/>
    <n v="69.05"/>
    <n v="103.7075"/>
    <n v="0.60030678841729013"/>
  </r>
  <r>
    <n v="1501"/>
    <d v="2026-03-25T00:00:00"/>
    <n v="2026"/>
    <x v="0"/>
    <n v="3"/>
    <x v="2"/>
    <x v="3"/>
    <x v="7"/>
    <x v="1"/>
    <s v="New"/>
    <x v="2"/>
    <s v="Insulated Bottle"/>
    <n v="3"/>
    <n v="36.43"/>
    <n v="0.1"/>
    <n v="13.23"/>
    <n v="98.36099999999999"/>
    <n v="39.69"/>
    <n v="58.670999999999992"/>
    <n v="0.59648641229755694"/>
  </r>
  <r>
    <n v="1540"/>
    <d v="2026-03-25T00:00:00"/>
    <n v="2026"/>
    <x v="0"/>
    <n v="3"/>
    <x v="2"/>
    <x v="1"/>
    <x v="12"/>
    <x v="1"/>
    <s v="Business"/>
    <x v="0"/>
    <s v="Trail Bike Light"/>
    <n v="10"/>
    <n v="49.7"/>
    <n v="0.1"/>
    <n v="21.96"/>
    <n v="447.3"/>
    <n v="219.60000000000002"/>
    <n v="227.7"/>
    <n v="0.50905432595573441"/>
  </r>
  <r>
    <n v="2541"/>
    <d v="2026-03-25T00:00:00"/>
    <n v="2026"/>
    <x v="0"/>
    <n v="3"/>
    <x v="2"/>
    <x v="1"/>
    <x v="12"/>
    <x v="0"/>
    <s v="Returning"/>
    <x v="2"/>
    <s v="Packing Cube Set"/>
    <n v="2"/>
    <n v="46.61"/>
    <n v="0"/>
    <n v="17.97"/>
    <n v="93.22"/>
    <n v="35.94"/>
    <n v="57.28"/>
    <n v="0.61446041621969538"/>
  </r>
  <r>
    <n v="4264"/>
    <d v="2026-03-25T00:00:00"/>
    <n v="2026"/>
    <x v="0"/>
    <n v="3"/>
    <x v="2"/>
    <x v="2"/>
    <x v="5"/>
    <x v="0"/>
    <s v="New"/>
    <x v="2"/>
    <s v="Packing Cube Set"/>
    <n v="1"/>
    <n v="47.61"/>
    <n v="0"/>
    <n v="18.89"/>
    <n v="47.61"/>
    <n v="18.89"/>
    <n v="28.72"/>
    <n v="0.60323461457676952"/>
  </r>
  <r>
    <n v="4311"/>
    <d v="2026-03-25T00:00:00"/>
    <n v="2026"/>
    <x v="0"/>
    <n v="3"/>
    <x v="2"/>
    <x v="2"/>
    <x v="2"/>
    <x v="0"/>
    <s v="New"/>
    <x v="0"/>
    <s v="Compact Repair Kit"/>
    <n v="2"/>
    <n v="40.880000000000003"/>
    <n v="0.05"/>
    <n v="16.39"/>
    <n v="77.671999999999997"/>
    <n v="32.78"/>
    <n v="44.891999999999996"/>
    <n v="0.57796889483983926"/>
  </r>
  <r>
    <n v="4796"/>
    <d v="2026-03-25T00:00:00"/>
    <n v="2026"/>
    <x v="0"/>
    <n v="3"/>
    <x v="2"/>
    <x v="1"/>
    <x v="12"/>
    <x v="0"/>
    <s v="New"/>
    <x v="4"/>
    <s v="Resistance Band Set"/>
    <n v="2"/>
    <n v="39.409999999999997"/>
    <n v="0.15"/>
    <n v="14.91"/>
    <n v="66.996999999999986"/>
    <n v="29.82"/>
    <n v="37.176999999999985"/>
    <n v="0.55490544352732207"/>
  </r>
  <r>
    <n v="89"/>
    <d v="2026-03-26T00:00:00"/>
    <n v="2026"/>
    <x v="0"/>
    <n v="3"/>
    <x v="2"/>
    <x v="2"/>
    <x v="10"/>
    <x v="0"/>
    <s v="Returning"/>
    <x v="0"/>
    <s v="Compact Repair Kit"/>
    <n v="1"/>
    <n v="40.82"/>
    <n v="0.05"/>
    <n v="16.940000000000001"/>
    <n v="38.778999999999996"/>
    <n v="16.940000000000001"/>
    <n v="21.838999999999995"/>
    <n v="0.56316563088269411"/>
  </r>
  <r>
    <n v="487"/>
    <d v="2026-03-26T00:00:00"/>
    <n v="2026"/>
    <x v="0"/>
    <n v="3"/>
    <x v="2"/>
    <x v="3"/>
    <x v="8"/>
    <x v="2"/>
    <s v="Business"/>
    <x v="2"/>
    <s v="Insulated Bottle"/>
    <n v="3"/>
    <n v="36.979999999999997"/>
    <n v="0.1"/>
    <n v="13.65"/>
    <n v="99.846000000000004"/>
    <n v="40.950000000000003"/>
    <n v="58.896000000000001"/>
    <n v="0.58986839733189111"/>
  </r>
  <r>
    <n v="1476"/>
    <d v="2026-03-26T00:00:00"/>
    <n v="2026"/>
    <x v="0"/>
    <n v="3"/>
    <x v="2"/>
    <x v="1"/>
    <x v="12"/>
    <x v="3"/>
    <s v="New"/>
    <x v="2"/>
    <s v="Insulated Bottle"/>
    <n v="1"/>
    <n v="35.700000000000003"/>
    <n v="0.05"/>
    <n v="13.91"/>
    <n v="33.914999999999999"/>
    <n v="13.91"/>
    <n v="20.004999999999999"/>
    <n v="0.58985699542975079"/>
  </r>
  <r>
    <n v="2145"/>
    <d v="2026-03-26T00:00:00"/>
    <n v="2026"/>
    <x v="0"/>
    <n v="3"/>
    <x v="2"/>
    <x v="3"/>
    <x v="8"/>
    <x v="2"/>
    <s v="Returning"/>
    <x v="0"/>
    <s v="Compact Repair Kit"/>
    <n v="1"/>
    <n v="39.53"/>
    <n v="0.05"/>
    <n v="17.170000000000002"/>
    <n v="37.5535"/>
    <n v="17.170000000000002"/>
    <n v="20.383499999999998"/>
    <n v="0.54278562584046752"/>
  </r>
  <r>
    <n v="2999"/>
    <d v="2026-03-26T00:00:00"/>
    <n v="2026"/>
    <x v="0"/>
    <n v="3"/>
    <x v="2"/>
    <x v="2"/>
    <x v="3"/>
    <x v="2"/>
    <s v="Returning"/>
    <x v="2"/>
    <s v="Insulated Bottle"/>
    <n v="2"/>
    <n v="35.75"/>
    <n v="0"/>
    <n v="13.28"/>
    <n v="71.5"/>
    <n v="26.56"/>
    <n v="44.94"/>
    <n v="0.62853146853146846"/>
  </r>
  <r>
    <n v="4464"/>
    <d v="2026-03-26T00:00:00"/>
    <n v="2026"/>
    <x v="0"/>
    <n v="3"/>
    <x v="2"/>
    <x v="2"/>
    <x v="2"/>
    <x v="0"/>
    <s v="Business"/>
    <x v="4"/>
    <s v="Training Mat"/>
    <n v="2"/>
    <n v="50.17"/>
    <n v="0"/>
    <n v="22.37"/>
    <n v="100.34"/>
    <n v="44.74"/>
    <n v="55.6"/>
    <n v="0.55411600558102447"/>
  </r>
  <r>
    <n v="4978"/>
    <d v="2026-03-26T00:00:00"/>
    <n v="2026"/>
    <x v="0"/>
    <n v="3"/>
    <x v="2"/>
    <x v="0"/>
    <x v="9"/>
    <x v="0"/>
    <s v="New"/>
    <x v="4"/>
    <s v="Resistance Band Set"/>
    <n v="5"/>
    <n v="41.32"/>
    <n v="0"/>
    <n v="15.09"/>
    <n v="206.6"/>
    <n v="75.45"/>
    <n v="131.14999999999998"/>
    <n v="0.63480154888673757"/>
  </r>
  <r>
    <n v="130"/>
    <d v="2026-03-27T00:00:00"/>
    <n v="2026"/>
    <x v="0"/>
    <n v="3"/>
    <x v="2"/>
    <x v="3"/>
    <x v="7"/>
    <x v="3"/>
    <s v="New"/>
    <x v="1"/>
    <s v="Summit Backpack 45L"/>
    <n v="3"/>
    <n v="152.4"/>
    <n v="0.05"/>
    <n v="79.97"/>
    <n v="434.34000000000003"/>
    <n v="239.91"/>
    <n v="194.43000000000004"/>
    <n v="0.44764470230694853"/>
  </r>
  <r>
    <n v="848"/>
    <d v="2026-03-27T00:00:00"/>
    <n v="2026"/>
    <x v="0"/>
    <n v="3"/>
    <x v="2"/>
    <x v="0"/>
    <x v="0"/>
    <x v="0"/>
    <s v="New"/>
    <x v="4"/>
    <s v="Recovery Roller"/>
    <n v="1"/>
    <n v="36.299999999999997"/>
    <n v="0"/>
    <n v="14.1"/>
    <n v="36.299999999999997"/>
    <n v="14.1"/>
    <n v="22.199999999999996"/>
    <n v="0.61157024793388426"/>
  </r>
  <r>
    <n v="1359"/>
    <d v="2026-03-27T00:00:00"/>
    <n v="2026"/>
    <x v="0"/>
    <n v="3"/>
    <x v="2"/>
    <x v="2"/>
    <x v="5"/>
    <x v="0"/>
    <s v="Returning"/>
    <x v="2"/>
    <s v="Packing Cube Set"/>
    <n v="3"/>
    <n v="46.24"/>
    <n v="0.1"/>
    <n v="18.2"/>
    <n v="124.848"/>
    <n v="54.599999999999994"/>
    <n v="70.248000000000005"/>
    <n v="0.56266820453671673"/>
  </r>
  <r>
    <n v="2379"/>
    <d v="2026-03-27T00:00:00"/>
    <n v="2026"/>
    <x v="0"/>
    <n v="3"/>
    <x v="2"/>
    <x v="0"/>
    <x v="0"/>
    <x v="2"/>
    <s v="Returning"/>
    <x v="2"/>
    <s v="Travel Backpack 35L"/>
    <n v="2"/>
    <n v="165.58"/>
    <n v="0"/>
    <n v="86.16"/>
    <n v="331.16"/>
    <n v="172.32"/>
    <n v="158.84000000000003"/>
    <n v="0.47964730039859893"/>
  </r>
  <r>
    <n v="2987"/>
    <d v="2026-03-27T00:00:00"/>
    <n v="2026"/>
    <x v="0"/>
    <n v="3"/>
    <x v="2"/>
    <x v="0"/>
    <x v="9"/>
    <x v="0"/>
    <s v="Returning"/>
    <x v="3"/>
    <s v="Compact Sleeping Bag"/>
    <n v="4"/>
    <n v="121.49"/>
    <n v="0"/>
    <n v="62.01"/>
    <n v="485.96"/>
    <n v="248.04"/>
    <n v="237.92"/>
    <n v="0.4895876203802782"/>
  </r>
  <r>
    <n v="3121"/>
    <d v="2026-03-27T00:00:00"/>
    <n v="2026"/>
    <x v="0"/>
    <n v="3"/>
    <x v="2"/>
    <x v="1"/>
    <x v="12"/>
    <x v="2"/>
    <s v="New"/>
    <x v="0"/>
    <s v="Commuter Helmet"/>
    <n v="5"/>
    <n v="81.84"/>
    <n v="0.1"/>
    <n v="42.7"/>
    <n v="368.28000000000003"/>
    <n v="213.5"/>
    <n v="154.78000000000003"/>
    <n v="0.42027804931030743"/>
  </r>
  <r>
    <n v="4445"/>
    <d v="2026-03-27T00:00:00"/>
    <n v="2026"/>
    <x v="0"/>
    <n v="3"/>
    <x v="2"/>
    <x v="1"/>
    <x v="11"/>
    <x v="0"/>
    <s v="New"/>
    <x v="1"/>
    <s v="Summit Backpack 45L"/>
    <n v="1"/>
    <n v="151.47999999999999"/>
    <n v="0"/>
    <n v="79.41"/>
    <n v="151.47999999999999"/>
    <n v="79.41"/>
    <n v="72.069999999999993"/>
    <n v="0.47577237919197252"/>
  </r>
  <r>
    <n v="441"/>
    <d v="2026-03-28T00:00:00"/>
    <n v="2026"/>
    <x v="0"/>
    <n v="3"/>
    <x v="2"/>
    <x v="0"/>
    <x v="15"/>
    <x v="2"/>
    <s v="New"/>
    <x v="4"/>
    <s v="Training Mat"/>
    <n v="1"/>
    <n v="51.02"/>
    <n v="0.05"/>
    <n v="21.94"/>
    <n v="48.469000000000001"/>
    <n v="21.94"/>
    <n v="26.529"/>
    <n v="0.54733953661102974"/>
  </r>
  <r>
    <n v="4608"/>
    <d v="2026-03-28T00:00:00"/>
    <n v="2026"/>
    <x v="0"/>
    <n v="3"/>
    <x v="2"/>
    <x v="2"/>
    <x v="2"/>
    <x v="1"/>
    <s v="Business"/>
    <x v="0"/>
    <s v="Compact Repair Kit"/>
    <n v="8"/>
    <n v="40.86"/>
    <n v="0.1"/>
    <n v="16.34"/>
    <n v="294.19200000000001"/>
    <n v="130.72"/>
    <n v="163.47200000000001"/>
    <n v="0.55566432805786703"/>
  </r>
  <r>
    <n v="4914"/>
    <d v="2026-03-28T00:00:00"/>
    <n v="2026"/>
    <x v="0"/>
    <n v="3"/>
    <x v="2"/>
    <x v="0"/>
    <x v="9"/>
    <x v="0"/>
    <s v="New"/>
    <x v="2"/>
    <s v="Travel Backpack 35L"/>
    <n v="5"/>
    <n v="163.33000000000001"/>
    <n v="0"/>
    <n v="87.05"/>
    <n v="816.65000000000009"/>
    <n v="435.25"/>
    <n v="381.40000000000009"/>
    <n v="0.46702993938651816"/>
  </r>
  <r>
    <n v="860"/>
    <d v="2026-03-29T00:00:00"/>
    <n v="2026"/>
    <x v="0"/>
    <n v="3"/>
    <x v="2"/>
    <x v="1"/>
    <x v="14"/>
    <x v="3"/>
    <s v="New"/>
    <x v="1"/>
    <s v="Hiking Daypack 20L"/>
    <n v="1"/>
    <n v="90.27"/>
    <n v="0"/>
    <n v="46.38"/>
    <n v="90.27"/>
    <n v="46.38"/>
    <n v="43.889999999999993"/>
    <n v="0.48620804253904948"/>
  </r>
  <r>
    <n v="920"/>
    <d v="2026-03-29T00:00:00"/>
    <n v="2026"/>
    <x v="0"/>
    <n v="3"/>
    <x v="2"/>
    <x v="0"/>
    <x v="9"/>
    <x v="1"/>
    <s v="Business"/>
    <x v="2"/>
    <s v="Carry-On Duffel"/>
    <n v="12"/>
    <n v="131.31"/>
    <n v="0.05"/>
    <n v="68.459999999999994"/>
    <n v="1496.934"/>
    <n v="821.52"/>
    <n v="675.41399999999999"/>
    <n v="0.45119824922140855"/>
  </r>
  <r>
    <n v="1700"/>
    <d v="2026-03-29T00:00:00"/>
    <n v="2026"/>
    <x v="0"/>
    <n v="3"/>
    <x v="2"/>
    <x v="1"/>
    <x v="12"/>
    <x v="3"/>
    <s v="New"/>
    <x v="2"/>
    <s v="Travel Backpack 35L"/>
    <n v="1"/>
    <n v="167.27"/>
    <n v="0.05"/>
    <n v="88.19"/>
    <n v="158.90649999999999"/>
    <n v="88.19"/>
    <n v="70.716499999999996"/>
    <n v="0.44501955552478972"/>
  </r>
  <r>
    <n v="1768"/>
    <d v="2026-03-29T00:00:00"/>
    <n v="2026"/>
    <x v="0"/>
    <n v="3"/>
    <x v="2"/>
    <x v="1"/>
    <x v="12"/>
    <x v="3"/>
    <s v="Returning"/>
    <x v="1"/>
    <s v="Trekking Poles"/>
    <n v="4"/>
    <n v="70.510000000000005"/>
    <n v="0"/>
    <n v="31.93"/>
    <n v="282.04000000000002"/>
    <n v="127.72"/>
    <n v="154.32000000000002"/>
    <n v="0.54715643171181394"/>
  </r>
  <r>
    <n v="1876"/>
    <d v="2026-03-29T00:00:00"/>
    <n v="2026"/>
    <x v="0"/>
    <n v="3"/>
    <x v="2"/>
    <x v="1"/>
    <x v="6"/>
    <x v="1"/>
    <s v="New"/>
    <x v="0"/>
    <s v="Cycling Pack 12L"/>
    <n v="12"/>
    <n v="101.06"/>
    <n v="0.1"/>
    <n v="50.59"/>
    <n v="1091.4480000000001"/>
    <n v="607.08000000000004"/>
    <n v="484.36800000000005"/>
    <n v="0.4437847703234602"/>
  </r>
  <r>
    <n v="2453"/>
    <d v="2026-03-29T00:00:00"/>
    <n v="2026"/>
    <x v="0"/>
    <n v="3"/>
    <x v="2"/>
    <x v="3"/>
    <x v="8"/>
    <x v="0"/>
    <s v="Business"/>
    <x v="0"/>
    <s v="Commuter Helmet"/>
    <n v="2"/>
    <n v="79.849999999999994"/>
    <n v="0.05"/>
    <n v="43.78"/>
    <n v="151.71499999999997"/>
    <n v="87.56"/>
    <n v="64.154999999999973"/>
    <n v="0.42286524074745402"/>
  </r>
  <r>
    <n v="2676"/>
    <d v="2026-03-29T00:00:00"/>
    <n v="2026"/>
    <x v="0"/>
    <n v="3"/>
    <x v="2"/>
    <x v="2"/>
    <x v="5"/>
    <x v="2"/>
    <s v="New"/>
    <x v="3"/>
    <s v="Trail Tent 2P"/>
    <n v="4"/>
    <n v="191.99"/>
    <n v="0"/>
    <n v="104.44"/>
    <n v="767.96"/>
    <n v="417.76"/>
    <n v="350.20000000000005"/>
    <n v="0.45601333402781397"/>
  </r>
  <r>
    <n v="2800"/>
    <d v="2026-03-29T00:00:00"/>
    <n v="2026"/>
    <x v="0"/>
    <n v="3"/>
    <x v="2"/>
    <x v="1"/>
    <x v="11"/>
    <x v="0"/>
    <s v="New"/>
    <x v="0"/>
    <s v="Trail Bike Light"/>
    <n v="1"/>
    <n v="49.81"/>
    <n v="0.05"/>
    <n v="23.12"/>
    <n v="47.319499999999998"/>
    <n v="23.12"/>
    <n v="24.199499999999997"/>
    <n v="0.51140650260463438"/>
  </r>
  <r>
    <n v="2857"/>
    <d v="2026-03-29T00:00:00"/>
    <n v="2026"/>
    <x v="0"/>
    <n v="3"/>
    <x v="2"/>
    <x v="0"/>
    <x v="15"/>
    <x v="2"/>
    <s v="New"/>
    <x v="4"/>
    <s v="Resistance Band Set"/>
    <n v="1"/>
    <n v="40.39"/>
    <n v="0.1"/>
    <n v="14.97"/>
    <n v="36.350999999999999"/>
    <n v="14.97"/>
    <n v="21.381"/>
    <n v="0.58818189320788972"/>
  </r>
  <r>
    <n v="3584"/>
    <d v="2026-03-29T00:00:00"/>
    <n v="2026"/>
    <x v="0"/>
    <n v="3"/>
    <x v="2"/>
    <x v="0"/>
    <x v="0"/>
    <x v="0"/>
    <s v="Returning"/>
    <x v="2"/>
    <s v="Insulated Bottle"/>
    <n v="1"/>
    <n v="35.700000000000003"/>
    <n v="0.05"/>
    <n v="13.85"/>
    <n v="33.914999999999999"/>
    <n v="13.85"/>
    <n v="20.064999999999998"/>
    <n v="0.59162612413386406"/>
  </r>
  <r>
    <n v="3669"/>
    <d v="2026-03-29T00:00:00"/>
    <n v="2026"/>
    <x v="0"/>
    <n v="3"/>
    <x v="2"/>
    <x v="2"/>
    <x v="10"/>
    <x v="3"/>
    <s v="Returning"/>
    <x v="3"/>
    <s v="Portable Camp Stove"/>
    <n v="1"/>
    <n v="80.09"/>
    <n v="0"/>
    <n v="40.61"/>
    <n v="80.09"/>
    <n v="40.61"/>
    <n v="39.480000000000004"/>
    <n v="0.49294543638406796"/>
  </r>
  <r>
    <n v="4787"/>
    <d v="2026-03-29T00:00:00"/>
    <n v="2026"/>
    <x v="0"/>
    <n v="3"/>
    <x v="2"/>
    <x v="3"/>
    <x v="13"/>
    <x v="3"/>
    <s v="New"/>
    <x v="1"/>
    <s v="Trail Boots"/>
    <n v="1"/>
    <n v="142.87"/>
    <n v="0.1"/>
    <n v="77.33"/>
    <n v="128.583"/>
    <n v="77.33"/>
    <n v="51.253"/>
    <n v="0.39859857057309289"/>
  </r>
  <r>
    <n v="769"/>
    <d v="2026-03-30T00:00:00"/>
    <n v="2026"/>
    <x v="0"/>
    <n v="3"/>
    <x v="2"/>
    <x v="3"/>
    <x v="8"/>
    <x v="0"/>
    <s v="Returning"/>
    <x v="4"/>
    <s v="Resistance Band Set"/>
    <n v="1"/>
    <n v="40.53"/>
    <n v="0"/>
    <n v="14.32"/>
    <n v="40.53"/>
    <n v="14.32"/>
    <n v="26.21"/>
    <n v="0.64668147051566738"/>
  </r>
  <r>
    <n v="1184"/>
    <d v="2026-03-30T00:00:00"/>
    <n v="2026"/>
    <x v="0"/>
    <n v="3"/>
    <x v="2"/>
    <x v="3"/>
    <x v="8"/>
    <x v="0"/>
    <s v="Returning"/>
    <x v="0"/>
    <s v="Trail Bike Light"/>
    <n v="1"/>
    <n v="49.46"/>
    <n v="0"/>
    <n v="23.04"/>
    <n v="49.46"/>
    <n v="23.04"/>
    <n v="26.42"/>
    <n v="0.53416902547513145"/>
  </r>
  <r>
    <n v="1498"/>
    <d v="2026-03-30T00:00:00"/>
    <n v="2026"/>
    <x v="0"/>
    <n v="3"/>
    <x v="2"/>
    <x v="1"/>
    <x v="14"/>
    <x v="3"/>
    <s v="Business"/>
    <x v="1"/>
    <s v="Trail Boots"/>
    <n v="3"/>
    <n v="142.46"/>
    <n v="0"/>
    <n v="79.650000000000006"/>
    <n v="427.38"/>
    <n v="238.95000000000002"/>
    <n v="188.42999999999998"/>
    <n v="0.44089569001825069"/>
  </r>
  <r>
    <n v="2054"/>
    <d v="2026-03-30T00:00:00"/>
    <n v="2026"/>
    <x v="0"/>
    <n v="3"/>
    <x v="2"/>
    <x v="3"/>
    <x v="13"/>
    <x v="1"/>
    <s v="Business"/>
    <x v="1"/>
    <s v="Trail Boots"/>
    <n v="6"/>
    <n v="142.18"/>
    <n v="0.05"/>
    <n v="80.94"/>
    <n v="810.42600000000004"/>
    <n v="485.64"/>
    <n v="324.78600000000006"/>
    <n v="0.40075960050640036"/>
  </r>
  <r>
    <n v="2294"/>
    <d v="2026-03-30T00:00:00"/>
    <n v="2026"/>
    <x v="0"/>
    <n v="3"/>
    <x v="2"/>
    <x v="1"/>
    <x v="14"/>
    <x v="0"/>
    <s v="New"/>
    <x v="4"/>
    <s v="Resistance Band Set"/>
    <n v="2"/>
    <n v="41.04"/>
    <n v="0"/>
    <n v="15.03"/>
    <n v="82.08"/>
    <n v="30.06"/>
    <n v="52.019999999999996"/>
    <n v="0.63377192982456132"/>
  </r>
  <r>
    <n v="2892"/>
    <d v="2026-03-30T00:00:00"/>
    <n v="2026"/>
    <x v="0"/>
    <n v="3"/>
    <x v="2"/>
    <x v="1"/>
    <x v="12"/>
    <x v="0"/>
    <s v="Returning"/>
    <x v="1"/>
    <s v="Trail Boots"/>
    <n v="2"/>
    <n v="145.06"/>
    <n v="0.15"/>
    <n v="77.08"/>
    <n v="246.602"/>
    <n v="154.16"/>
    <n v="92.442000000000007"/>
    <n v="0.37486313979610875"/>
  </r>
  <r>
    <n v="3145"/>
    <d v="2026-03-30T00:00:00"/>
    <n v="2026"/>
    <x v="0"/>
    <n v="3"/>
    <x v="2"/>
    <x v="1"/>
    <x v="11"/>
    <x v="0"/>
    <s v="Returning"/>
    <x v="2"/>
    <s v="Carry-On Duffel"/>
    <n v="1"/>
    <n v="130.72999999999999"/>
    <n v="0"/>
    <n v="66.17"/>
    <n v="130.72999999999999"/>
    <n v="66.17"/>
    <n v="64.559999999999988"/>
    <n v="0.4938422703281572"/>
  </r>
  <r>
    <n v="3925"/>
    <d v="2026-03-30T00:00:00"/>
    <n v="2026"/>
    <x v="0"/>
    <n v="3"/>
    <x v="2"/>
    <x v="3"/>
    <x v="13"/>
    <x v="0"/>
    <s v="Business"/>
    <x v="4"/>
    <s v="Recovery Roller"/>
    <n v="2"/>
    <n v="36.630000000000003"/>
    <n v="0"/>
    <n v="14.31"/>
    <n v="73.260000000000005"/>
    <n v="28.62"/>
    <n v="44.64"/>
    <n v="0.60933660933660927"/>
  </r>
  <r>
    <n v="2722"/>
    <d v="2026-03-31T00:00:00"/>
    <n v="2026"/>
    <x v="0"/>
    <n v="3"/>
    <x v="2"/>
    <x v="3"/>
    <x v="13"/>
    <x v="3"/>
    <s v="New"/>
    <x v="0"/>
    <s v="Trail Bike Light"/>
    <n v="1"/>
    <n v="50.99"/>
    <n v="0.1"/>
    <n v="21.86"/>
    <n v="45.891000000000005"/>
    <n v="21.86"/>
    <n v="24.031000000000006"/>
    <n v="0.52365387548756848"/>
  </r>
  <r>
    <n v="2767"/>
    <d v="2026-03-31T00:00:00"/>
    <n v="2026"/>
    <x v="0"/>
    <n v="3"/>
    <x v="2"/>
    <x v="1"/>
    <x v="6"/>
    <x v="0"/>
    <s v="Returning"/>
    <x v="2"/>
    <s v="Carry-On Duffel"/>
    <n v="4"/>
    <n v="134.18"/>
    <n v="0"/>
    <n v="66.430000000000007"/>
    <n v="536.72"/>
    <n v="265.72000000000003"/>
    <n v="271"/>
    <n v="0.5049187658369354"/>
  </r>
  <r>
    <n v="3794"/>
    <d v="2026-03-31T00:00:00"/>
    <n v="2026"/>
    <x v="0"/>
    <n v="3"/>
    <x v="2"/>
    <x v="1"/>
    <x v="12"/>
    <x v="2"/>
    <s v="Business"/>
    <x v="4"/>
    <s v="Training Mat"/>
    <n v="2"/>
    <n v="50.86"/>
    <n v="0.1"/>
    <n v="21.76"/>
    <n v="91.548000000000002"/>
    <n v="43.52"/>
    <n v="48.027999999999999"/>
    <n v="0.52462096386595003"/>
  </r>
  <r>
    <n v="3880"/>
    <d v="2026-03-31T00:00:00"/>
    <n v="2026"/>
    <x v="0"/>
    <n v="3"/>
    <x v="2"/>
    <x v="1"/>
    <x v="12"/>
    <x v="1"/>
    <s v="Business"/>
    <x v="3"/>
    <s v="Compact Sleeping Bag"/>
    <n v="12"/>
    <n v="124.86"/>
    <n v="0.1"/>
    <n v="60.82"/>
    <n v="1348.4880000000001"/>
    <n v="729.84"/>
    <n v="618.64800000000002"/>
    <n v="0.45877160197198641"/>
  </r>
  <r>
    <n v="422"/>
    <d v="2026-04-01T00:00:00"/>
    <n v="2026"/>
    <x v="1"/>
    <n v="4"/>
    <x v="3"/>
    <x v="3"/>
    <x v="4"/>
    <x v="0"/>
    <s v="Business"/>
    <x v="0"/>
    <s v="Commuter Helmet"/>
    <n v="1"/>
    <n v="81.760000000000005"/>
    <n v="0.1"/>
    <n v="42.78"/>
    <n v="73.584000000000003"/>
    <n v="42.78"/>
    <n v="30.804000000000002"/>
    <n v="0.4186236138290933"/>
  </r>
  <r>
    <n v="495"/>
    <d v="2026-04-01T00:00:00"/>
    <n v="2026"/>
    <x v="1"/>
    <n v="4"/>
    <x v="3"/>
    <x v="1"/>
    <x v="14"/>
    <x v="2"/>
    <s v="Business"/>
    <x v="2"/>
    <s v="Carry-On Duffel"/>
    <n v="1"/>
    <n v="134.65"/>
    <n v="0"/>
    <n v="68.19"/>
    <n v="134.65"/>
    <n v="68.19"/>
    <n v="66.460000000000008"/>
    <n v="0.49357593761604163"/>
  </r>
  <r>
    <n v="1517"/>
    <d v="2026-04-01T00:00:00"/>
    <n v="2026"/>
    <x v="1"/>
    <n v="4"/>
    <x v="3"/>
    <x v="2"/>
    <x v="16"/>
    <x v="0"/>
    <s v="Business"/>
    <x v="0"/>
    <s v="Compact Repair Kit"/>
    <n v="1"/>
    <n v="41.21"/>
    <n v="0"/>
    <n v="16.34"/>
    <n v="41.21"/>
    <n v="16.34"/>
    <n v="24.87"/>
    <n v="0.60349429750060668"/>
  </r>
  <r>
    <n v="2391"/>
    <d v="2026-04-01T00:00:00"/>
    <n v="2026"/>
    <x v="1"/>
    <n v="4"/>
    <x v="3"/>
    <x v="1"/>
    <x v="12"/>
    <x v="0"/>
    <s v="Returning"/>
    <x v="4"/>
    <s v="Resistance Band Set"/>
    <n v="2"/>
    <n v="40.590000000000003"/>
    <n v="0"/>
    <n v="15.01"/>
    <n v="81.180000000000007"/>
    <n v="30.02"/>
    <n v="51.160000000000011"/>
    <n v="0.63020448386302053"/>
  </r>
  <r>
    <n v="3809"/>
    <d v="2026-04-01T00:00:00"/>
    <n v="2026"/>
    <x v="1"/>
    <n v="4"/>
    <x v="3"/>
    <x v="0"/>
    <x v="15"/>
    <x v="0"/>
    <s v="New"/>
    <x v="3"/>
    <s v="Compact Sleeping Bag"/>
    <n v="3"/>
    <n v="124.08"/>
    <n v="0.05"/>
    <n v="62.41"/>
    <n v="353.62799999999999"/>
    <n v="187.23"/>
    <n v="166.398"/>
    <n v="0.47054531880959655"/>
  </r>
  <r>
    <n v="3958"/>
    <d v="2026-04-01T00:00:00"/>
    <n v="2026"/>
    <x v="1"/>
    <n v="4"/>
    <x v="3"/>
    <x v="1"/>
    <x v="1"/>
    <x v="0"/>
    <s v="Returning"/>
    <x v="3"/>
    <s v="Compact Sleeping Bag"/>
    <n v="2"/>
    <n v="125.35"/>
    <n v="0.15"/>
    <n v="60.73"/>
    <n v="213.095"/>
    <n v="121.46"/>
    <n v="91.635000000000005"/>
    <n v="0.43001947488209485"/>
  </r>
  <r>
    <n v="4418"/>
    <d v="2026-04-01T00:00:00"/>
    <n v="2026"/>
    <x v="1"/>
    <n v="4"/>
    <x v="3"/>
    <x v="1"/>
    <x v="14"/>
    <x v="3"/>
    <s v="New"/>
    <x v="4"/>
    <s v="Recovery Roller"/>
    <n v="3"/>
    <n v="36.090000000000003"/>
    <n v="0"/>
    <n v="14.03"/>
    <n v="108.27000000000001"/>
    <n v="42.089999999999996"/>
    <n v="66.180000000000007"/>
    <n v="0.61124965364366857"/>
  </r>
  <r>
    <n v="4693"/>
    <d v="2026-04-01T00:00:00"/>
    <n v="2026"/>
    <x v="1"/>
    <n v="4"/>
    <x v="3"/>
    <x v="1"/>
    <x v="12"/>
    <x v="1"/>
    <s v="Business"/>
    <x v="1"/>
    <s v="Hiking Daypack 20L"/>
    <n v="15"/>
    <n v="94.33"/>
    <n v="0.1"/>
    <n v="44.38"/>
    <n v="1273.4550000000002"/>
    <n v="665.7"/>
    <n v="607.75500000000011"/>
    <n v="0.47724890161018652"/>
  </r>
  <r>
    <n v="193"/>
    <d v="2026-04-02T00:00:00"/>
    <n v="2026"/>
    <x v="1"/>
    <n v="4"/>
    <x v="3"/>
    <x v="3"/>
    <x v="4"/>
    <x v="2"/>
    <s v="Returning"/>
    <x v="2"/>
    <s v="Insulated Bottle"/>
    <n v="1"/>
    <n v="35.6"/>
    <n v="0.1"/>
    <n v="13.39"/>
    <n v="32.04"/>
    <n v="13.39"/>
    <n v="18.649999999999999"/>
    <n v="0.58208489388264661"/>
  </r>
  <r>
    <n v="2246"/>
    <d v="2026-04-02T00:00:00"/>
    <n v="2026"/>
    <x v="1"/>
    <n v="4"/>
    <x v="3"/>
    <x v="1"/>
    <x v="12"/>
    <x v="3"/>
    <s v="Returning"/>
    <x v="0"/>
    <s v="Trail Bike Light"/>
    <n v="1"/>
    <n v="50.17"/>
    <n v="0"/>
    <n v="21.95"/>
    <n v="50.17"/>
    <n v="21.95"/>
    <n v="28.220000000000002"/>
    <n v="0.56248754235598963"/>
  </r>
  <r>
    <n v="2556"/>
    <d v="2026-04-02T00:00:00"/>
    <n v="2026"/>
    <x v="1"/>
    <n v="4"/>
    <x v="3"/>
    <x v="3"/>
    <x v="8"/>
    <x v="0"/>
    <s v="Returning"/>
    <x v="1"/>
    <s v="Trekking Poles"/>
    <n v="2"/>
    <n v="72.900000000000006"/>
    <n v="0"/>
    <n v="31.52"/>
    <n v="145.80000000000001"/>
    <n v="63.04"/>
    <n v="82.760000000000019"/>
    <n v="0.5676268861454048"/>
  </r>
  <r>
    <n v="169"/>
    <d v="2026-04-03T00:00:00"/>
    <n v="2026"/>
    <x v="1"/>
    <n v="4"/>
    <x v="3"/>
    <x v="2"/>
    <x v="16"/>
    <x v="0"/>
    <s v="New"/>
    <x v="1"/>
    <s v="Hiking Daypack 20L"/>
    <n v="2"/>
    <n v="93.48"/>
    <n v="0"/>
    <n v="45.15"/>
    <n v="186.96"/>
    <n v="90.3"/>
    <n v="96.660000000000011"/>
    <n v="0.51700898587933253"/>
  </r>
  <r>
    <n v="877"/>
    <d v="2026-04-03T00:00:00"/>
    <n v="2026"/>
    <x v="1"/>
    <n v="4"/>
    <x v="3"/>
    <x v="1"/>
    <x v="12"/>
    <x v="0"/>
    <s v="New"/>
    <x v="3"/>
    <s v="Compact Sleeping Bag"/>
    <n v="1"/>
    <n v="123.63"/>
    <n v="0"/>
    <n v="58.88"/>
    <n v="123.63"/>
    <n v="58.88"/>
    <n v="64.75"/>
    <n v="0.52374019250990866"/>
  </r>
  <r>
    <n v="2023"/>
    <d v="2026-04-03T00:00:00"/>
    <n v="2026"/>
    <x v="1"/>
    <n v="4"/>
    <x v="3"/>
    <x v="1"/>
    <x v="12"/>
    <x v="0"/>
    <s v="New"/>
    <x v="2"/>
    <s v="Travel Backpack 35L"/>
    <n v="3"/>
    <n v="168.37"/>
    <n v="0"/>
    <n v="87.15"/>
    <n v="505.11"/>
    <n v="261.45000000000005"/>
    <n v="243.65999999999997"/>
    <n v="0.4823899744610084"/>
  </r>
  <r>
    <n v="2548"/>
    <d v="2026-04-03T00:00:00"/>
    <n v="2026"/>
    <x v="1"/>
    <n v="4"/>
    <x v="3"/>
    <x v="0"/>
    <x v="9"/>
    <x v="3"/>
    <s v="New"/>
    <x v="0"/>
    <s v="Trail Bike Light"/>
    <n v="4"/>
    <n v="51.68"/>
    <n v="0.05"/>
    <n v="23.09"/>
    <n v="196.38399999999999"/>
    <n v="92.36"/>
    <n v="104.02399999999999"/>
    <n v="0.52969692031937421"/>
  </r>
  <r>
    <n v="2602"/>
    <d v="2026-04-03T00:00:00"/>
    <n v="2026"/>
    <x v="1"/>
    <n v="4"/>
    <x v="3"/>
    <x v="1"/>
    <x v="12"/>
    <x v="3"/>
    <s v="New"/>
    <x v="0"/>
    <s v="Compact Repair Kit"/>
    <n v="1"/>
    <n v="40.159999999999997"/>
    <n v="0"/>
    <n v="16.77"/>
    <n v="40.159999999999997"/>
    <n v="16.77"/>
    <n v="23.389999999999997"/>
    <n v="0.58242031872509958"/>
  </r>
  <r>
    <n v="3229"/>
    <d v="2026-04-03T00:00:00"/>
    <n v="2026"/>
    <x v="1"/>
    <n v="4"/>
    <x v="3"/>
    <x v="3"/>
    <x v="13"/>
    <x v="2"/>
    <s v="Returning"/>
    <x v="2"/>
    <s v="Insulated Bottle"/>
    <n v="3"/>
    <n v="36.17"/>
    <n v="0.1"/>
    <n v="13.65"/>
    <n v="97.659000000000006"/>
    <n v="40.950000000000003"/>
    <n v="56.709000000000003"/>
    <n v="0.58068380794396834"/>
  </r>
  <r>
    <n v="3261"/>
    <d v="2026-04-03T00:00:00"/>
    <n v="2026"/>
    <x v="1"/>
    <n v="4"/>
    <x v="3"/>
    <x v="2"/>
    <x v="10"/>
    <x v="0"/>
    <s v="New"/>
    <x v="2"/>
    <s v="Carry-On Duffel"/>
    <n v="4"/>
    <n v="130.55000000000001"/>
    <n v="0"/>
    <n v="67.66"/>
    <n v="522.20000000000005"/>
    <n v="270.64"/>
    <n v="251.56000000000006"/>
    <n v="0.48173113749521262"/>
  </r>
  <r>
    <n v="3621"/>
    <d v="2026-04-03T00:00:00"/>
    <n v="2026"/>
    <x v="1"/>
    <n v="4"/>
    <x v="3"/>
    <x v="3"/>
    <x v="8"/>
    <x v="0"/>
    <s v="New"/>
    <x v="0"/>
    <s v="Cycling Pack 12L"/>
    <n v="2"/>
    <n v="102.63"/>
    <n v="0"/>
    <n v="50.19"/>
    <n v="205.26"/>
    <n v="100.38"/>
    <n v="104.88"/>
    <n v="0.51096170710318622"/>
  </r>
  <r>
    <n v="4681"/>
    <d v="2026-04-03T00:00:00"/>
    <n v="2026"/>
    <x v="1"/>
    <n v="4"/>
    <x v="3"/>
    <x v="3"/>
    <x v="13"/>
    <x v="3"/>
    <s v="Returning"/>
    <x v="0"/>
    <s v="Commuter Helmet"/>
    <n v="6"/>
    <n v="81.239999999999995"/>
    <n v="0"/>
    <n v="43.28"/>
    <n v="487.43999999999994"/>
    <n v="259.68"/>
    <n v="227.75999999999993"/>
    <n v="0.46725750861644505"/>
  </r>
  <r>
    <n v="4954"/>
    <d v="2026-04-03T00:00:00"/>
    <n v="2026"/>
    <x v="1"/>
    <n v="4"/>
    <x v="3"/>
    <x v="3"/>
    <x v="8"/>
    <x v="0"/>
    <s v="New"/>
    <x v="1"/>
    <s v="Trekking Poles"/>
    <n v="3"/>
    <n v="72.11"/>
    <n v="0.05"/>
    <n v="31.63"/>
    <n v="205.51349999999996"/>
    <n v="94.89"/>
    <n v="110.62349999999996"/>
    <n v="0.5382785072513484"/>
  </r>
  <r>
    <n v="1153"/>
    <d v="2026-04-04T00:00:00"/>
    <n v="2026"/>
    <x v="1"/>
    <n v="4"/>
    <x v="3"/>
    <x v="2"/>
    <x v="16"/>
    <x v="2"/>
    <s v="New"/>
    <x v="1"/>
    <s v="Hiking Daypack 20L"/>
    <n v="4"/>
    <n v="90.15"/>
    <n v="0"/>
    <n v="44.9"/>
    <n v="360.6"/>
    <n v="179.6"/>
    <n v="181.00000000000003"/>
    <n v="0.50194120909595119"/>
  </r>
  <r>
    <n v="1383"/>
    <d v="2026-04-04T00:00:00"/>
    <n v="2026"/>
    <x v="1"/>
    <n v="4"/>
    <x v="3"/>
    <x v="3"/>
    <x v="4"/>
    <x v="2"/>
    <s v="Returning"/>
    <x v="0"/>
    <s v="Trail Bike Light"/>
    <n v="1"/>
    <n v="50.7"/>
    <n v="0.05"/>
    <n v="21.85"/>
    <n v="48.164999999999999"/>
    <n v="21.85"/>
    <n v="26.314999999999998"/>
    <n v="0.54635108481262329"/>
  </r>
  <r>
    <n v="2583"/>
    <d v="2026-04-04T00:00:00"/>
    <n v="2026"/>
    <x v="1"/>
    <n v="4"/>
    <x v="3"/>
    <x v="0"/>
    <x v="0"/>
    <x v="0"/>
    <s v="Returning"/>
    <x v="4"/>
    <s v="Resistance Band Set"/>
    <n v="1"/>
    <n v="41.13"/>
    <n v="0"/>
    <n v="15.04"/>
    <n v="41.13"/>
    <n v="15.04"/>
    <n v="26.090000000000003"/>
    <n v="0.63433017262338931"/>
  </r>
  <r>
    <n v="4074"/>
    <d v="2026-04-04T00:00:00"/>
    <n v="2026"/>
    <x v="1"/>
    <n v="4"/>
    <x v="3"/>
    <x v="1"/>
    <x v="1"/>
    <x v="2"/>
    <s v="Returning"/>
    <x v="3"/>
    <s v="Compact Sleeping Bag"/>
    <n v="1"/>
    <n v="121.66"/>
    <n v="0"/>
    <n v="61.37"/>
    <n v="121.66"/>
    <n v="61.37"/>
    <n v="60.29"/>
    <n v="0.49556140062469178"/>
  </r>
  <r>
    <n v="4301"/>
    <d v="2026-04-04T00:00:00"/>
    <n v="2026"/>
    <x v="1"/>
    <n v="4"/>
    <x v="3"/>
    <x v="2"/>
    <x v="16"/>
    <x v="2"/>
    <s v="New"/>
    <x v="4"/>
    <s v="Weighted Vest"/>
    <n v="1"/>
    <n v="122.77"/>
    <n v="0.1"/>
    <n v="70.59"/>
    <n v="110.49299999999999"/>
    <n v="70.59"/>
    <n v="39.902999999999992"/>
    <n v="0.36113599956558329"/>
  </r>
  <r>
    <n v="4692"/>
    <d v="2026-04-04T00:00:00"/>
    <n v="2026"/>
    <x v="1"/>
    <n v="4"/>
    <x v="3"/>
    <x v="3"/>
    <x v="13"/>
    <x v="0"/>
    <s v="Returning"/>
    <x v="0"/>
    <s v="Trail Bike Light"/>
    <n v="1"/>
    <n v="49.96"/>
    <n v="0"/>
    <n v="22.13"/>
    <n v="49.96"/>
    <n v="22.13"/>
    <n v="27.830000000000002"/>
    <n v="0.55704563650920735"/>
  </r>
  <r>
    <n v="1951"/>
    <d v="2026-04-05T00:00:00"/>
    <n v="2026"/>
    <x v="1"/>
    <n v="4"/>
    <x v="3"/>
    <x v="3"/>
    <x v="8"/>
    <x v="3"/>
    <s v="Returning"/>
    <x v="1"/>
    <s v="Summit Backpack 45L"/>
    <n v="2"/>
    <n v="155.13"/>
    <n v="0.15"/>
    <n v="80.959999999999994"/>
    <n v="263.721"/>
    <n v="161.91999999999999"/>
    <n v="101.80100000000002"/>
    <n v="0.38601779911345707"/>
  </r>
  <r>
    <n v="2111"/>
    <d v="2026-04-05T00:00:00"/>
    <n v="2026"/>
    <x v="1"/>
    <n v="4"/>
    <x v="3"/>
    <x v="3"/>
    <x v="13"/>
    <x v="0"/>
    <s v="New"/>
    <x v="1"/>
    <s v="Trekking Poles"/>
    <n v="3"/>
    <n v="69.83"/>
    <n v="0.05"/>
    <n v="31.53"/>
    <n v="199.0155"/>
    <n v="94.59"/>
    <n v="104.4255"/>
    <n v="0.52471038687941396"/>
  </r>
  <r>
    <n v="2933"/>
    <d v="2026-04-05T00:00:00"/>
    <n v="2026"/>
    <x v="1"/>
    <n v="4"/>
    <x v="3"/>
    <x v="1"/>
    <x v="6"/>
    <x v="2"/>
    <s v="Returning"/>
    <x v="2"/>
    <s v="Insulated Bottle"/>
    <n v="1"/>
    <n v="35.4"/>
    <n v="0"/>
    <n v="13.37"/>
    <n v="35.4"/>
    <n v="13.37"/>
    <n v="22.03"/>
    <n v="0.62231638418079105"/>
  </r>
  <r>
    <n v="3263"/>
    <d v="2026-04-05T00:00:00"/>
    <n v="2026"/>
    <x v="1"/>
    <n v="4"/>
    <x v="3"/>
    <x v="3"/>
    <x v="7"/>
    <x v="0"/>
    <s v="New"/>
    <x v="4"/>
    <s v="Training Mat"/>
    <n v="1"/>
    <n v="51.75"/>
    <n v="0.1"/>
    <n v="22.1"/>
    <n v="46.575000000000003"/>
    <n v="22.1"/>
    <n v="24.475000000000001"/>
    <n v="0.52549651100375738"/>
  </r>
  <r>
    <n v="4764"/>
    <d v="2026-04-05T00:00:00"/>
    <n v="2026"/>
    <x v="1"/>
    <n v="4"/>
    <x v="3"/>
    <x v="3"/>
    <x v="13"/>
    <x v="3"/>
    <s v="New"/>
    <x v="0"/>
    <s v="Compact Repair Kit"/>
    <n v="6"/>
    <n v="39.6"/>
    <n v="0.15"/>
    <n v="17.010000000000002"/>
    <n v="201.96"/>
    <n v="102.06"/>
    <n v="99.9"/>
    <n v="0.49465240641711233"/>
  </r>
  <r>
    <n v="28"/>
    <d v="2026-04-06T00:00:00"/>
    <n v="2026"/>
    <x v="1"/>
    <n v="4"/>
    <x v="3"/>
    <x v="1"/>
    <x v="6"/>
    <x v="2"/>
    <s v="New"/>
    <x v="4"/>
    <s v="Weighted Vest"/>
    <n v="2"/>
    <n v="125.94"/>
    <n v="0.05"/>
    <n v="70.94"/>
    <n v="239.28599999999997"/>
    <n v="141.88"/>
    <n v="97.405999999999977"/>
    <n v="0.40706936469329585"/>
  </r>
  <r>
    <n v="581"/>
    <d v="2026-04-06T00:00:00"/>
    <n v="2026"/>
    <x v="1"/>
    <n v="4"/>
    <x v="3"/>
    <x v="1"/>
    <x v="1"/>
    <x v="0"/>
    <s v="Returning"/>
    <x v="3"/>
    <s v="Compact Sleeping Bag"/>
    <n v="3"/>
    <n v="124.67"/>
    <n v="0"/>
    <n v="61.46"/>
    <n v="374.01"/>
    <n v="184.38"/>
    <n v="189.63"/>
    <n v="0.50701852891633914"/>
  </r>
  <r>
    <n v="643"/>
    <d v="2026-04-06T00:00:00"/>
    <n v="2026"/>
    <x v="1"/>
    <n v="4"/>
    <x v="3"/>
    <x v="3"/>
    <x v="8"/>
    <x v="0"/>
    <s v="Returning"/>
    <x v="1"/>
    <s v="Trekking Poles"/>
    <n v="2"/>
    <n v="72.260000000000005"/>
    <n v="0"/>
    <n v="33.21"/>
    <n v="144.52000000000001"/>
    <n v="66.42"/>
    <n v="78.100000000000009"/>
    <n v="0.54040963188486024"/>
  </r>
  <r>
    <n v="1907"/>
    <d v="2026-04-06T00:00:00"/>
    <n v="2026"/>
    <x v="1"/>
    <n v="4"/>
    <x v="3"/>
    <x v="1"/>
    <x v="12"/>
    <x v="1"/>
    <s v="Business"/>
    <x v="0"/>
    <s v="Trail Bike Light"/>
    <n v="10"/>
    <n v="50.64"/>
    <n v="0.2"/>
    <n v="22.99"/>
    <n v="405.12"/>
    <n v="229.89999999999998"/>
    <n v="175.22000000000003"/>
    <n v="0.43251382306477099"/>
  </r>
  <r>
    <n v="1950"/>
    <d v="2026-04-06T00:00:00"/>
    <n v="2026"/>
    <x v="1"/>
    <n v="4"/>
    <x v="3"/>
    <x v="0"/>
    <x v="9"/>
    <x v="0"/>
    <s v="New"/>
    <x v="1"/>
    <s v="Trekking Poles"/>
    <n v="1"/>
    <n v="73"/>
    <n v="0"/>
    <n v="32.4"/>
    <n v="73"/>
    <n v="32.4"/>
    <n v="40.6"/>
    <n v="0.55616438356164388"/>
  </r>
  <r>
    <n v="2443"/>
    <d v="2026-04-06T00:00:00"/>
    <n v="2026"/>
    <x v="1"/>
    <n v="4"/>
    <x v="3"/>
    <x v="0"/>
    <x v="15"/>
    <x v="0"/>
    <s v="Returning"/>
    <x v="2"/>
    <s v="Insulated Bottle"/>
    <n v="1"/>
    <n v="35.700000000000003"/>
    <n v="0"/>
    <n v="13.8"/>
    <n v="35.700000000000003"/>
    <n v="13.8"/>
    <n v="21.900000000000002"/>
    <n v="0.61344537815126055"/>
  </r>
  <r>
    <n v="2480"/>
    <d v="2026-04-06T00:00:00"/>
    <n v="2026"/>
    <x v="1"/>
    <n v="4"/>
    <x v="3"/>
    <x v="2"/>
    <x v="16"/>
    <x v="1"/>
    <s v="New"/>
    <x v="1"/>
    <s v="Summit Backpack 45L"/>
    <n v="8"/>
    <n v="152.41999999999999"/>
    <n v="0.05"/>
    <n v="80.11"/>
    <n v="1158.3919999999998"/>
    <n v="640.88"/>
    <n v="517.51199999999983"/>
    <n v="0.44675032286134564"/>
  </r>
  <r>
    <n v="2515"/>
    <d v="2026-04-06T00:00:00"/>
    <n v="2026"/>
    <x v="1"/>
    <n v="4"/>
    <x v="3"/>
    <x v="3"/>
    <x v="8"/>
    <x v="0"/>
    <s v="Returning"/>
    <x v="0"/>
    <s v="Commuter Helmet"/>
    <n v="1"/>
    <n v="81.78"/>
    <n v="0"/>
    <n v="42.82"/>
    <n v="81.78"/>
    <n v="42.82"/>
    <n v="38.96"/>
    <n v="0.47640009782342874"/>
  </r>
  <r>
    <n v="2829"/>
    <d v="2026-04-06T00:00:00"/>
    <n v="2026"/>
    <x v="1"/>
    <n v="4"/>
    <x v="3"/>
    <x v="1"/>
    <x v="6"/>
    <x v="0"/>
    <s v="Business"/>
    <x v="0"/>
    <s v="Cycling Pack 12L"/>
    <n v="6"/>
    <n v="102.59"/>
    <n v="0.1"/>
    <n v="49.6"/>
    <n v="553.98599999999999"/>
    <n v="297.60000000000002"/>
    <n v="256.38599999999997"/>
    <n v="0.46280230908362302"/>
  </r>
  <r>
    <n v="4086"/>
    <d v="2026-04-06T00:00:00"/>
    <n v="2026"/>
    <x v="1"/>
    <n v="4"/>
    <x v="3"/>
    <x v="3"/>
    <x v="8"/>
    <x v="2"/>
    <s v="Returning"/>
    <x v="1"/>
    <s v="Summit Backpack 45L"/>
    <n v="2"/>
    <n v="152.44"/>
    <n v="0.15"/>
    <n v="76.680000000000007"/>
    <n v="259.14799999999997"/>
    <n v="153.36000000000001"/>
    <n v="105.78799999999995"/>
    <n v="0.4082146109559015"/>
  </r>
  <r>
    <n v="4512"/>
    <d v="2026-04-06T00:00:00"/>
    <n v="2026"/>
    <x v="1"/>
    <n v="4"/>
    <x v="3"/>
    <x v="1"/>
    <x v="1"/>
    <x v="0"/>
    <s v="New"/>
    <x v="2"/>
    <s v="Carry-On Duffel"/>
    <n v="6"/>
    <n v="136.29"/>
    <n v="0"/>
    <n v="68.209999999999994"/>
    <n v="817.74"/>
    <n v="409.26"/>
    <n v="408.48"/>
    <n v="0.49952307579426225"/>
  </r>
  <r>
    <n v="4837"/>
    <d v="2026-04-06T00:00:00"/>
    <n v="2026"/>
    <x v="1"/>
    <n v="4"/>
    <x v="3"/>
    <x v="0"/>
    <x v="9"/>
    <x v="1"/>
    <s v="Business"/>
    <x v="1"/>
    <s v="Summit Backpack 45L"/>
    <n v="4"/>
    <n v="157.51"/>
    <n v="0.2"/>
    <n v="79.209999999999994"/>
    <n v="504.03199999999998"/>
    <n v="316.83999999999997"/>
    <n v="187.19200000000001"/>
    <n v="0.37138911815122855"/>
  </r>
  <r>
    <n v="1580"/>
    <d v="2026-04-07T00:00:00"/>
    <n v="2026"/>
    <x v="1"/>
    <n v="4"/>
    <x v="3"/>
    <x v="2"/>
    <x v="3"/>
    <x v="0"/>
    <s v="New"/>
    <x v="3"/>
    <s v="Compact Sleeping Bag"/>
    <n v="2"/>
    <n v="120.5"/>
    <n v="0"/>
    <n v="61.42"/>
    <n v="241"/>
    <n v="122.84"/>
    <n v="118.16"/>
    <n v="0.49029045643153524"/>
  </r>
  <r>
    <n v="1962"/>
    <d v="2026-04-07T00:00:00"/>
    <n v="2026"/>
    <x v="1"/>
    <n v="4"/>
    <x v="3"/>
    <x v="0"/>
    <x v="0"/>
    <x v="0"/>
    <s v="Returning"/>
    <x v="1"/>
    <s v="Summit Backpack 45L"/>
    <n v="3"/>
    <n v="152.62"/>
    <n v="0.05"/>
    <n v="77.75"/>
    <n v="434.96699999999998"/>
    <n v="233.25"/>
    <n v="201.71699999999998"/>
    <n v="0.46375242259757637"/>
  </r>
  <r>
    <n v="2381"/>
    <d v="2026-04-07T00:00:00"/>
    <n v="2026"/>
    <x v="1"/>
    <n v="4"/>
    <x v="3"/>
    <x v="1"/>
    <x v="11"/>
    <x v="0"/>
    <s v="Returning"/>
    <x v="2"/>
    <s v="Carry-On Duffel"/>
    <n v="2"/>
    <n v="134.16"/>
    <n v="0.05"/>
    <n v="67.08"/>
    <n v="254.90399999999997"/>
    <n v="134.16"/>
    <n v="120.74399999999997"/>
    <n v="0.47368421052631576"/>
  </r>
  <r>
    <n v="2655"/>
    <d v="2026-04-07T00:00:00"/>
    <n v="2026"/>
    <x v="1"/>
    <n v="4"/>
    <x v="3"/>
    <x v="3"/>
    <x v="13"/>
    <x v="2"/>
    <s v="Business"/>
    <x v="0"/>
    <s v="Cycling Pack 12L"/>
    <n v="1"/>
    <n v="101.13"/>
    <n v="0"/>
    <n v="50.8"/>
    <n v="101.13"/>
    <n v="50.8"/>
    <n v="50.33"/>
    <n v="0.49767625828141998"/>
  </r>
  <r>
    <n v="2944"/>
    <d v="2026-04-07T00:00:00"/>
    <n v="2026"/>
    <x v="1"/>
    <n v="4"/>
    <x v="3"/>
    <x v="1"/>
    <x v="14"/>
    <x v="2"/>
    <s v="New"/>
    <x v="4"/>
    <s v="Training Mat"/>
    <n v="1"/>
    <n v="51.36"/>
    <n v="0"/>
    <n v="22.21"/>
    <n v="51.36"/>
    <n v="22.21"/>
    <n v="29.15"/>
    <n v="0.56756230529595009"/>
  </r>
  <r>
    <n v="4756"/>
    <d v="2026-04-07T00:00:00"/>
    <n v="2026"/>
    <x v="1"/>
    <n v="4"/>
    <x v="3"/>
    <x v="2"/>
    <x v="16"/>
    <x v="0"/>
    <s v="Business"/>
    <x v="1"/>
    <s v="Summit Backpack 45L"/>
    <n v="5"/>
    <n v="151.88"/>
    <n v="0"/>
    <n v="80.56"/>
    <n v="759.4"/>
    <n v="402.8"/>
    <n v="356.59999999999997"/>
    <n v="0.46958124835396364"/>
  </r>
  <r>
    <n v="52"/>
    <d v="2026-04-08T00:00:00"/>
    <n v="2026"/>
    <x v="1"/>
    <n v="4"/>
    <x v="3"/>
    <x v="1"/>
    <x v="12"/>
    <x v="0"/>
    <s v="New"/>
    <x v="2"/>
    <s v="Carry-On Duffel"/>
    <n v="2"/>
    <n v="133.59"/>
    <n v="0"/>
    <n v="66.83"/>
    <n v="267.18"/>
    <n v="133.66"/>
    <n v="133.52000000000001"/>
    <n v="0.49973800434164234"/>
  </r>
  <r>
    <n v="556"/>
    <d v="2026-04-08T00:00:00"/>
    <n v="2026"/>
    <x v="1"/>
    <n v="4"/>
    <x v="3"/>
    <x v="3"/>
    <x v="8"/>
    <x v="0"/>
    <s v="New"/>
    <x v="3"/>
    <s v="Compact Sleeping Bag"/>
    <n v="2"/>
    <n v="124.39"/>
    <n v="0"/>
    <n v="61.27"/>
    <n v="248.78"/>
    <n v="122.54"/>
    <n v="126.24"/>
    <n v="0.50743628909076288"/>
  </r>
  <r>
    <n v="1233"/>
    <d v="2026-04-08T00:00:00"/>
    <n v="2026"/>
    <x v="1"/>
    <n v="4"/>
    <x v="3"/>
    <x v="0"/>
    <x v="15"/>
    <x v="0"/>
    <s v="New"/>
    <x v="0"/>
    <s v="Trail Bike Light"/>
    <n v="5"/>
    <n v="50.22"/>
    <n v="0.1"/>
    <n v="22.31"/>
    <n v="225.99"/>
    <n v="111.55"/>
    <n v="114.44000000000001"/>
    <n v="0.50639408823399268"/>
  </r>
  <r>
    <n v="1492"/>
    <d v="2026-04-08T00:00:00"/>
    <n v="2026"/>
    <x v="1"/>
    <n v="4"/>
    <x v="3"/>
    <x v="1"/>
    <x v="14"/>
    <x v="0"/>
    <s v="Returning"/>
    <x v="0"/>
    <s v="Compact Repair Kit"/>
    <n v="2"/>
    <n v="41.08"/>
    <n v="0"/>
    <n v="16.79"/>
    <n v="82.16"/>
    <n v="33.58"/>
    <n v="48.58"/>
    <n v="0.59128529698149956"/>
  </r>
  <r>
    <n v="1619"/>
    <d v="2026-04-08T00:00:00"/>
    <n v="2026"/>
    <x v="1"/>
    <n v="4"/>
    <x v="3"/>
    <x v="3"/>
    <x v="8"/>
    <x v="2"/>
    <s v="New"/>
    <x v="2"/>
    <s v="Packing Cube Set"/>
    <n v="5"/>
    <n v="46.11"/>
    <n v="0"/>
    <n v="18.88"/>
    <n v="230.55"/>
    <n v="94.399999999999991"/>
    <n v="136.15000000000003"/>
    <n v="0.5905443504662764"/>
  </r>
  <r>
    <n v="1631"/>
    <d v="2026-04-08T00:00:00"/>
    <n v="2026"/>
    <x v="1"/>
    <n v="4"/>
    <x v="3"/>
    <x v="3"/>
    <x v="8"/>
    <x v="0"/>
    <s v="Returning"/>
    <x v="2"/>
    <s v="Packing Cube Set"/>
    <n v="1"/>
    <n v="45.54"/>
    <n v="0"/>
    <n v="18.36"/>
    <n v="45.54"/>
    <n v="18.36"/>
    <n v="27.18"/>
    <n v="0.59683794466403162"/>
  </r>
  <r>
    <n v="1844"/>
    <d v="2026-04-08T00:00:00"/>
    <n v="2026"/>
    <x v="1"/>
    <n v="4"/>
    <x v="3"/>
    <x v="1"/>
    <x v="14"/>
    <x v="2"/>
    <s v="New"/>
    <x v="4"/>
    <s v="Recovery Roller"/>
    <n v="2"/>
    <n v="37.1"/>
    <n v="0.1"/>
    <n v="14.17"/>
    <n v="66.78"/>
    <n v="28.34"/>
    <n v="38.44"/>
    <n v="0.57562144354597178"/>
  </r>
  <r>
    <n v="4246"/>
    <d v="2026-04-08T00:00:00"/>
    <n v="2026"/>
    <x v="1"/>
    <n v="4"/>
    <x v="3"/>
    <x v="3"/>
    <x v="8"/>
    <x v="1"/>
    <s v="Business"/>
    <x v="1"/>
    <s v="Summit Backpack 45L"/>
    <n v="5"/>
    <n v="156.57"/>
    <n v="0.15"/>
    <n v="80.849999999999994"/>
    <n v="665.4224999999999"/>
    <n v="404.25"/>
    <n v="261.1724999999999"/>
    <n v="0.39249123677062309"/>
  </r>
  <r>
    <n v="5139"/>
    <d v="2026-04-08T00:00:00"/>
    <n v="2026"/>
    <x v="1"/>
    <n v="4"/>
    <x v="3"/>
    <x v="0"/>
    <x v="15"/>
    <x v="0"/>
    <s v="Returning"/>
    <x v="4"/>
    <s v="Training Mat"/>
    <n v="2"/>
    <n v="51.4"/>
    <n v="0"/>
    <n v="21.99"/>
    <n v="102.8"/>
    <n v="43.98"/>
    <n v="58.82"/>
    <n v="0.57217898832684821"/>
  </r>
  <r>
    <n v="186"/>
    <d v="2026-04-09T00:00:00"/>
    <n v="2026"/>
    <x v="1"/>
    <n v="4"/>
    <x v="3"/>
    <x v="0"/>
    <x v="0"/>
    <x v="0"/>
    <s v="New"/>
    <x v="2"/>
    <s v="Packing Cube Set"/>
    <n v="2"/>
    <n v="46.42"/>
    <n v="0.1"/>
    <n v="18.73"/>
    <n v="83.556000000000012"/>
    <n v="37.46"/>
    <n v="46.096000000000011"/>
    <n v="0.55167791660682663"/>
  </r>
  <r>
    <n v="1742"/>
    <d v="2026-04-09T00:00:00"/>
    <n v="2026"/>
    <x v="1"/>
    <n v="4"/>
    <x v="3"/>
    <x v="3"/>
    <x v="4"/>
    <x v="3"/>
    <s v="Returning"/>
    <x v="3"/>
    <s v="Compact Sleeping Bag"/>
    <n v="2"/>
    <n v="120.75"/>
    <n v="0.05"/>
    <n v="60.31"/>
    <n v="229.42499999999998"/>
    <n v="120.62"/>
    <n v="108.80499999999998"/>
    <n v="0.47425084450256066"/>
  </r>
  <r>
    <n v="3189"/>
    <d v="2026-04-09T00:00:00"/>
    <n v="2026"/>
    <x v="1"/>
    <n v="4"/>
    <x v="3"/>
    <x v="1"/>
    <x v="11"/>
    <x v="1"/>
    <s v="Business"/>
    <x v="1"/>
    <s v="Summit Backpack 45L"/>
    <n v="6"/>
    <n v="157.38999999999999"/>
    <n v="0.05"/>
    <n v="79.239999999999995"/>
    <n v="897.12299999999993"/>
    <n v="475.43999999999994"/>
    <n v="421.68299999999999"/>
    <n v="0.47003922539049831"/>
  </r>
  <r>
    <n v="3747"/>
    <d v="2026-04-09T00:00:00"/>
    <n v="2026"/>
    <x v="1"/>
    <n v="4"/>
    <x v="3"/>
    <x v="3"/>
    <x v="7"/>
    <x v="2"/>
    <s v="Returning"/>
    <x v="3"/>
    <s v="Compact Sleeping Bag"/>
    <n v="2"/>
    <n v="122.36"/>
    <n v="0.05"/>
    <n v="59.06"/>
    <n v="232.48399999999998"/>
    <n v="118.12"/>
    <n v="114.36399999999998"/>
    <n v="0.49192202474148755"/>
  </r>
  <r>
    <n v="3782"/>
    <d v="2026-04-09T00:00:00"/>
    <n v="2026"/>
    <x v="1"/>
    <n v="4"/>
    <x v="3"/>
    <x v="0"/>
    <x v="0"/>
    <x v="2"/>
    <s v="Returning"/>
    <x v="4"/>
    <s v="Resistance Band Set"/>
    <n v="2"/>
    <n v="39.68"/>
    <n v="0.05"/>
    <n v="14.98"/>
    <n v="75.391999999999996"/>
    <n v="29.96"/>
    <n v="45.431999999999995"/>
    <n v="0.60261035653650252"/>
  </r>
  <r>
    <n v="4344"/>
    <d v="2026-04-09T00:00:00"/>
    <n v="2026"/>
    <x v="1"/>
    <n v="4"/>
    <x v="3"/>
    <x v="2"/>
    <x v="5"/>
    <x v="2"/>
    <s v="Business"/>
    <x v="3"/>
    <s v="Compact Sleeping Bag"/>
    <n v="3"/>
    <n v="121.56"/>
    <n v="0.15"/>
    <n v="61.31"/>
    <n v="309.97800000000001"/>
    <n v="183.93"/>
    <n v="126.048"/>
    <n v="0.40663530960261696"/>
  </r>
  <r>
    <n v="4901"/>
    <d v="2026-04-09T00:00:00"/>
    <n v="2026"/>
    <x v="1"/>
    <n v="4"/>
    <x v="3"/>
    <x v="0"/>
    <x v="0"/>
    <x v="3"/>
    <s v="New"/>
    <x v="0"/>
    <s v="Commuter Helmet"/>
    <n v="1"/>
    <n v="80.19"/>
    <n v="0.1"/>
    <n v="42.15"/>
    <n v="72.171000000000006"/>
    <n v="42.15"/>
    <n v="30.021000000000008"/>
    <n v="0.4159704036247247"/>
  </r>
  <r>
    <n v="4969"/>
    <d v="2026-04-09T00:00:00"/>
    <n v="2026"/>
    <x v="1"/>
    <n v="4"/>
    <x v="3"/>
    <x v="3"/>
    <x v="7"/>
    <x v="3"/>
    <s v="Business"/>
    <x v="0"/>
    <s v="Commuter Helmet"/>
    <n v="2"/>
    <n v="81.14"/>
    <n v="0"/>
    <n v="43.43"/>
    <n v="162.28"/>
    <n v="86.86"/>
    <n v="75.42"/>
    <n v="0.46475228000985952"/>
  </r>
  <r>
    <n v="673"/>
    <d v="2026-04-10T00:00:00"/>
    <n v="2026"/>
    <x v="1"/>
    <n v="4"/>
    <x v="3"/>
    <x v="3"/>
    <x v="8"/>
    <x v="2"/>
    <s v="New"/>
    <x v="3"/>
    <s v="Trail Tent 2P"/>
    <n v="2"/>
    <n v="191.11"/>
    <n v="0"/>
    <n v="103.58"/>
    <n v="382.22"/>
    <n v="207.16"/>
    <n v="175.06000000000003"/>
    <n v="0.45800847679346979"/>
  </r>
  <r>
    <n v="888"/>
    <d v="2026-04-10T00:00:00"/>
    <n v="2026"/>
    <x v="1"/>
    <n v="4"/>
    <x v="3"/>
    <x v="3"/>
    <x v="7"/>
    <x v="2"/>
    <s v="New"/>
    <x v="0"/>
    <s v="Compact Repair Kit"/>
    <n v="2"/>
    <n v="40.58"/>
    <n v="0.05"/>
    <n v="17.149999999999999"/>
    <n v="77.10199999999999"/>
    <n v="34.299999999999997"/>
    <n v="42.801999999999992"/>
    <n v="0.55513475655625011"/>
  </r>
  <r>
    <n v="1541"/>
    <d v="2026-04-10T00:00:00"/>
    <n v="2026"/>
    <x v="1"/>
    <n v="4"/>
    <x v="3"/>
    <x v="0"/>
    <x v="15"/>
    <x v="3"/>
    <s v="Returning"/>
    <x v="3"/>
    <s v="Portable Camp Stove"/>
    <n v="1"/>
    <n v="83.44"/>
    <n v="0"/>
    <n v="40.299999999999997"/>
    <n v="83.44"/>
    <n v="40.299999999999997"/>
    <n v="43.14"/>
    <n v="0.51701821668264625"/>
  </r>
  <r>
    <n v="1881"/>
    <d v="2026-04-10T00:00:00"/>
    <n v="2026"/>
    <x v="1"/>
    <n v="4"/>
    <x v="3"/>
    <x v="3"/>
    <x v="7"/>
    <x v="3"/>
    <s v="New"/>
    <x v="4"/>
    <s v="Training Mat"/>
    <n v="1"/>
    <n v="49.61"/>
    <n v="0"/>
    <n v="21.92"/>
    <n v="49.61"/>
    <n v="21.92"/>
    <n v="27.689999999999998"/>
    <n v="0.55815359806490628"/>
  </r>
  <r>
    <n v="2007"/>
    <d v="2026-04-10T00:00:00"/>
    <n v="2026"/>
    <x v="1"/>
    <n v="4"/>
    <x v="3"/>
    <x v="3"/>
    <x v="8"/>
    <x v="0"/>
    <s v="Returning"/>
    <x v="4"/>
    <s v="Weighted Vest"/>
    <n v="2"/>
    <n v="123.31"/>
    <n v="0"/>
    <n v="69.239999999999995"/>
    <n v="246.62"/>
    <n v="138.47999999999999"/>
    <n v="108.14000000000001"/>
    <n v="0.43848836266320662"/>
  </r>
  <r>
    <n v="2312"/>
    <d v="2026-04-10T00:00:00"/>
    <n v="2026"/>
    <x v="1"/>
    <n v="4"/>
    <x v="3"/>
    <x v="0"/>
    <x v="15"/>
    <x v="2"/>
    <s v="New"/>
    <x v="1"/>
    <s v="Hiking Daypack 20L"/>
    <n v="1"/>
    <n v="93.35"/>
    <n v="0.1"/>
    <n v="45.54"/>
    <n v="84.015000000000001"/>
    <n v="45.54"/>
    <n v="38.475000000000001"/>
    <n v="0.45795393679700053"/>
  </r>
  <r>
    <n v="4493"/>
    <d v="2026-04-10T00:00:00"/>
    <n v="2026"/>
    <x v="1"/>
    <n v="4"/>
    <x v="3"/>
    <x v="0"/>
    <x v="0"/>
    <x v="1"/>
    <s v="Business"/>
    <x v="1"/>
    <s v="Hiking Daypack 20L"/>
    <n v="5"/>
    <n v="92.63"/>
    <n v="0.15"/>
    <n v="46.33"/>
    <n v="393.67749999999995"/>
    <n v="231.64999999999998"/>
    <n v="162.02749999999997"/>
    <n v="0.41157419461361139"/>
  </r>
  <r>
    <n v="2072"/>
    <d v="2026-04-11T00:00:00"/>
    <n v="2026"/>
    <x v="1"/>
    <n v="4"/>
    <x v="3"/>
    <x v="0"/>
    <x v="9"/>
    <x v="0"/>
    <s v="New"/>
    <x v="3"/>
    <s v="Compact Sleeping Bag"/>
    <n v="4"/>
    <n v="124.87"/>
    <n v="0.1"/>
    <n v="62.03"/>
    <n v="449.53200000000004"/>
    <n v="248.12"/>
    <n v="201.41200000000003"/>
    <n v="0.44804819234225823"/>
  </r>
  <r>
    <n v="2142"/>
    <d v="2026-04-11T00:00:00"/>
    <n v="2026"/>
    <x v="1"/>
    <n v="4"/>
    <x v="3"/>
    <x v="3"/>
    <x v="4"/>
    <x v="3"/>
    <s v="New"/>
    <x v="3"/>
    <s v="Alpine Tent 4P"/>
    <n v="1"/>
    <n v="339.64"/>
    <n v="0.1"/>
    <n v="195.81"/>
    <n v="305.67599999999999"/>
    <n v="195.81"/>
    <n v="109.86599999999999"/>
    <n v="0.35941977780394924"/>
  </r>
  <r>
    <n v="2911"/>
    <d v="2026-04-11T00:00:00"/>
    <n v="2026"/>
    <x v="1"/>
    <n v="4"/>
    <x v="3"/>
    <x v="2"/>
    <x v="2"/>
    <x v="2"/>
    <s v="New"/>
    <x v="0"/>
    <s v="Trail Bike Light"/>
    <n v="1"/>
    <n v="50.86"/>
    <n v="0.05"/>
    <n v="22.1"/>
    <n v="48.317"/>
    <n v="22.1"/>
    <n v="26.216999999999999"/>
    <n v="0.54260405240391574"/>
  </r>
  <r>
    <n v="4276"/>
    <d v="2026-04-11T00:00:00"/>
    <n v="2026"/>
    <x v="1"/>
    <n v="4"/>
    <x v="3"/>
    <x v="3"/>
    <x v="8"/>
    <x v="0"/>
    <s v="New"/>
    <x v="2"/>
    <s v="Travel Backpack 35L"/>
    <n v="2"/>
    <n v="167.01"/>
    <n v="0"/>
    <n v="89.8"/>
    <n v="334.02"/>
    <n v="179.6"/>
    <n v="154.41999999999999"/>
    <n v="0.46230764624872761"/>
  </r>
  <r>
    <n v="5077"/>
    <d v="2026-04-11T00:00:00"/>
    <n v="2026"/>
    <x v="1"/>
    <n v="4"/>
    <x v="3"/>
    <x v="3"/>
    <x v="8"/>
    <x v="3"/>
    <s v="Returning"/>
    <x v="1"/>
    <s v="Hiking Daypack 20L"/>
    <n v="2"/>
    <n v="92.63"/>
    <n v="0.15"/>
    <n v="44.96"/>
    <n v="157.47099999999998"/>
    <n v="89.92"/>
    <n v="67.550999999999974"/>
    <n v="0.42897422382533917"/>
  </r>
  <r>
    <n v="1259"/>
    <d v="2026-04-12T00:00:00"/>
    <n v="2026"/>
    <x v="1"/>
    <n v="4"/>
    <x v="3"/>
    <x v="1"/>
    <x v="12"/>
    <x v="3"/>
    <s v="New"/>
    <x v="1"/>
    <s v="Summit Backpack 45L"/>
    <n v="2"/>
    <n v="151.01"/>
    <n v="0"/>
    <n v="80.209999999999994"/>
    <n v="302.02"/>
    <n v="160.41999999999999"/>
    <n v="141.6"/>
    <n v="0.4688431229719886"/>
  </r>
  <r>
    <n v="1720"/>
    <d v="2026-04-12T00:00:00"/>
    <n v="2026"/>
    <x v="1"/>
    <n v="4"/>
    <x v="3"/>
    <x v="0"/>
    <x v="15"/>
    <x v="0"/>
    <s v="New"/>
    <x v="1"/>
    <s v="Hiking Daypack 20L"/>
    <n v="2"/>
    <n v="92.07"/>
    <n v="0"/>
    <n v="44.1"/>
    <n v="184.14"/>
    <n v="88.2"/>
    <n v="95.939999999999984"/>
    <n v="0.52101661779081132"/>
  </r>
  <r>
    <n v="1975"/>
    <d v="2026-04-12T00:00:00"/>
    <n v="2026"/>
    <x v="1"/>
    <n v="4"/>
    <x v="3"/>
    <x v="0"/>
    <x v="15"/>
    <x v="0"/>
    <s v="Returning"/>
    <x v="4"/>
    <s v="Recovery Roller"/>
    <n v="1"/>
    <n v="36.840000000000003"/>
    <n v="0.1"/>
    <n v="13.86"/>
    <n v="33.156000000000006"/>
    <n v="13.86"/>
    <n v="19.296000000000006"/>
    <n v="0.58197611292073836"/>
  </r>
  <r>
    <n v="2848"/>
    <d v="2026-04-12T00:00:00"/>
    <n v="2026"/>
    <x v="1"/>
    <n v="4"/>
    <x v="3"/>
    <x v="1"/>
    <x v="6"/>
    <x v="0"/>
    <s v="New"/>
    <x v="1"/>
    <s v="Trekking Poles"/>
    <n v="1"/>
    <n v="71.64"/>
    <n v="0.05"/>
    <n v="32.729999999999997"/>
    <n v="68.057999999999993"/>
    <n v="32.729999999999997"/>
    <n v="35.327999999999996"/>
    <n v="0.51908666137706072"/>
  </r>
  <r>
    <n v="2979"/>
    <d v="2026-04-12T00:00:00"/>
    <n v="2026"/>
    <x v="1"/>
    <n v="4"/>
    <x v="3"/>
    <x v="1"/>
    <x v="14"/>
    <x v="0"/>
    <s v="New"/>
    <x v="4"/>
    <s v="Weighted Vest"/>
    <n v="1"/>
    <n v="124.18"/>
    <n v="0"/>
    <n v="67.42"/>
    <n v="124.18"/>
    <n v="67.42"/>
    <n v="56.760000000000005"/>
    <n v="0.45707843453052022"/>
  </r>
  <r>
    <n v="2996"/>
    <d v="2026-04-12T00:00:00"/>
    <n v="2026"/>
    <x v="1"/>
    <n v="4"/>
    <x v="3"/>
    <x v="1"/>
    <x v="12"/>
    <x v="2"/>
    <s v="New"/>
    <x v="2"/>
    <s v="Carry-On Duffel"/>
    <n v="1"/>
    <n v="134.94999999999999"/>
    <n v="0"/>
    <n v="67.849999999999994"/>
    <n v="134.94999999999999"/>
    <n v="67.849999999999994"/>
    <n v="67.099999999999994"/>
    <n v="0.49722119303445722"/>
  </r>
  <r>
    <n v="749"/>
    <d v="2026-04-13T00:00:00"/>
    <n v="2026"/>
    <x v="1"/>
    <n v="4"/>
    <x v="3"/>
    <x v="0"/>
    <x v="15"/>
    <x v="0"/>
    <s v="New"/>
    <x v="3"/>
    <s v="Compact Sleeping Bag"/>
    <n v="2"/>
    <n v="124"/>
    <n v="0"/>
    <n v="60.14"/>
    <n v="248"/>
    <n v="120.28"/>
    <n v="127.72"/>
    <n v="0.51500000000000001"/>
  </r>
  <r>
    <n v="1928"/>
    <d v="2026-04-13T00:00:00"/>
    <n v="2026"/>
    <x v="1"/>
    <n v="4"/>
    <x v="3"/>
    <x v="3"/>
    <x v="13"/>
    <x v="3"/>
    <s v="Returning"/>
    <x v="4"/>
    <s v="Training Mat"/>
    <n v="2"/>
    <n v="50.2"/>
    <n v="0.1"/>
    <n v="21.48"/>
    <n v="90.360000000000014"/>
    <n v="42.96"/>
    <n v="47.400000000000013"/>
    <n v="0.5245683930942896"/>
  </r>
  <r>
    <n v="2486"/>
    <d v="2026-04-13T00:00:00"/>
    <n v="2026"/>
    <x v="1"/>
    <n v="4"/>
    <x v="3"/>
    <x v="1"/>
    <x v="11"/>
    <x v="0"/>
    <s v="Business"/>
    <x v="1"/>
    <s v="Hiking Daypack 20L"/>
    <n v="1"/>
    <n v="93.65"/>
    <n v="0"/>
    <n v="44.15"/>
    <n v="93.65"/>
    <n v="44.15"/>
    <n v="49.500000000000007"/>
    <n v="0.5285638013881474"/>
  </r>
  <r>
    <n v="2688"/>
    <d v="2026-04-13T00:00:00"/>
    <n v="2026"/>
    <x v="1"/>
    <n v="4"/>
    <x v="3"/>
    <x v="2"/>
    <x v="16"/>
    <x v="3"/>
    <s v="New"/>
    <x v="2"/>
    <s v="Packing Cube Set"/>
    <n v="5"/>
    <n v="47.25"/>
    <n v="0.1"/>
    <n v="17.93"/>
    <n v="212.625"/>
    <n v="89.65"/>
    <n v="122.97499999999999"/>
    <n v="0.57836566725455607"/>
  </r>
  <r>
    <n v="2712"/>
    <d v="2026-04-13T00:00:00"/>
    <n v="2026"/>
    <x v="1"/>
    <n v="4"/>
    <x v="3"/>
    <x v="2"/>
    <x v="5"/>
    <x v="0"/>
    <s v="Returning"/>
    <x v="4"/>
    <s v="Recovery Roller"/>
    <n v="1"/>
    <n v="35.69"/>
    <n v="0.05"/>
    <n v="13.53"/>
    <n v="33.905499999999996"/>
    <n v="13.53"/>
    <n v="20.375499999999995"/>
    <n v="0.60094969842650892"/>
  </r>
  <r>
    <n v="3853"/>
    <d v="2026-04-13T00:00:00"/>
    <n v="2026"/>
    <x v="1"/>
    <n v="4"/>
    <x v="3"/>
    <x v="3"/>
    <x v="13"/>
    <x v="0"/>
    <s v="Returning"/>
    <x v="2"/>
    <s v="Carry-On Duffel"/>
    <n v="3"/>
    <n v="136.12"/>
    <n v="0"/>
    <n v="66.58"/>
    <n v="408.36"/>
    <n v="199.74"/>
    <n v="208.62"/>
    <n v="0.51087275933000298"/>
  </r>
  <r>
    <n v="4043"/>
    <d v="2026-04-13T00:00:00"/>
    <n v="2026"/>
    <x v="1"/>
    <n v="4"/>
    <x v="3"/>
    <x v="3"/>
    <x v="7"/>
    <x v="3"/>
    <s v="New"/>
    <x v="1"/>
    <s v="Summit Backpack 45L"/>
    <n v="1"/>
    <n v="155.88999999999999"/>
    <n v="0"/>
    <n v="77.260000000000005"/>
    <n v="155.88999999999999"/>
    <n v="77.260000000000005"/>
    <n v="78.629999999999981"/>
    <n v="0.50439412406183837"/>
  </r>
  <r>
    <n v="290"/>
    <d v="2026-04-14T00:00:00"/>
    <n v="2026"/>
    <x v="1"/>
    <n v="4"/>
    <x v="3"/>
    <x v="0"/>
    <x v="15"/>
    <x v="0"/>
    <s v="Business"/>
    <x v="2"/>
    <s v="Carry-On Duffel"/>
    <n v="1"/>
    <n v="130.81"/>
    <n v="0"/>
    <n v="67.86"/>
    <n v="130.81"/>
    <n v="67.86"/>
    <n v="62.95"/>
    <n v="0.48123232168794439"/>
  </r>
  <r>
    <n v="2953"/>
    <d v="2026-04-14T00:00:00"/>
    <n v="2026"/>
    <x v="1"/>
    <n v="4"/>
    <x v="3"/>
    <x v="0"/>
    <x v="0"/>
    <x v="0"/>
    <s v="Returning"/>
    <x v="2"/>
    <s v="Packing Cube Set"/>
    <n v="2"/>
    <n v="47.56"/>
    <n v="0.05"/>
    <n v="18.649999999999999"/>
    <n v="90.364000000000004"/>
    <n v="37.299999999999997"/>
    <n v="53.064000000000007"/>
    <n v="0.58722500110663545"/>
  </r>
  <r>
    <n v="3179"/>
    <d v="2026-04-14T00:00:00"/>
    <n v="2026"/>
    <x v="1"/>
    <n v="4"/>
    <x v="3"/>
    <x v="1"/>
    <x v="14"/>
    <x v="0"/>
    <s v="New"/>
    <x v="1"/>
    <s v="Trail Boots"/>
    <n v="2"/>
    <n v="140.65"/>
    <n v="0.05"/>
    <n v="78.900000000000006"/>
    <n v="267.23500000000001"/>
    <n v="157.80000000000001"/>
    <n v="109.435"/>
    <n v="0.40950848504125581"/>
  </r>
  <r>
    <n v="3301"/>
    <d v="2026-04-14T00:00:00"/>
    <n v="2026"/>
    <x v="1"/>
    <n v="4"/>
    <x v="3"/>
    <x v="3"/>
    <x v="4"/>
    <x v="2"/>
    <s v="New"/>
    <x v="0"/>
    <s v="Commuter Helmet"/>
    <n v="1"/>
    <n v="82.75"/>
    <n v="0"/>
    <n v="43.18"/>
    <n v="82.75"/>
    <n v="43.18"/>
    <n v="39.57"/>
    <n v="0.47818731117824775"/>
  </r>
  <r>
    <n v="3349"/>
    <d v="2026-04-14T00:00:00"/>
    <n v="2026"/>
    <x v="1"/>
    <n v="4"/>
    <x v="3"/>
    <x v="3"/>
    <x v="8"/>
    <x v="0"/>
    <s v="Returning"/>
    <x v="4"/>
    <s v="Resistance Band Set"/>
    <n v="2"/>
    <n v="40.909999999999997"/>
    <n v="0.1"/>
    <n v="14.95"/>
    <n v="73.637999999999991"/>
    <n v="29.9"/>
    <n v="43.737999999999992"/>
    <n v="0.59395964040305271"/>
  </r>
  <r>
    <n v="4874"/>
    <d v="2026-04-14T00:00:00"/>
    <n v="2026"/>
    <x v="1"/>
    <n v="4"/>
    <x v="3"/>
    <x v="0"/>
    <x v="0"/>
    <x v="2"/>
    <s v="Returning"/>
    <x v="2"/>
    <s v="Packing Cube Set"/>
    <n v="1"/>
    <n v="46.62"/>
    <n v="0"/>
    <n v="18.86"/>
    <n v="46.62"/>
    <n v="18.86"/>
    <n v="27.759999999999998"/>
    <n v="0.59545259545259543"/>
  </r>
  <r>
    <n v="1045"/>
    <d v="2026-04-15T00:00:00"/>
    <n v="2026"/>
    <x v="1"/>
    <n v="4"/>
    <x v="3"/>
    <x v="0"/>
    <x v="15"/>
    <x v="0"/>
    <s v="Returning"/>
    <x v="3"/>
    <s v="Trail Tent 2P"/>
    <n v="2"/>
    <n v="196.57"/>
    <n v="0.05"/>
    <n v="106.2"/>
    <n v="373.48299999999995"/>
    <n v="212.4"/>
    <n v="161.08299999999994"/>
    <n v="0.43129941657317727"/>
  </r>
  <r>
    <n v="1703"/>
    <d v="2026-04-15T00:00:00"/>
    <n v="2026"/>
    <x v="1"/>
    <n v="4"/>
    <x v="3"/>
    <x v="1"/>
    <x v="1"/>
    <x v="0"/>
    <s v="Returning"/>
    <x v="1"/>
    <s v="Hiking Daypack 20L"/>
    <n v="1"/>
    <n v="90.52"/>
    <n v="0"/>
    <n v="46.5"/>
    <n v="90.52"/>
    <n v="46.5"/>
    <n v="44.019999999999996"/>
    <n v="0.4863013698630137"/>
  </r>
  <r>
    <n v="2107"/>
    <d v="2026-04-15T00:00:00"/>
    <n v="2026"/>
    <x v="1"/>
    <n v="4"/>
    <x v="3"/>
    <x v="0"/>
    <x v="15"/>
    <x v="0"/>
    <s v="Returning"/>
    <x v="2"/>
    <s v="Travel Backpack 35L"/>
    <n v="5"/>
    <n v="165.35"/>
    <n v="0.05"/>
    <n v="89.38"/>
    <n v="785.41249999999991"/>
    <n v="446.9"/>
    <n v="338.51249999999993"/>
    <n v="0.43099963395031271"/>
  </r>
  <r>
    <n v="2265"/>
    <d v="2026-04-15T00:00:00"/>
    <n v="2026"/>
    <x v="1"/>
    <n v="4"/>
    <x v="3"/>
    <x v="1"/>
    <x v="11"/>
    <x v="2"/>
    <s v="Returning"/>
    <x v="2"/>
    <s v="Insulated Bottle"/>
    <n v="2"/>
    <n v="36.35"/>
    <n v="0"/>
    <n v="13.55"/>
    <n v="72.7"/>
    <n v="27.1"/>
    <n v="45.6"/>
    <n v="0.6272352132049519"/>
  </r>
  <r>
    <n v="2839"/>
    <d v="2026-04-15T00:00:00"/>
    <n v="2026"/>
    <x v="1"/>
    <n v="4"/>
    <x v="3"/>
    <x v="1"/>
    <x v="14"/>
    <x v="2"/>
    <s v="New"/>
    <x v="2"/>
    <s v="Packing Cube Set"/>
    <n v="1"/>
    <n v="47"/>
    <n v="0"/>
    <n v="18.64"/>
    <n v="47"/>
    <n v="18.64"/>
    <n v="28.36"/>
    <n v="0.60340425531914887"/>
  </r>
  <r>
    <n v="4742"/>
    <d v="2026-04-15T00:00:00"/>
    <n v="2026"/>
    <x v="1"/>
    <n v="4"/>
    <x v="3"/>
    <x v="3"/>
    <x v="13"/>
    <x v="3"/>
    <s v="Returning"/>
    <x v="2"/>
    <s v="Packing Cube Set"/>
    <n v="1"/>
    <n v="46.86"/>
    <n v="0"/>
    <n v="18.190000000000001"/>
    <n v="46.86"/>
    <n v="18.190000000000001"/>
    <n v="28.669999999999998"/>
    <n v="0.61182244985061884"/>
  </r>
  <r>
    <n v="4899"/>
    <d v="2026-04-15T00:00:00"/>
    <n v="2026"/>
    <x v="1"/>
    <n v="4"/>
    <x v="3"/>
    <x v="0"/>
    <x v="9"/>
    <x v="0"/>
    <s v="New"/>
    <x v="3"/>
    <s v="Portable Camp Stove"/>
    <n v="2"/>
    <n v="82.13"/>
    <n v="0.05"/>
    <n v="39.909999999999997"/>
    <n v="156.047"/>
    <n v="79.819999999999993"/>
    <n v="76.227000000000004"/>
    <n v="0.48848744288579726"/>
  </r>
  <r>
    <n v="5042"/>
    <d v="2026-04-15T00:00:00"/>
    <n v="2026"/>
    <x v="1"/>
    <n v="4"/>
    <x v="3"/>
    <x v="1"/>
    <x v="6"/>
    <x v="2"/>
    <s v="Business"/>
    <x v="2"/>
    <s v="Travel Backpack 35L"/>
    <n v="1"/>
    <n v="163.16"/>
    <n v="0"/>
    <n v="88.78"/>
    <n v="163.16"/>
    <n v="88.78"/>
    <n v="74.38"/>
    <n v="0.45587153714145623"/>
  </r>
  <r>
    <n v="2248"/>
    <d v="2026-04-16T00:00:00"/>
    <n v="2026"/>
    <x v="1"/>
    <n v="4"/>
    <x v="3"/>
    <x v="0"/>
    <x v="15"/>
    <x v="2"/>
    <s v="New"/>
    <x v="2"/>
    <s v="Insulated Bottle"/>
    <n v="2"/>
    <n v="36.68"/>
    <n v="0.1"/>
    <n v="13.92"/>
    <n v="66.024000000000001"/>
    <n v="27.84"/>
    <n v="38.183999999999997"/>
    <n v="0.57833515085423481"/>
  </r>
  <r>
    <n v="2427"/>
    <d v="2026-04-16T00:00:00"/>
    <n v="2026"/>
    <x v="1"/>
    <n v="4"/>
    <x v="3"/>
    <x v="3"/>
    <x v="13"/>
    <x v="0"/>
    <s v="New"/>
    <x v="2"/>
    <s v="Packing Cube Set"/>
    <n v="1"/>
    <n v="45.82"/>
    <n v="0.1"/>
    <n v="18.48"/>
    <n v="41.238"/>
    <n v="18.48"/>
    <n v="22.757999999999999"/>
    <n v="0.55186963480285167"/>
  </r>
  <r>
    <n v="2445"/>
    <d v="2026-04-16T00:00:00"/>
    <n v="2026"/>
    <x v="1"/>
    <n v="4"/>
    <x v="3"/>
    <x v="0"/>
    <x v="15"/>
    <x v="0"/>
    <s v="Returning"/>
    <x v="1"/>
    <s v="Trekking Poles"/>
    <n v="1"/>
    <n v="70.95"/>
    <n v="0"/>
    <n v="31.43"/>
    <n v="70.95"/>
    <n v="31.43"/>
    <n v="39.520000000000003"/>
    <n v="0.55701198026779419"/>
  </r>
  <r>
    <n v="3311"/>
    <d v="2026-04-16T00:00:00"/>
    <n v="2026"/>
    <x v="1"/>
    <n v="4"/>
    <x v="3"/>
    <x v="1"/>
    <x v="11"/>
    <x v="0"/>
    <s v="New"/>
    <x v="2"/>
    <s v="Packing Cube Set"/>
    <n v="1"/>
    <n v="46.68"/>
    <n v="0.05"/>
    <n v="18.350000000000001"/>
    <n v="44.345999999999997"/>
    <n v="18.350000000000001"/>
    <n v="25.995999999999995"/>
    <n v="0.58620845172056102"/>
  </r>
  <r>
    <n v="3320"/>
    <d v="2026-04-16T00:00:00"/>
    <n v="2026"/>
    <x v="1"/>
    <n v="4"/>
    <x v="3"/>
    <x v="2"/>
    <x v="16"/>
    <x v="0"/>
    <s v="Business"/>
    <x v="2"/>
    <s v="Travel Backpack 35L"/>
    <n v="5"/>
    <n v="164.31"/>
    <n v="0.05"/>
    <n v="85.41"/>
    <n v="780.47249999999997"/>
    <n v="427.04999999999995"/>
    <n v="353.42250000000001"/>
    <n v="0.45283145786686912"/>
  </r>
  <r>
    <n v="3321"/>
    <d v="2026-04-16T00:00:00"/>
    <n v="2026"/>
    <x v="1"/>
    <n v="4"/>
    <x v="3"/>
    <x v="1"/>
    <x v="6"/>
    <x v="0"/>
    <s v="Business"/>
    <x v="2"/>
    <s v="Insulated Bottle"/>
    <n v="3"/>
    <n v="35.57"/>
    <n v="0"/>
    <n v="13.67"/>
    <n v="106.71000000000001"/>
    <n v="41.01"/>
    <n v="65.700000000000017"/>
    <n v="0.61568737700309262"/>
  </r>
  <r>
    <n v="5181"/>
    <d v="2026-04-16T00:00:00"/>
    <n v="2026"/>
    <x v="1"/>
    <n v="4"/>
    <x v="3"/>
    <x v="0"/>
    <x v="0"/>
    <x v="3"/>
    <s v="New"/>
    <x v="2"/>
    <s v="Packing Cube Set"/>
    <n v="2"/>
    <n v="45.51"/>
    <n v="0.1"/>
    <n v="18.809999999999999"/>
    <n v="81.917999999999992"/>
    <n v="37.619999999999997"/>
    <n v="44.297999999999995"/>
    <n v="0.54076027246758951"/>
  </r>
  <r>
    <n v="5187"/>
    <d v="2026-04-16T00:00:00"/>
    <n v="2026"/>
    <x v="1"/>
    <n v="4"/>
    <x v="3"/>
    <x v="3"/>
    <x v="8"/>
    <x v="0"/>
    <s v="Returning"/>
    <x v="3"/>
    <s v="Trail Tent 2P"/>
    <n v="2"/>
    <n v="198.32"/>
    <n v="0"/>
    <n v="106.8"/>
    <n v="396.64"/>
    <n v="213.6"/>
    <n v="183.04"/>
    <n v="0.46147640177490923"/>
  </r>
  <r>
    <n v="605"/>
    <d v="2026-04-17T00:00:00"/>
    <n v="2026"/>
    <x v="1"/>
    <n v="4"/>
    <x v="3"/>
    <x v="3"/>
    <x v="8"/>
    <x v="3"/>
    <s v="Business"/>
    <x v="2"/>
    <s v="Carry-On Duffel"/>
    <n v="2"/>
    <n v="130.94"/>
    <n v="0"/>
    <n v="67.459999999999994"/>
    <n v="261.88"/>
    <n v="134.91999999999999"/>
    <n v="126.96000000000001"/>
    <n v="0.48480219948067821"/>
  </r>
  <r>
    <n v="3244"/>
    <d v="2026-04-17T00:00:00"/>
    <n v="2026"/>
    <x v="1"/>
    <n v="4"/>
    <x v="3"/>
    <x v="1"/>
    <x v="11"/>
    <x v="3"/>
    <s v="Returning"/>
    <x v="2"/>
    <s v="Carry-On Duffel"/>
    <n v="1"/>
    <n v="131.62"/>
    <n v="0"/>
    <n v="66.95"/>
    <n v="131.62"/>
    <n v="66.95"/>
    <n v="64.67"/>
    <n v="0.49133870232487464"/>
  </r>
  <r>
    <n v="4047"/>
    <d v="2026-04-17T00:00:00"/>
    <n v="2026"/>
    <x v="1"/>
    <n v="4"/>
    <x v="3"/>
    <x v="0"/>
    <x v="0"/>
    <x v="1"/>
    <s v="Business"/>
    <x v="2"/>
    <s v="Travel Backpack 35L"/>
    <n v="8"/>
    <n v="168.34"/>
    <n v="0.15"/>
    <n v="88.7"/>
    <n v="1144.712"/>
    <n v="709.6"/>
    <n v="435.11199999999997"/>
    <n v="0.38010608781946897"/>
  </r>
  <r>
    <n v="4101"/>
    <d v="2026-04-17T00:00:00"/>
    <n v="2026"/>
    <x v="1"/>
    <n v="4"/>
    <x v="3"/>
    <x v="1"/>
    <x v="6"/>
    <x v="0"/>
    <s v="Returning"/>
    <x v="3"/>
    <s v="Portable Camp Stove"/>
    <n v="1"/>
    <n v="81.040000000000006"/>
    <n v="0"/>
    <n v="39.97"/>
    <n v="81.040000000000006"/>
    <n v="39.97"/>
    <n v="41.070000000000007"/>
    <n v="0.50678677196446209"/>
  </r>
  <r>
    <n v="4537"/>
    <d v="2026-04-17T00:00:00"/>
    <n v="2026"/>
    <x v="1"/>
    <n v="4"/>
    <x v="3"/>
    <x v="3"/>
    <x v="8"/>
    <x v="0"/>
    <s v="Business"/>
    <x v="3"/>
    <s v="Portable Camp Stove"/>
    <n v="3"/>
    <n v="81.53"/>
    <n v="0.05"/>
    <n v="38.630000000000003"/>
    <n v="232.3605"/>
    <n v="115.89000000000001"/>
    <n v="116.47049999999999"/>
    <n v="0.50124913657872139"/>
  </r>
  <r>
    <n v="754"/>
    <d v="2026-04-18T00:00:00"/>
    <n v="2026"/>
    <x v="1"/>
    <n v="4"/>
    <x v="3"/>
    <x v="2"/>
    <x v="10"/>
    <x v="3"/>
    <s v="Returning"/>
    <x v="0"/>
    <s v="Cycling Pack 12L"/>
    <n v="3"/>
    <n v="104.8"/>
    <n v="0.1"/>
    <n v="50.59"/>
    <n v="282.95999999999998"/>
    <n v="151.77000000000001"/>
    <n v="131.18999999999997"/>
    <n v="0.46363443596268017"/>
  </r>
  <r>
    <n v="1340"/>
    <d v="2026-04-18T00:00:00"/>
    <n v="2026"/>
    <x v="1"/>
    <n v="4"/>
    <x v="3"/>
    <x v="3"/>
    <x v="8"/>
    <x v="0"/>
    <s v="New"/>
    <x v="4"/>
    <s v="Training Mat"/>
    <n v="2"/>
    <n v="51.24"/>
    <n v="0"/>
    <n v="22.52"/>
    <n v="102.48"/>
    <n v="45.04"/>
    <n v="57.440000000000005"/>
    <n v="0.56049960967993762"/>
  </r>
  <r>
    <n v="1444"/>
    <d v="2026-04-18T00:00:00"/>
    <n v="2026"/>
    <x v="1"/>
    <n v="4"/>
    <x v="3"/>
    <x v="2"/>
    <x v="10"/>
    <x v="2"/>
    <s v="Returning"/>
    <x v="3"/>
    <s v="Compact Sleeping Bag"/>
    <n v="1"/>
    <n v="120.52"/>
    <n v="0.1"/>
    <n v="59.01"/>
    <n v="108.468"/>
    <n v="59.01"/>
    <n v="49.458000000000006"/>
    <n v="0.45596858059519862"/>
  </r>
  <r>
    <n v="2390"/>
    <d v="2026-04-18T00:00:00"/>
    <n v="2026"/>
    <x v="1"/>
    <n v="4"/>
    <x v="3"/>
    <x v="3"/>
    <x v="8"/>
    <x v="2"/>
    <s v="Returning"/>
    <x v="3"/>
    <s v="Portable Camp Stove"/>
    <n v="1"/>
    <n v="80.98"/>
    <n v="0"/>
    <n v="40.19"/>
    <n v="80.98"/>
    <n v="40.19"/>
    <n v="40.790000000000006"/>
    <n v="0.50370461842430236"/>
  </r>
  <r>
    <n v="3076"/>
    <d v="2026-04-18T00:00:00"/>
    <n v="2026"/>
    <x v="1"/>
    <n v="4"/>
    <x v="3"/>
    <x v="2"/>
    <x v="2"/>
    <x v="0"/>
    <s v="Business"/>
    <x v="3"/>
    <s v="Portable Camp Stove"/>
    <n v="2"/>
    <n v="82.58"/>
    <n v="0.1"/>
    <n v="39.93"/>
    <n v="148.64400000000001"/>
    <n v="79.86"/>
    <n v="68.784000000000006"/>
    <n v="0.46274319851457174"/>
  </r>
  <r>
    <n v="3157"/>
    <d v="2026-04-18T00:00:00"/>
    <n v="2026"/>
    <x v="1"/>
    <n v="4"/>
    <x v="3"/>
    <x v="3"/>
    <x v="8"/>
    <x v="0"/>
    <s v="New"/>
    <x v="3"/>
    <s v="Trail Tent 2P"/>
    <n v="2"/>
    <n v="200.36"/>
    <n v="0"/>
    <n v="105.12"/>
    <n v="400.72"/>
    <n v="210.24"/>
    <n v="190.48000000000002"/>
    <n v="0.47534438011579161"/>
  </r>
  <r>
    <n v="4516"/>
    <d v="2026-04-18T00:00:00"/>
    <n v="2026"/>
    <x v="1"/>
    <n v="4"/>
    <x v="3"/>
    <x v="2"/>
    <x v="5"/>
    <x v="0"/>
    <s v="Returning"/>
    <x v="3"/>
    <s v="Trail Tent 2P"/>
    <n v="1"/>
    <n v="196.24"/>
    <n v="0"/>
    <n v="106.34"/>
    <n v="196.24"/>
    <n v="106.34"/>
    <n v="89.9"/>
    <n v="0.45811251528740321"/>
  </r>
  <r>
    <n v="5119"/>
    <d v="2026-04-18T00:00:00"/>
    <n v="2026"/>
    <x v="1"/>
    <n v="4"/>
    <x v="3"/>
    <x v="0"/>
    <x v="15"/>
    <x v="0"/>
    <s v="Business"/>
    <x v="1"/>
    <s v="Hiking Daypack 20L"/>
    <n v="1"/>
    <n v="93.32"/>
    <n v="0"/>
    <n v="44.82"/>
    <n v="93.32"/>
    <n v="44.82"/>
    <n v="48.499999999999993"/>
    <n v="0.51971710244320612"/>
  </r>
  <r>
    <n v="125"/>
    <d v="2026-04-19T00:00:00"/>
    <n v="2026"/>
    <x v="1"/>
    <n v="4"/>
    <x v="3"/>
    <x v="3"/>
    <x v="7"/>
    <x v="0"/>
    <s v="Returning"/>
    <x v="0"/>
    <s v="Cycling Pack 12L"/>
    <n v="2"/>
    <n v="101.61"/>
    <n v="0"/>
    <n v="49.9"/>
    <n v="203.22"/>
    <n v="99.8"/>
    <n v="103.42"/>
    <n v="0.50890660368074014"/>
  </r>
  <r>
    <n v="728"/>
    <d v="2026-04-19T00:00:00"/>
    <n v="2026"/>
    <x v="1"/>
    <n v="4"/>
    <x v="3"/>
    <x v="1"/>
    <x v="14"/>
    <x v="0"/>
    <s v="Returning"/>
    <x v="0"/>
    <s v="Cycling Pack 12L"/>
    <n v="1"/>
    <n v="104.91"/>
    <n v="0"/>
    <n v="51.68"/>
    <n v="104.91"/>
    <n v="51.68"/>
    <n v="53.23"/>
    <n v="0.50738728433895719"/>
  </r>
  <r>
    <n v="1271"/>
    <d v="2026-04-19T00:00:00"/>
    <n v="2026"/>
    <x v="1"/>
    <n v="4"/>
    <x v="3"/>
    <x v="2"/>
    <x v="2"/>
    <x v="1"/>
    <s v="Business"/>
    <x v="4"/>
    <s v="Resistance Band Set"/>
    <n v="8"/>
    <n v="39.99"/>
    <n v="0.15"/>
    <n v="14.92"/>
    <n v="271.93200000000002"/>
    <n v="119.36"/>
    <n v="152.572"/>
    <n v="0.56106673727255341"/>
  </r>
  <r>
    <n v="1284"/>
    <d v="2026-04-19T00:00:00"/>
    <n v="2026"/>
    <x v="1"/>
    <n v="4"/>
    <x v="3"/>
    <x v="1"/>
    <x v="12"/>
    <x v="2"/>
    <s v="New"/>
    <x v="2"/>
    <s v="Carry-On Duffel"/>
    <n v="1"/>
    <n v="136.01"/>
    <n v="0"/>
    <n v="66.59"/>
    <n v="136.01"/>
    <n v="66.59"/>
    <n v="69.419999999999987"/>
    <n v="0.51040364679067707"/>
  </r>
  <r>
    <n v="1657"/>
    <d v="2026-04-19T00:00:00"/>
    <n v="2026"/>
    <x v="1"/>
    <n v="4"/>
    <x v="3"/>
    <x v="0"/>
    <x v="0"/>
    <x v="1"/>
    <s v="Business"/>
    <x v="3"/>
    <s v="Compact Sleeping Bag"/>
    <n v="15"/>
    <n v="122.1"/>
    <n v="0.15"/>
    <n v="62.33"/>
    <n v="1556.7749999999999"/>
    <n v="934.94999999999993"/>
    <n v="621.82499999999993"/>
    <n v="0.39943151707857588"/>
  </r>
  <r>
    <n v="2240"/>
    <d v="2026-04-19T00:00:00"/>
    <n v="2026"/>
    <x v="1"/>
    <n v="4"/>
    <x v="3"/>
    <x v="0"/>
    <x v="15"/>
    <x v="3"/>
    <s v="Returning"/>
    <x v="3"/>
    <s v="Alpine Tent 4P"/>
    <n v="4"/>
    <n v="341.75"/>
    <n v="0.1"/>
    <n v="191.91"/>
    <n v="1230.3"/>
    <n v="767.64"/>
    <n v="462.65999999999997"/>
    <n v="0.37605462082418922"/>
  </r>
  <r>
    <n v="3050"/>
    <d v="2026-04-19T00:00:00"/>
    <n v="2026"/>
    <x v="1"/>
    <n v="4"/>
    <x v="3"/>
    <x v="3"/>
    <x v="13"/>
    <x v="2"/>
    <s v="Returning"/>
    <x v="1"/>
    <s v="Summit Backpack 45L"/>
    <n v="3"/>
    <n v="156.16"/>
    <n v="0.05"/>
    <n v="77.81"/>
    <n v="445.05599999999998"/>
    <n v="233.43"/>
    <n v="211.62599999999998"/>
    <n v="0.47550420621225192"/>
  </r>
  <r>
    <n v="3213"/>
    <d v="2026-04-19T00:00:00"/>
    <n v="2026"/>
    <x v="1"/>
    <n v="4"/>
    <x v="3"/>
    <x v="0"/>
    <x v="15"/>
    <x v="0"/>
    <s v="Returning"/>
    <x v="2"/>
    <s v="Carry-On Duffel"/>
    <n v="2"/>
    <n v="132.53"/>
    <n v="0.05"/>
    <n v="66.39"/>
    <n v="251.80699999999999"/>
    <n v="132.78"/>
    <n v="119.02699999999999"/>
    <n v="0.47269138665724142"/>
  </r>
  <r>
    <n v="3367"/>
    <d v="2026-04-19T00:00:00"/>
    <n v="2026"/>
    <x v="1"/>
    <n v="4"/>
    <x v="3"/>
    <x v="2"/>
    <x v="3"/>
    <x v="0"/>
    <s v="Returning"/>
    <x v="2"/>
    <s v="Packing Cube Set"/>
    <n v="3"/>
    <n v="45.79"/>
    <n v="0"/>
    <n v="17.98"/>
    <n v="137.37"/>
    <n v="53.94"/>
    <n v="83.43"/>
    <n v="0.60733784669141733"/>
  </r>
  <r>
    <n v="3885"/>
    <d v="2026-04-19T00:00:00"/>
    <n v="2026"/>
    <x v="1"/>
    <n v="4"/>
    <x v="3"/>
    <x v="0"/>
    <x v="15"/>
    <x v="0"/>
    <s v="New"/>
    <x v="2"/>
    <s v="Carry-On Duffel"/>
    <n v="2"/>
    <n v="133.97"/>
    <n v="0.15"/>
    <n v="67.36"/>
    <n v="227.749"/>
    <n v="134.72"/>
    <n v="93.028999999999996"/>
    <n v="0.40847160690057915"/>
  </r>
  <r>
    <n v="4372"/>
    <d v="2026-04-19T00:00:00"/>
    <n v="2026"/>
    <x v="1"/>
    <n v="4"/>
    <x v="3"/>
    <x v="0"/>
    <x v="15"/>
    <x v="0"/>
    <s v="New"/>
    <x v="4"/>
    <s v="Recovery Roller"/>
    <n v="1"/>
    <n v="37.11"/>
    <n v="0.1"/>
    <n v="14.27"/>
    <n v="33.399000000000001"/>
    <n v="14.27"/>
    <n v="19.129000000000001"/>
    <n v="0.5727416988532591"/>
  </r>
  <r>
    <n v="4417"/>
    <d v="2026-04-19T00:00:00"/>
    <n v="2026"/>
    <x v="1"/>
    <n v="4"/>
    <x v="3"/>
    <x v="3"/>
    <x v="8"/>
    <x v="2"/>
    <s v="New"/>
    <x v="3"/>
    <s v="Alpine Tent 4P"/>
    <n v="3"/>
    <n v="334.01"/>
    <n v="0.15"/>
    <n v="192.17"/>
    <n v="851.72550000000001"/>
    <n v="576.51"/>
    <n v="275.21550000000002"/>
    <n v="0.32312699337990941"/>
  </r>
  <r>
    <n v="1147"/>
    <d v="2026-04-20T00:00:00"/>
    <n v="2026"/>
    <x v="1"/>
    <n v="4"/>
    <x v="3"/>
    <x v="3"/>
    <x v="7"/>
    <x v="0"/>
    <s v="New"/>
    <x v="2"/>
    <s v="Carry-On Duffel"/>
    <n v="1"/>
    <n v="131.46"/>
    <n v="0"/>
    <n v="67.77"/>
    <n v="131.46"/>
    <n v="67.77"/>
    <n v="63.690000000000012"/>
    <n v="0.48448197170241902"/>
  </r>
  <r>
    <n v="1514"/>
    <d v="2026-04-20T00:00:00"/>
    <n v="2026"/>
    <x v="1"/>
    <n v="4"/>
    <x v="3"/>
    <x v="2"/>
    <x v="3"/>
    <x v="2"/>
    <s v="Returning"/>
    <x v="1"/>
    <s v="Trekking Poles"/>
    <n v="3"/>
    <n v="72.48"/>
    <n v="0"/>
    <n v="32.36"/>
    <n v="217.44"/>
    <n v="97.08"/>
    <n v="120.36"/>
    <n v="0.55353200883002207"/>
  </r>
  <r>
    <n v="1538"/>
    <d v="2026-04-20T00:00:00"/>
    <n v="2026"/>
    <x v="1"/>
    <n v="4"/>
    <x v="3"/>
    <x v="2"/>
    <x v="2"/>
    <x v="3"/>
    <s v="New"/>
    <x v="0"/>
    <s v="Commuter Helmet"/>
    <n v="1"/>
    <n v="81.98"/>
    <n v="0"/>
    <n v="43.15"/>
    <n v="81.98"/>
    <n v="43.15"/>
    <n v="38.830000000000005"/>
    <n v="0.47365211027079779"/>
  </r>
  <r>
    <n v="1679"/>
    <d v="2026-04-20T00:00:00"/>
    <n v="2026"/>
    <x v="1"/>
    <n v="4"/>
    <x v="3"/>
    <x v="3"/>
    <x v="13"/>
    <x v="3"/>
    <s v="Returning"/>
    <x v="2"/>
    <s v="Packing Cube Set"/>
    <n v="1"/>
    <n v="46.71"/>
    <n v="0"/>
    <n v="18.18"/>
    <n v="46.71"/>
    <n v="18.18"/>
    <n v="28.53"/>
    <n v="0.61078998073217727"/>
  </r>
  <r>
    <n v="1708"/>
    <d v="2026-04-20T00:00:00"/>
    <n v="2026"/>
    <x v="1"/>
    <n v="4"/>
    <x v="3"/>
    <x v="2"/>
    <x v="5"/>
    <x v="3"/>
    <s v="New"/>
    <x v="4"/>
    <s v="Resistance Band Set"/>
    <n v="1"/>
    <n v="41.01"/>
    <n v="0"/>
    <n v="14.5"/>
    <n v="41.01"/>
    <n v="14.5"/>
    <n v="26.509999999999998"/>
    <n v="0.64642770056083876"/>
  </r>
  <r>
    <n v="2686"/>
    <d v="2026-04-20T00:00:00"/>
    <n v="2026"/>
    <x v="1"/>
    <n v="4"/>
    <x v="3"/>
    <x v="1"/>
    <x v="12"/>
    <x v="0"/>
    <s v="Returning"/>
    <x v="1"/>
    <s v="Trekking Poles"/>
    <n v="1"/>
    <n v="70.45"/>
    <n v="0.05"/>
    <n v="31.98"/>
    <n v="66.927499999999995"/>
    <n v="31.98"/>
    <n v="34.947499999999991"/>
    <n v="0.52216951178514059"/>
  </r>
  <r>
    <n v="3307"/>
    <d v="2026-04-20T00:00:00"/>
    <n v="2026"/>
    <x v="1"/>
    <n v="4"/>
    <x v="3"/>
    <x v="3"/>
    <x v="13"/>
    <x v="2"/>
    <s v="Business"/>
    <x v="0"/>
    <s v="Trail Bike Light"/>
    <n v="2"/>
    <n v="51.39"/>
    <n v="0.05"/>
    <n v="22.28"/>
    <n v="97.640999999999991"/>
    <n v="44.56"/>
    <n v="53.080999999999989"/>
    <n v="0.54363433393758764"/>
  </r>
  <r>
    <n v="3772"/>
    <d v="2026-04-20T00:00:00"/>
    <n v="2026"/>
    <x v="1"/>
    <n v="4"/>
    <x v="3"/>
    <x v="0"/>
    <x v="15"/>
    <x v="2"/>
    <s v="Returning"/>
    <x v="3"/>
    <s v="Compact Sleeping Bag"/>
    <n v="2"/>
    <n v="122.03"/>
    <n v="0"/>
    <n v="59.43"/>
    <n v="244.06"/>
    <n v="118.86"/>
    <n v="125.2"/>
    <n v="0.51298860935835455"/>
  </r>
  <r>
    <n v="3877"/>
    <d v="2026-04-20T00:00:00"/>
    <n v="2026"/>
    <x v="1"/>
    <n v="4"/>
    <x v="3"/>
    <x v="3"/>
    <x v="4"/>
    <x v="0"/>
    <s v="New"/>
    <x v="2"/>
    <s v="Carry-On Duffel"/>
    <n v="3"/>
    <n v="132.07"/>
    <n v="0.05"/>
    <n v="66.41"/>
    <n v="376.39949999999999"/>
    <n v="199.23"/>
    <n v="177.1695"/>
    <n v="0.47069536489819991"/>
  </r>
  <r>
    <n v="4117"/>
    <d v="2026-04-20T00:00:00"/>
    <n v="2026"/>
    <x v="1"/>
    <n v="4"/>
    <x v="3"/>
    <x v="3"/>
    <x v="7"/>
    <x v="3"/>
    <s v="Returning"/>
    <x v="0"/>
    <s v="Compact Repair Kit"/>
    <n v="1"/>
    <n v="41.04"/>
    <n v="0.1"/>
    <n v="17.02"/>
    <n v="36.936"/>
    <n v="17.02"/>
    <n v="19.916"/>
    <n v="0.53920294563569415"/>
  </r>
  <r>
    <n v="4562"/>
    <d v="2026-04-20T00:00:00"/>
    <n v="2026"/>
    <x v="1"/>
    <n v="4"/>
    <x v="3"/>
    <x v="1"/>
    <x v="1"/>
    <x v="2"/>
    <s v="New"/>
    <x v="4"/>
    <s v="Resistance Band Set"/>
    <n v="2"/>
    <n v="40.56"/>
    <n v="0"/>
    <n v="15.09"/>
    <n v="81.12"/>
    <n v="30.18"/>
    <n v="50.940000000000005"/>
    <n v="0.62795857988165682"/>
  </r>
  <r>
    <n v="4683"/>
    <d v="2026-04-20T00:00:00"/>
    <n v="2026"/>
    <x v="1"/>
    <n v="4"/>
    <x v="3"/>
    <x v="2"/>
    <x v="16"/>
    <x v="0"/>
    <s v="Business"/>
    <x v="4"/>
    <s v="Training Mat"/>
    <n v="3"/>
    <n v="51.36"/>
    <n v="0"/>
    <n v="22.05"/>
    <n v="154.07999999999998"/>
    <n v="66.150000000000006"/>
    <n v="87.929999999999978"/>
    <n v="0.57067757009345788"/>
  </r>
  <r>
    <n v="308"/>
    <d v="2026-04-21T00:00:00"/>
    <n v="2026"/>
    <x v="1"/>
    <n v="4"/>
    <x v="3"/>
    <x v="3"/>
    <x v="7"/>
    <x v="0"/>
    <s v="Returning"/>
    <x v="1"/>
    <s v="Hiking Daypack 20L"/>
    <n v="6"/>
    <n v="93.58"/>
    <n v="0"/>
    <n v="46.68"/>
    <n v="561.48"/>
    <n v="280.08"/>
    <n v="281.40000000000003"/>
    <n v="0.5011754648429152"/>
  </r>
  <r>
    <n v="773"/>
    <d v="2026-04-21T00:00:00"/>
    <n v="2026"/>
    <x v="1"/>
    <n v="4"/>
    <x v="3"/>
    <x v="3"/>
    <x v="7"/>
    <x v="0"/>
    <s v="Business"/>
    <x v="0"/>
    <s v="Commuter Helmet"/>
    <n v="5"/>
    <n v="80.16"/>
    <n v="0.1"/>
    <n v="42.5"/>
    <n v="360.71999999999997"/>
    <n v="212.5"/>
    <n v="148.21999999999997"/>
    <n v="0.41090042137946325"/>
  </r>
  <r>
    <n v="1303"/>
    <d v="2026-04-21T00:00:00"/>
    <n v="2026"/>
    <x v="1"/>
    <n v="4"/>
    <x v="3"/>
    <x v="1"/>
    <x v="12"/>
    <x v="0"/>
    <s v="New"/>
    <x v="1"/>
    <s v="Trail Boots"/>
    <n v="1"/>
    <n v="142.22999999999999"/>
    <n v="0.05"/>
    <n v="77.66"/>
    <n v="135.11849999999998"/>
    <n v="77.66"/>
    <n v="57.458499999999987"/>
    <n v="0.42524524768999061"/>
  </r>
  <r>
    <n v="1348"/>
    <d v="2026-04-21T00:00:00"/>
    <n v="2026"/>
    <x v="1"/>
    <n v="4"/>
    <x v="3"/>
    <x v="1"/>
    <x v="14"/>
    <x v="0"/>
    <s v="Returning"/>
    <x v="1"/>
    <s v="Trekking Poles"/>
    <n v="2"/>
    <n v="71.77"/>
    <n v="0"/>
    <n v="32.450000000000003"/>
    <n v="143.54"/>
    <n v="64.900000000000006"/>
    <n v="78.639999999999986"/>
    <n v="0.54786122335237553"/>
  </r>
  <r>
    <n v="1496"/>
    <d v="2026-04-21T00:00:00"/>
    <n v="2026"/>
    <x v="1"/>
    <n v="4"/>
    <x v="3"/>
    <x v="0"/>
    <x v="0"/>
    <x v="3"/>
    <s v="Returning"/>
    <x v="1"/>
    <s v="Trekking Poles"/>
    <n v="1"/>
    <n v="71.23"/>
    <n v="0.05"/>
    <n v="33.28"/>
    <n v="67.668499999999995"/>
    <n v="33.28"/>
    <n v="34.388499999999993"/>
    <n v="0.50819066478494423"/>
  </r>
  <r>
    <n v="1695"/>
    <d v="2026-04-21T00:00:00"/>
    <n v="2026"/>
    <x v="1"/>
    <n v="4"/>
    <x v="3"/>
    <x v="0"/>
    <x v="0"/>
    <x v="2"/>
    <s v="Returning"/>
    <x v="1"/>
    <s v="Trekking Poles"/>
    <n v="1"/>
    <n v="71.239999999999995"/>
    <n v="0.1"/>
    <n v="33.07"/>
    <n v="64.116"/>
    <n v="33.07"/>
    <n v="31.045999999999999"/>
    <n v="0.48421610830369954"/>
  </r>
  <r>
    <n v="2812"/>
    <d v="2026-04-21T00:00:00"/>
    <n v="2026"/>
    <x v="1"/>
    <n v="4"/>
    <x v="3"/>
    <x v="1"/>
    <x v="6"/>
    <x v="0"/>
    <s v="New"/>
    <x v="0"/>
    <s v="Trail Bike Light"/>
    <n v="1"/>
    <n v="51.39"/>
    <n v="0"/>
    <n v="22.08"/>
    <n v="51.39"/>
    <n v="22.08"/>
    <n v="29.310000000000002"/>
    <n v="0.57034442498540572"/>
  </r>
  <r>
    <n v="3017"/>
    <d v="2026-04-21T00:00:00"/>
    <n v="2026"/>
    <x v="1"/>
    <n v="4"/>
    <x v="3"/>
    <x v="1"/>
    <x v="12"/>
    <x v="0"/>
    <s v="Returning"/>
    <x v="0"/>
    <s v="Cycling Pack 12L"/>
    <n v="1"/>
    <n v="102.64"/>
    <n v="0"/>
    <n v="51.86"/>
    <n v="102.64"/>
    <n v="51.86"/>
    <n v="50.78"/>
    <n v="0.49473889321901793"/>
  </r>
  <r>
    <n v="3719"/>
    <d v="2026-04-21T00:00:00"/>
    <n v="2026"/>
    <x v="1"/>
    <n v="4"/>
    <x v="3"/>
    <x v="2"/>
    <x v="2"/>
    <x v="0"/>
    <s v="New"/>
    <x v="4"/>
    <s v="Recovery Roller"/>
    <n v="2"/>
    <n v="35.56"/>
    <n v="0.1"/>
    <n v="13.85"/>
    <n v="64.00800000000001"/>
    <n v="27.7"/>
    <n v="36.308000000000007"/>
    <n v="0.56724159480064995"/>
  </r>
  <r>
    <n v="3920"/>
    <d v="2026-04-21T00:00:00"/>
    <n v="2026"/>
    <x v="1"/>
    <n v="4"/>
    <x v="3"/>
    <x v="1"/>
    <x v="11"/>
    <x v="0"/>
    <s v="Returning"/>
    <x v="0"/>
    <s v="Cycling Pack 12L"/>
    <n v="2"/>
    <n v="100.39"/>
    <n v="0"/>
    <n v="49.05"/>
    <n v="200.78"/>
    <n v="98.1"/>
    <n v="102.68"/>
    <n v="0.51140551847793603"/>
  </r>
  <r>
    <n v="4654"/>
    <d v="2026-04-21T00:00:00"/>
    <n v="2026"/>
    <x v="1"/>
    <n v="4"/>
    <x v="3"/>
    <x v="0"/>
    <x v="15"/>
    <x v="2"/>
    <s v="Returning"/>
    <x v="3"/>
    <s v="Trail Tent 2P"/>
    <n v="2"/>
    <n v="191.51"/>
    <n v="0.1"/>
    <n v="101.25"/>
    <n v="344.71800000000002"/>
    <n v="202.5"/>
    <n v="142.21800000000002"/>
    <n v="0.41256331262075091"/>
  </r>
  <r>
    <n v="4920"/>
    <d v="2026-04-21T00:00:00"/>
    <n v="2026"/>
    <x v="1"/>
    <n v="4"/>
    <x v="3"/>
    <x v="1"/>
    <x v="12"/>
    <x v="2"/>
    <s v="New"/>
    <x v="1"/>
    <s v="Trail Boots"/>
    <n v="2"/>
    <n v="147.30000000000001"/>
    <n v="0"/>
    <n v="81.2"/>
    <n v="294.60000000000002"/>
    <n v="162.4"/>
    <n v="132.20000000000002"/>
    <n v="0.44874405974202308"/>
  </r>
  <r>
    <n v="5191"/>
    <d v="2026-04-21T00:00:00"/>
    <n v="2026"/>
    <x v="1"/>
    <n v="4"/>
    <x v="3"/>
    <x v="1"/>
    <x v="11"/>
    <x v="2"/>
    <s v="Returning"/>
    <x v="0"/>
    <s v="Commuter Helmet"/>
    <n v="1"/>
    <n v="79.92"/>
    <n v="0.1"/>
    <n v="43.13"/>
    <n v="71.927999999999997"/>
    <n v="43.13"/>
    <n v="28.797999999999995"/>
    <n v="0.40037259481703918"/>
  </r>
  <r>
    <n v="413"/>
    <d v="2026-04-22T00:00:00"/>
    <n v="2026"/>
    <x v="1"/>
    <n v="4"/>
    <x v="3"/>
    <x v="1"/>
    <x v="1"/>
    <x v="0"/>
    <s v="Returning"/>
    <x v="3"/>
    <s v="Alpine Tent 4P"/>
    <n v="2"/>
    <n v="344.29"/>
    <n v="0.1"/>
    <n v="192.66"/>
    <n v="619.72200000000009"/>
    <n v="385.32"/>
    <n v="234.4020000000001"/>
    <n v="0.37823733867766524"/>
  </r>
  <r>
    <n v="1658"/>
    <d v="2026-04-22T00:00:00"/>
    <n v="2026"/>
    <x v="1"/>
    <n v="4"/>
    <x v="3"/>
    <x v="2"/>
    <x v="5"/>
    <x v="0"/>
    <s v="Returning"/>
    <x v="1"/>
    <s v="Summit Backpack 45L"/>
    <n v="1"/>
    <n v="151.15"/>
    <n v="0"/>
    <n v="77.680000000000007"/>
    <n v="151.15"/>
    <n v="77.680000000000007"/>
    <n v="73.47"/>
    <n v="0.48607343698312933"/>
  </r>
  <r>
    <n v="2024"/>
    <d v="2026-04-22T00:00:00"/>
    <n v="2026"/>
    <x v="1"/>
    <n v="4"/>
    <x v="3"/>
    <x v="1"/>
    <x v="6"/>
    <x v="2"/>
    <s v="New"/>
    <x v="3"/>
    <s v="Portable Camp Stove"/>
    <n v="1"/>
    <n v="81.73"/>
    <n v="0.05"/>
    <n v="39.979999999999997"/>
    <n v="77.643500000000003"/>
    <n v="39.979999999999997"/>
    <n v="37.663500000000006"/>
    <n v="0.48508246021882068"/>
  </r>
  <r>
    <n v="3980"/>
    <d v="2026-04-22T00:00:00"/>
    <n v="2026"/>
    <x v="1"/>
    <n v="4"/>
    <x v="3"/>
    <x v="3"/>
    <x v="4"/>
    <x v="2"/>
    <s v="New"/>
    <x v="1"/>
    <s v="Trail Boots"/>
    <n v="1"/>
    <n v="142.53"/>
    <n v="0.05"/>
    <n v="77.77"/>
    <n v="135.40350000000001"/>
    <n v="77.77"/>
    <n v="57.633500000000012"/>
    <n v="0.4256426163282338"/>
  </r>
  <r>
    <n v="4239"/>
    <d v="2026-04-22T00:00:00"/>
    <n v="2026"/>
    <x v="1"/>
    <n v="4"/>
    <x v="3"/>
    <x v="1"/>
    <x v="1"/>
    <x v="0"/>
    <s v="New"/>
    <x v="3"/>
    <s v="Portable Camp Stove"/>
    <n v="2"/>
    <n v="83.24"/>
    <n v="0"/>
    <n v="40.03"/>
    <n v="166.48"/>
    <n v="80.06"/>
    <n v="86.419999999999987"/>
    <n v="0.51910139356078799"/>
  </r>
  <r>
    <n v="4761"/>
    <d v="2026-04-22T00:00:00"/>
    <n v="2026"/>
    <x v="1"/>
    <n v="4"/>
    <x v="3"/>
    <x v="0"/>
    <x v="0"/>
    <x v="3"/>
    <s v="New"/>
    <x v="1"/>
    <s v="Trail Boots"/>
    <n v="1"/>
    <n v="141.99"/>
    <n v="0.05"/>
    <n v="79.7"/>
    <n v="134.8905"/>
    <n v="79.7"/>
    <n v="55.1905"/>
    <n v="0.40915038494186023"/>
  </r>
  <r>
    <n v="5160"/>
    <d v="2026-04-22T00:00:00"/>
    <n v="2026"/>
    <x v="1"/>
    <n v="4"/>
    <x v="3"/>
    <x v="1"/>
    <x v="12"/>
    <x v="0"/>
    <s v="New"/>
    <x v="4"/>
    <s v="Recovery Roller"/>
    <n v="2"/>
    <n v="35.94"/>
    <n v="0.05"/>
    <n v="14.17"/>
    <n v="68.285999999999987"/>
    <n v="28.34"/>
    <n v="39.945999999999984"/>
    <n v="0.5849808159798493"/>
  </r>
  <r>
    <n v="2224"/>
    <d v="2026-04-23T00:00:00"/>
    <n v="2026"/>
    <x v="1"/>
    <n v="4"/>
    <x v="3"/>
    <x v="1"/>
    <x v="1"/>
    <x v="0"/>
    <s v="New"/>
    <x v="4"/>
    <s v="Training Mat"/>
    <n v="3"/>
    <n v="49.55"/>
    <n v="0"/>
    <n v="22.55"/>
    <n v="148.64999999999998"/>
    <n v="67.650000000000006"/>
    <n v="80.999999999999972"/>
    <n v="0.54490413723511588"/>
  </r>
  <r>
    <n v="2832"/>
    <d v="2026-04-23T00:00:00"/>
    <n v="2026"/>
    <x v="1"/>
    <n v="4"/>
    <x v="3"/>
    <x v="3"/>
    <x v="8"/>
    <x v="3"/>
    <s v="Returning"/>
    <x v="4"/>
    <s v="Resistance Band Set"/>
    <n v="1"/>
    <n v="39.89"/>
    <n v="0.05"/>
    <n v="15.06"/>
    <n v="37.895499999999998"/>
    <n v="15.06"/>
    <n v="22.835499999999996"/>
    <n v="0.60259133670224685"/>
  </r>
  <r>
    <n v="3000"/>
    <d v="2026-04-23T00:00:00"/>
    <n v="2026"/>
    <x v="1"/>
    <n v="4"/>
    <x v="3"/>
    <x v="3"/>
    <x v="7"/>
    <x v="3"/>
    <s v="New"/>
    <x v="4"/>
    <s v="Resistance Band Set"/>
    <n v="1"/>
    <n v="40.630000000000003"/>
    <n v="0.1"/>
    <n v="14.67"/>
    <n v="36.567"/>
    <n v="14.67"/>
    <n v="21.896999999999998"/>
    <n v="0.59881860694068423"/>
  </r>
  <r>
    <n v="3206"/>
    <d v="2026-04-23T00:00:00"/>
    <n v="2026"/>
    <x v="1"/>
    <n v="4"/>
    <x v="3"/>
    <x v="3"/>
    <x v="8"/>
    <x v="3"/>
    <s v="Returning"/>
    <x v="0"/>
    <s v="Compact Repair Kit"/>
    <n v="4"/>
    <n v="39.78"/>
    <n v="0.05"/>
    <n v="16.7"/>
    <n v="151.16399999999999"/>
    <n v="66.8"/>
    <n v="84.36399999999999"/>
    <n v="0.55809584292556425"/>
  </r>
  <r>
    <n v="3777"/>
    <d v="2026-04-23T00:00:00"/>
    <n v="2026"/>
    <x v="1"/>
    <n v="4"/>
    <x v="3"/>
    <x v="3"/>
    <x v="4"/>
    <x v="3"/>
    <s v="Business"/>
    <x v="1"/>
    <s v="Hiking Daypack 20L"/>
    <n v="1"/>
    <n v="92.74"/>
    <n v="0"/>
    <n v="46.1"/>
    <n v="92.74"/>
    <n v="46.1"/>
    <n v="46.639999999999993"/>
    <n v="0.50291136510675005"/>
  </r>
  <r>
    <n v="4980"/>
    <d v="2026-04-23T00:00:00"/>
    <n v="2026"/>
    <x v="1"/>
    <n v="4"/>
    <x v="3"/>
    <x v="1"/>
    <x v="6"/>
    <x v="2"/>
    <s v="Returning"/>
    <x v="3"/>
    <s v="Compact Sleeping Bag"/>
    <n v="2"/>
    <n v="120.49"/>
    <n v="0.1"/>
    <n v="62.23"/>
    <n v="216.88200000000001"/>
    <n v="124.46"/>
    <n v="92.422000000000011"/>
    <n v="0.42613955976060719"/>
  </r>
  <r>
    <n v="1102"/>
    <d v="2026-04-24T00:00:00"/>
    <n v="2026"/>
    <x v="1"/>
    <n v="4"/>
    <x v="3"/>
    <x v="1"/>
    <x v="6"/>
    <x v="0"/>
    <s v="Business"/>
    <x v="1"/>
    <s v="Trekking Poles"/>
    <n v="2"/>
    <n v="70.53"/>
    <n v="0"/>
    <n v="32.229999999999997"/>
    <n v="141.06"/>
    <n v="64.459999999999994"/>
    <n v="76.600000000000009"/>
    <n v="0.54303133418403526"/>
  </r>
  <r>
    <n v="1333"/>
    <d v="2026-04-24T00:00:00"/>
    <n v="2026"/>
    <x v="1"/>
    <n v="4"/>
    <x v="3"/>
    <x v="1"/>
    <x v="14"/>
    <x v="0"/>
    <s v="New"/>
    <x v="1"/>
    <s v="Hiking Daypack 20L"/>
    <n v="1"/>
    <n v="90.87"/>
    <n v="0.1"/>
    <n v="44.4"/>
    <n v="81.783000000000001"/>
    <n v="44.4"/>
    <n v="37.383000000000003"/>
    <n v="0.45709988628443565"/>
  </r>
  <r>
    <n v="1369"/>
    <d v="2026-04-24T00:00:00"/>
    <n v="2026"/>
    <x v="1"/>
    <n v="4"/>
    <x v="3"/>
    <x v="1"/>
    <x v="14"/>
    <x v="1"/>
    <s v="Returning"/>
    <x v="4"/>
    <s v="Weighted Vest"/>
    <n v="3"/>
    <n v="124.31"/>
    <n v="0.2"/>
    <n v="67.97"/>
    <n v="298.34399999999999"/>
    <n v="203.91"/>
    <n v="94.433999999999997"/>
    <n v="0.31652723031131846"/>
  </r>
  <r>
    <n v="1712"/>
    <d v="2026-04-24T00:00:00"/>
    <n v="2026"/>
    <x v="1"/>
    <n v="4"/>
    <x v="3"/>
    <x v="1"/>
    <x v="1"/>
    <x v="1"/>
    <s v="Returning"/>
    <x v="0"/>
    <s v="Compact Repair Kit"/>
    <n v="15"/>
    <n v="41.21"/>
    <n v="0.15"/>
    <n v="16.760000000000002"/>
    <n v="525.42750000000001"/>
    <n v="251.40000000000003"/>
    <n v="274.02749999999997"/>
    <n v="0.52153246642020068"/>
  </r>
  <r>
    <n v="2229"/>
    <d v="2026-04-24T00:00:00"/>
    <n v="2026"/>
    <x v="1"/>
    <n v="4"/>
    <x v="3"/>
    <x v="0"/>
    <x v="0"/>
    <x v="0"/>
    <s v="New"/>
    <x v="1"/>
    <s v="Trail Boots"/>
    <n v="2"/>
    <n v="145.75"/>
    <n v="0.1"/>
    <n v="78.900000000000006"/>
    <n v="262.35000000000002"/>
    <n v="157.80000000000001"/>
    <n v="104.55000000000001"/>
    <n v="0.39851343624928531"/>
  </r>
  <r>
    <n v="3458"/>
    <d v="2026-04-24T00:00:00"/>
    <n v="2026"/>
    <x v="1"/>
    <n v="4"/>
    <x v="3"/>
    <x v="2"/>
    <x v="3"/>
    <x v="0"/>
    <s v="New"/>
    <x v="2"/>
    <s v="Carry-On Duffel"/>
    <n v="1"/>
    <n v="134.86000000000001"/>
    <n v="0"/>
    <n v="66.040000000000006"/>
    <n v="134.86000000000001"/>
    <n v="66.040000000000006"/>
    <n v="68.820000000000007"/>
    <n v="0.51030698502150373"/>
  </r>
  <r>
    <n v="4637"/>
    <d v="2026-04-24T00:00:00"/>
    <n v="2026"/>
    <x v="1"/>
    <n v="4"/>
    <x v="3"/>
    <x v="3"/>
    <x v="13"/>
    <x v="2"/>
    <s v="New"/>
    <x v="2"/>
    <s v="Carry-On Duffel"/>
    <n v="1"/>
    <n v="136.07"/>
    <n v="0"/>
    <n v="65.17"/>
    <n v="136.07"/>
    <n v="65.17"/>
    <n v="70.899999999999991"/>
    <n v="0.52105533916366575"/>
  </r>
  <r>
    <n v="4726"/>
    <d v="2026-04-24T00:00:00"/>
    <n v="2026"/>
    <x v="1"/>
    <n v="4"/>
    <x v="3"/>
    <x v="0"/>
    <x v="15"/>
    <x v="2"/>
    <s v="Business"/>
    <x v="2"/>
    <s v="Packing Cube Set"/>
    <n v="1"/>
    <n v="47.25"/>
    <n v="0.1"/>
    <n v="18.25"/>
    <n v="42.524999999999999"/>
    <n v="18.25"/>
    <n v="24.274999999999999"/>
    <n v="0.57084068195179305"/>
  </r>
  <r>
    <n v="4838"/>
    <d v="2026-04-24T00:00:00"/>
    <n v="2026"/>
    <x v="1"/>
    <n v="4"/>
    <x v="3"/>
    <x v="0"/>
    <x v="0"/>
    <x v="0"/>
    <s v="Business"/>
    <x v="0"/>
    <s v="Compact Repair Kit"/>
    <n v="2"/>
    <n v="41.32"/>
    <n v="0.1"/>
    <n v="16.66"/>
    <n v="74.376000000000005"/>
    <n v="33.32"/>
    <n v="41.056000000000004"/>
    <n v="0.5520060234484242"/>
  </r>
  <r>
    <n v="5075"/>
    <d v="2026-04-24T00:00:00"/>
    <n v="2026"/>
    <x v="1"/>
    <n v="4"/>
    <x v="3"/>
    <x v="0"/>
    <x v="15"/>
    <x v="3"/>
    <s v="New"/>
    <x v="0"/>
    <s v="Commuter Helmet"/>
    <n v="2"/>
    <n v="81.75"/>
    <n v="0"/>
    <n v="41.92"/>
    <n v="163.5"/>
    <n v="83.84"/>
    <n v="79.66"/>
    <n v="0.48721712538226297"/>
  </r>
  <r>
    <n v="149"/>
    <d v="2026-04-25T00:00:00"/>
    <n v="2026"/>
    <x v="1"/>
    <n v="4"/>
    <x v="3"/>
    <x v="1"/>
    <x v="12"/>
    <x v="0"/>
    <s v="Returning"/>
    <x v="2"/>
    <s v="Insulated Bottle"/>
    <n v="1"/>
    <n v="36.020000000000003"/>
    <n v="0.05"/>
    <n v="13.72"/>
    <n v="34.219000000000001"/>
    <n v="13.72"/>
    <n v="20.499000000000002"/>
    <n v="0.59905315760250155"/>
  </r>
  <r>
    <n v="449"/>
    <d v="2026-04-25T00:00:00"/>
    <n v="2026"/>
    <x v="1"/>
    <n v="4"/>
    <x v="3"/>
    <x v="2"/>
    <x v="5"/>
    <x v="0"/>
    <s v="Business"/>
    <x v="2"/>
    <s v="Insulated Bottle"/>
    <n v="1"/>
    <n v="36.68"/>
    <n v="0"/>
    <n v="13.27"/>
    <n v="36.68"/>
    <n v="13.27"/>
    <n v="23.41"/>
    <n v="0.63822246455834242"/>
  </r>
  <r>
    <n v="1422"/>
    <d v="2026-04-25T00:00:00"/>
    <n v="2026"/>
    <x v="1"/>
    <n v="4"/>
    <x v="3"/>
    <x v="3"/>
    <x v="8"/>
    <x v="1"/>
    <s v="Business"/>
    <x v="3"/>
    <s v="Alpine Tent 4P"/>
    <n v="6"/>
    <n v="348.16"/>
    <n v="0.1"/>
    <n v="198.24"/>
    <n v="1880.0640000000001"/>
    <n v="1189.44"/>
    <n v="690.62400000000002"/>
    <n v="0.36734068627450978"/>
  </r>
  <r>
    <n v="3248"/>
    <d v="2026-04-25T00:00:00"/>
    <n v="2026"/>
    <x v="1"/>
    <n v="4"/>
    <x v="3"/>
    <x v="2"/>
    <x v="16"/>
    <x v="0"/>
    <s v="Returning"/>
    <x v="0"/>
    <s v="Compact Repair Kit"/>
    <n v="2"/>
    <n v="39.799999999999997"/>
    <n v="0.05"/>
    <n v="16.23"/>
    <n v="75.61999999999999"/>
    <n v="32.46"/>
    <n v="43.159999999999989"/>
    <n v="0.57074847923829664"/>
  </r>
  <r>
    <n v="3445"/>
    <d v="2026-04-25T00:00:00"/>
    <n v="2026"/>
    <x v="1"/>
    <n v="4"/>
    <x v="3"/>
    <x v="0"/>
    <x v="15"/>
    <x v="0"/>
    <s v="Returning"/>
    <x v="0"/>
    <s v="Compact Repair Kit"/>
    <n v="5"/>
    <n v="39.369999999999997"/>
    <n v="0.05"/>
    <n v="16.760000000000002"/>
    <n v="187.00749999999999"/>
    <n v="83.800000000000011"/>
    <n v="103.20749999999998"/>
    <n v="0.55188963009504954"/>
  </r>
  <r>
    <n v="3930"/>
    <d v="2026-04-25T00:00:00"/>
    <n v="2026"/>
    <x v="1"/>
    <n v="4"/>
    <x v="3"/>
    <x v="1"/>
    <x v="12"/>
    <x v="3"/>
    <s v="Returning"/>
    <x v="4"/>
    <s v="Resistance Band Set"/>
    <n v="2"/>
    <n v="40.85"/>
    <n v="0"/>
    <n v="14.99"/>
    <n v="81.7"/>
    <n v="29.98"/>
    <n v="51.72"/>
    <n v="0.633047735618115"/>
  </r>
  <r>
    <n v="3969"/>
    <d v="2026-04-25T00:00:00"/>
    <n v="2026"/>
    <x v="1"/>
    <n v="4"/>
    <x v="3"/>
    <x v="3"/>
    <x v="8"/>
    <x v="3"/>
    <s v="Returning"/>
    <x v="1"/>
    <s v="Hiking Daypack 20L"/>
    <n v="1"/>
    <n v="92.91"/>
    <n v="0.05"/>
    <n v="46"/>
    <n v="88.264499999999998"/>
    <n v="46"/>
    <n v="42.264499999999998"/>
    <n v="0.4788391709010984"/>
  </r>
  <r>
    <n v="4190"/>
    <d v="2026-04-25T00:00:00"/>
    <n v="2026"/>
    <x v="1"/>
    <n v="4"/>
    <x v="3"/>
    <x v="3"/>
    <x v="13"/>
    <x v="0"/>
    <s v="New"/>
    <x v="1"/>
    <s v="Summit Backpack 45L"/>
    <n v="1"/>
    <n v="152.01"/>
    <n v="0"/>
    <n v="80.33"/>
    <n v="152.01"/>
    <n v="80.33"/>
    <n v="71.679999999999993"/>
    <n v="0.47154792447865268"/>
  </r>
  <r>
    <n v="4442"/>
    <d v="2026-04-25T00:00:00"/>
    <n v="2026"/>
    <x v="1"/>
    <n v="4"/>
    <x v="3"/>
    <x v="1"/>
    <x v="6"/>
    <x v="3"/>
    <s v="New"/>
    <x v="2"/>
    <s v="Insulated Bottle"/>
    <n v="1"/>
    <n v="36.65"/>
    <n v="0"/>
    <n v="13.28"/>
    <n v="36.65"/>
    <n v="13.28"/>
    <n v="23.369999999999997"/>
    <n v="0.63765347885402446"/>
  </r>
  <r>
    <n v="228"/>
    <d v="2026-04-26T00:00:00"/>
    <n v="2026"/>
    <x v="1"/>
    <n v="4"/>
    <x v="3"/>
    <x v="3"/>
    <x v="8"/>
    <x v="0"/>
    <s v="Returning"/>
    <x v="3"/>
    <s v="Portable Camp Stove"/>
    <n v="5"/>
    <n v="80.819999999999993"/>
    <n v="0"/>
    <n v="40.47"/>
    <n v="404.09999999999997"/>
    <n v="202.35"/>
    <n v="201.74999999999997"/>
    <n v="0.49925760950259834"/>
  </r>
  <r>
    <n v="2101"/>
    <d v="2026-04-26T00:00:00"/>
    <n v="2026"/>
    <x v="1"/>
    <n v="4"/>
    <x v="3"/>
    <x v="3"/>
    <x v="4"/>
    <x v="0"/>
    <s v="New"/>
    <x v="1"/>
    <s v="Trail Boots"/>
    <n v="4"/>
    <n v="144.69999999999999"/>
    <n v="0"/>
    <n v="79.41"/>
    <n v="578.79999999999995"/>
    <n v="317.64"/>
    <n v="261.15999999999997"/>
    <n v="0.45120939875604699"/>
  </r>
  <r>
    <n v="2590"/>
    <d v="2026-04-26T00:00:00"/>
    <n v="2026"/>
    <x v="1"/>
    <n v="4"/>
    <x v="3"/>
    <x v="1"/>
    <x v="6"/>
    <x v="2"/>
    <s v="New"/>
    <x v="4"/>
    <s v="Recovery Roller"/>
    <n v="2"/>
    <n v="36.51"/>
    <n v="0.1"/>
    <n v="14.18"/>
    <n v="65.718000000000004"/>
    <n v="28.36"/>
    <n v="37.358000000000004"/>
    <n v="0.56845917404668433"/>
  </r>
  <r>
    <n v="2957"/>
    <d v="2026-04-26T00:00:00"/>
    <n v="2026"/>
    <x v="1"/>
    <n v="4"/>
    <x v="3"/>
    <x v="3"/>
    <x v="7"/>
    <x v="3"/>
    <s v="New"/>
    <x v="2"/>
    <s v="Insulated Bottle"/>
    <n v="3"/>
    <n v="36.58"/>
    <n v="0.05"/>
    <n v="13.71"/>
    <n v="104.25299999999999"/>
    <n v="41.13"/>
    <n v="63.122999999999983"/>
    <n v="0.60547897902218628"/>
  </r>
  <r>
    <n v="4270"/>
    <d v="2026-04-26T00:00:00"/>
    <n v="2026"/>
    <x v="1"/>
    <n v="4"/>
    <x v="3"/>
    <x v="3"/>
    <x v="7"/>
    <x v="2"/>
    <s v="Business"/>
    <x v="3"/>
    <s v="Trail Tent 2P"/>
    <n v="2"/>
    <n v="191.59"/>
    <n v="0"/>
    <n v="102.52"/>
    <n v="383.18"/>
    <n v="205.04"/>
    <n v="178.14000000000001"/>
    <n v="0.46489900307949272"/>
  </r>
  <r>
    <n v="4324"/>
    <d v="2026-04-26T00:00:00"/>
    <n v="2026"/>
    <x v="1"/>
    <n v="4"/>
    <x v="3"/>
    <x v="3"/>
    <x v="8"/>
    <x v="1"/>
    <s v="Business"/>
    <x v="3"/>
    <s v="Alpine Tent 4P"/>
    <n v="6"/>
    <n v="337.24"/>
    <n v="0.05"/>
    <n v="198.63"/>
    <n v="1922.268"/>
    <n v="1191.78"/>
    <n v="730.48800000000006"/>
    <n v="0.38001360892445801"/>
  </r>
  <r>
    <n v="5010"/>
    <d v="2026-04-26T00:00:00"/>
    <n v="2026"/>
    <x v="1"/>
    <n v="4"/>
    <x v="3"/>
    <x v="3"/>
    <x v="7"/>
    <x v="1"/>
    <s v="Business"/>
    <x v="2"/>
    <s v="Packing Cube Set"/>
    <n v="3"/>
    <n v="46.2"/>
    <n v="0.1"/>
    <n v="18.149999999999999"/>
    <n v="124.74000000000002"/>
    <n v="54.449999999999996"/>
    <n v="70.29000000000002"/>
    <n v="0.5634920634920636"/>
  </r>
  <r>
    <n v="5092"/>
    <d v="2026-04-26T00:00:00"/>
    <n v="2026"/>
    <x v="1"/>
    <n v="4"/>
    <x v="3"/>
    <x v="1"/>
    <x v="1"/>
    <x v="3"/>
    <s v="Business"/>
    <x v="4"/>
    <s v="Training Mat"/>
    <n v="4"/>
    <n v="50.84"/>
    <n v="0.05"/>
    <n v="22.63"/>
    <n v="193.19200000000001"/>
    <n v="90.52"/>
    <n v="102.67200000000001"/>
    <n v="0.53145057766367143"/>
  </r>
  <r>
    <n v="1061"/>
    <d v="2026-04-27T00:00:00"/>
    <n v="2026"/>
    <x v="1"/>
    <n v="4"/>
    <x v="3"/>
    <x v="3"/>
    <x v="13"/>
    <x v="0"/>
    <s v="Returning"/>
    <x v="2"/>
    <s v="Travel Backpack 35L"/>
    <n v="1"/>
    <n v="166.5"/>
    <n v="0"/>
    <n v="85.55"/>
    <n v="166.5"/>
    <n v="85.55"/>
    <n v="80.95"/>
    <n v="0.4861861861861862"/>
  </r>
  <r>
    <n v="1099"/>
    <d v="2026-04-27T00:00:00"/>
    <n v="2026"/>
    <x v="1"/>
    <n v="4"/>
    <x v="3"/>
    <x v="3"/>
    <x v="4"/>
    <x v="3"/>
    <s v="New"/>
    <x v="1"/>
    <s v="Trekking Poles"/>
    <n v="1"/>
    <n v="70.2"/>
    <n v="0"/>
    <n v="32.06"/>
    <n v="70.2"/>
    <n v="32.06"/>
    <n v="38.14"/>
    <n v="0.5433048433048433"/>
  </r>
  <r>
    <n v="3500"/>
    <d v="2026-04-27T00:00:00"/>
    <n v="2026"/>
    <x v="1"/>
    <n v="4"/>
    <x v="3"/>
    <x v="1"/>
    <x v="12"/>
    <x v="0"/>
    <s v="New"/>
    <x v="4"/>
    <s v="Training Mat"/>
    <n v="4"/>
    <n v="50.67"/>
    <n v="0"/>
    <n v="22.62"/>
    <n v="202.68"/>
    <n v="90.48"/>
    <n v="112.2"/>
    <n v="0.55358200118413259"/>
  </r>
  <r>
    <n v="3856"/>
    <d v="2026-04-27T00:00:00"/>
    <n v="2026"/>
    <x v="1"/>
    <n v="4"/>
    <x v="3"/>
    <x v="1"/>
    <x v="11"/>
    <x v="2"/>
    <s v="New"/>
    <x v="2"/>
    <s v="Travel Backpack 35L"/>
    <n v="3"/>
    <n v="161.05000000000001"/>
    <n v="0.05"/>
    <n v="87.43"/>
    <n v="458.99250000000001"/>
    <n v="262.29000000000002"/>
    <n v="196.70249999999999"/>
    <n v="0.4285527541299694"/>
  </r>
  <r>
    <n v="4044"/>
    <d v="2026-04-27T00:00:00"/>
    <n v="2026"/>
    <x v="1"/>
    <n v="4"/>
    <x v="3"/>
    <x v="1"/>
    <x v="6"/>
    <x v="1"/>
    <s v="New"/>
    <x v="4"/>
    <s v="Weighted Vest"/>
    <n v="10"/>
    <n v="124.59"/>
    <n v="0.15"/>
    <n v="67.14"/>
    <n v="1059.0150000000001"/>
    <n v="671.4"/>
    <n v="387.61500000000012"/>
    <n v="0.36601464568490538"/>
  </r>
  <r>
    <n v="4235"/>
    <d v="2026-04-27T00:00:00"/>
    <n v="2026"/>
    <x v="1"/>
    <n v="4"/>
    <x v="3"/>
    <x v="2"/>
    <x v="16"/>
    <x v="0"/>
    <s v="Business"/>
    <x v="4"/>
    <s v="Training Mat"/>
    <n v="1"/>
    <n v="50.18"/>
    <n v="0"/>
    <n v="22.05"/>
    <n v="50.18"/>
    <n v="22.05"/>
    <n v="28.13"/>
    <n v="0.56058190514149064"/>
  </r>
  <r>
    <n v="122"/>
    <d v="2026-04-28T00:00:00"/>
    <n v="2026"/>
    <x v="1"/>
    <n v="4"/>
    <x v="3"/>
    <x v="1"/>
    <x v="11"/>
    <x v="0"/>
    <s v="New"/>
    <x v="3"/>
    <s v="Portable Camp Stove"/>
    <n v="1"/>
    <n v="83.38"/>
    <n v="0"/>
    <n v="38.979999999999997"/>
    <n v="83.38"/>
    <n v="38.979999999999997"/>
    <n v="44.4"/>
    <n v="0.53250179899256422"/>
  </r>
  <r>
    <n v="239"/>
    <d v="2026-04-28T00:00:00"/>
    <n v="2026"/>
    <x v="1"/>
    <n v="4"/>
    <x v="3"/>
    <x v="3"/>
    <x v="7"/>
    <x v="0"/>
    <s v="Returning"/>
    <x v="2"/>
    <s v="Insulated Bottle"/>
    <n v="1"/>
    <n v="35.549999999999997"/>
    <n v="0.05"/>
    <n v="13.25"/>
    <n v="33.772499999999994"/>
    <n v="13.25"/>
    <n v="20.522499999999994"/>
    <n v="0.60766896143311855"/>
  </r>
  <r>
    <n v="356"/>
    <d v="2026-04-28T00:00:00"/>
    <n v="2026"/>
    <x v="1"/>
    <n v="4"/>
    <x v="3"/>
    <x v="3"/>
    <x v="8"/>
    <x v="2"/>
    <s v="New"/>
    <x v="1"/>
    <s v="Summit Backpack 45L"/>
    <n v="1"/>
    <n v="154.36000000000001"/>
    <n v="0"/>
    <n v="77.760000000000005"/>
    <n v="154.36000000000001"/>
    <n v="77.760000000000005"/>
    <n v="76.600000000000009"/>
    <n v="0.49624254988338951"/>
  </r>
  <r>
    <n v="785"/>
    <d v="2026-04-28T00:00:00"/>
    <n v="2026"/>
    <x v="1"/>
    <n v="4"/>
    <x v="3"/>
    <x v="0"/>
    <x v="9"/>
    <x v="3"/>
    <s v="New"/>
    <x v="1"/>
    <s v="Summit Backpack 45L"/>
    <n v="1"/>
    <n v="155.68"/>
    <n v="0"/>
    <n v="77.97"/>
    <n v="155.68"/>
    <n v="77.97"/>
    <n v="77.710000000000008"/>
    <n v="0.49916495375128472"/>
  </r>
  <r>
    <n v="2325"/>
    <d v="2026-04-28T00:00:00"/>
    <n v="2026"/>
    <x v="1"/>
    <n v="4"/>
    <x v="3"/>
    <x v="0"/>
    <x v="0"/>
    <x v="0"/>
    <s v="Returning"/>
    <x v="4"/>
    <s v="Resistance Band Set"/>
    <n v="1"/>
    <n v="40.950000000000003"/>
    <n v="0.15"/>
    <n v="14.89"/>
    <n v="34.807500000000005"/>
    <n v="14.89"/>
    <n v="19.917500000000004"/>
    <n v="0.57221863104216053"/>
  </r>
  <r>
    <n v="2566"/>
    <d v="2026-04-28T00:00:00"/>
    <n v="2026"/>
    <x v="1"/>
    <n v="4"/>
    <x v="3"/>
    <x v="3"/>
    <x v="13"/>
    <x v="3"/>
    <s v="Returning"/>
    <x v="2"/>
    <s v="Packing Cube Set"/>
    <n v="3"/>
    <n v="47.28"/>
    <n v="0.05"/>
    <n v="18.52"/>
    <n v="134.74799999999999"/>
    <n v="55.56"/>
    <n v="79.187999999999988"/>
    <n v="0.58767477068305274"/>
  </r>
  <r>
    <n v="3105"/>
    <d v="2026-04-28T00:00:00"/>
    <n v="2026"/>
    <x v="1"/>
    <n v="4"/>
    <x v="3"/>
    <x v="3"/>
    <x v="7"/>
    <x v="0"/>
    <s v="Returning"/>
    <x v="4"/>
    <s v="Training Mat"/>
    <n v="4"/>
    <n v="51.57"/>
    <n v="0.1"/>
    <n v="22.58"/>
    <n v="185.65200000000002"/>
    <n v="90.32"/>
    <n v="95.332000000000022"/>
    <n v="0.51349837330058401"/>
  </r>
  <r>
    <n v="3167"/>
    <d v="2026-04-28T00:00:00"/>
    <n v="2026"/>
    <x v="1"/>
    <n v="4"/>
    <x v="3"/>
    <x v="3"/>
    <x v="8"/>
    <x v="0"/>
    <s v="Business"/>
    <x v="0"/>
    <s v="Trail Bike Light"/>
    <n v="1"/>
    <n v="51.61"/>
    <n v="0"/>
    <n v="23"/>
    <n v="51.61"/>
    <n v="23"/>
    <n v="28.61"/>
    <n v="0.55434993218368533"/>
  </r>
  <r>
    <n v="4396"/>
    <d v="2026-04-28T00:00:00"/>
    <n v="2026"/>
    <x v="1"/>
    <n v="4"/>
    <x v="3"/>
    <x v="0"/>
    <x v="15"/>
    <x v="2"/>
    <s v="Returning"/>
    <x v="4"/>
    <s v="Training Mat"/>
    <n v="1"/>
    <n v="50.56"/>
    <n v="0.05"/>
    <n v="22.06"/>
    <n v="48.031999999999996"/>
    <n v="22.06"/>
    <n v="25.971999999999998"/>
    <n v="0.54072285143237842"/>
  </r>
  <r>
    <n v="4475"/>
    <d v="2026-04-28T00:00:00"/>
    <n v="2026"/>
    <x v="1"/>
    <n v="4"/>
    <x v="3"/>
    <x v="2"/>
    <x v="5"/>
    <x v="3"/>
    <s v="Business"/>
    <x v="2"/>
    <s v="Travel Backpack 35L"/>
    <n v="2"/>
    <n v="165.74"/>
    <n v="0"/>
    <n v="87.73"/>
    <n v="331.48"/>
    <n v="175.46"/>
    <n v="156.02000000000001"/>
    <n v="0.47067696391939184"/>
  </r>
  <r>
    <n v="4482"/>
    <d v="2026-04-28T00:00:00"/>
    <n v="2026"/>
    <x v="1"/>
    <n v="4"/>
    <x v="3"/>
    <x v="2"/>
    <x v="2"/>
    <x v="0"/>
    <s v="Business"/>
    <x v="4"/>
    <s v="Recovery Roller"/>
    <n v="3"/>
    <n v="36.770000000000003"/>
    <n v="0"/>
    <n v="13.63"/>
    <n v="110.31"/>
    <n v="40.89"/>
    <n v="69.42"/>
    <n v="0.62931737829752521"/>
  </r>
  <r>
    <n v="5022"/>
    <d v="2026-04-28T00:00:00"/>
    <n v="2026"/>
    <x v="1"/>
    <n v="4"/>
    <x v="3"/>
    <x v="3"/>
    <x v="7"/>
    <x v="0"/>
    <s v="Business"/>
    <x v="3"/>
    <s v="Trail Tent 2P"/>
    <n v="2"/>
    <n v="196.37"/>
    <n v="0"/>
    <n v="101.73"/>
    <n v="392.74"/>
    <n v="203.46"/>
    <n v="189.28"/>
    <n v="0.48194734429902736"/>
  </r>
  <r>
    <n v="1304"/>
    <d v="2026-04-29T00:00:00"/>
    <n v="2026"/>
    <x v="1"/>
    <n v="4"/>
    <x v="3"/>
    <x v="0"/>
    <x v="0"/>
    <x v="3"/>
    <s v="Returning"/>
    <x v="2"/>
    <s v="Insulated Bottle"/>
    <n v="2"/>
    <n v="35.33"/>
    <n v="0"/>
    <n v="13.69"/>
    <n v="70.66"/>
    <n v="27.38"/>
    <n v="43.28"/>
    <n v="0.61251061420888764"/>
  </r>
  <r>
    <n v="3008"/>
    <d v="2026-04-29T00:00:00"/>
    <n v="2026"/>
    <x v="1"/>
    <n v="4"/>
    <x v="3"/>
    <x v="2"/>
    <x v="2"/>
    <x v="1"/>
    <s v="Business"/>
    <x v="2"/>
    <s v="Packing Cube Set"/>
    <n v="4"/>
    <n v="46.43"/>
    <n v="0.1"/>
    <n v="18.04"/>
    <n v="167.148"/>
    <n v="72.16"/>
    <n v="94.988"/>
    <n v="0.56828678775695796"/>
  </r>
  <r>
    <n v="4140"/>
    <d v="2026-04-29T00:00:00"/>
    <n v="2026"/>
    <x v="1"/>
    <n v="4"/>
    <x v="3"/>
    <x v="3"/>
    <x v="7"/>
    <x v="3"/>
    <s v="New"/>
    <x v="4"/>
    <s v="Weighted Vest"/>
    <n v="1"/>
    <n v="125.25"/>
    <n v="0"/>
    <n v="70.88"/>
    <n v="125.25"/>
    <n v="70.88"/>
    <n v="54.370000000000005"/>
    <n v="0.43409181636726552"/>
  </r>
  <r>
    <n v="4151"/>
    <d v="2026-04-29T00:00:00"/>
    <n v="2026"/>
    <x v="1"/>
    <n v="4"/>
    <x v="3"/>
    <x v="1"/>
    <x v="14"/>
    <x v="0"/>
    <s v="Returning"/>
    <x v="3"/>
    <s v="Alpine Tent 4P"/>
    <n v="1"/>
    <n v="341.98"/>
    <n v="0"/>
    <n v="192.43"/>
    <n v="341.98"/>
    <n v="192.43"/>
    <n v="149.55000000000001"/>
    <n v="0.43730627522077314"/>
  </r>
  <r>
    <n v="4650"/>
    <d v="2026-04-29T00:00:00"/>
    <n v="2026"/>
    <x v="1"/>
    <n v="4"/>
    <x v="3"/>
    <x v="1"/>
    <x v="6"/>
    <x v="3"/>
    <s v="Business"/>
    <x v="4"/>
    <s v="Resistance Band Set"/>
    <n v="1"/>
    <n v="40.04"/>
    <n v="0"/>
    <n v="14.72"/>
    <n v="40.04"/>
    <n v="14.72"/>
    <n v="25.32"/>
    <n v="0.63236763236763238"/>
  </r>
  <r>
    <n v="4897"/>
    <d v="2026-04-29T00:00:00"/>
    <n v="2026"/>
    <x v="1"/>
    <n v="4"/>
    <x v="3"/>
    <x v="3"/>
    <x v="13"/>
    <x v="0"/>
    <s v="Returning"/>
    <x v="0"/>
    <s v="Compact Repair Kit"/>
    <n v="3"/>
    <n v="40.47"/>
    <n v="0.05"/>
    <n v="17.14"/>
    <n v="115.33949999999999"/>
    <n v="51.42"/>
    <n v="63.919499999999985"/>
    <n v="0.5541856866034619"/>
  </r>
  <r>
    <n v="792"/>
    <d v="2026-04-30T00:00:00"/>
    <n v="2026"/>
    <x v="1"/>
    <n v="4"/>
    <x v="3"/>
    <x v="3"/>
    <x v="8"/>
    <x v="1"/>
    <s v="Returning"/>
    <x v="3"/>
    <s v="Portable Camp Stove"/>
    <n v="6"/>
    <n v="83.7"/>
    <n v="0.2"/>
    <n v="38.58"/>
    <n v="401.76000000000005"/>
    <n v="231.48"/>
    <n v="170.28000000000006"/>
    <n v="0.42383512544802876"/>
  </r>
  <r>
    <n v="1796"/>
    <d v="2026-04-30T00:00:00"/>
    <n v="2026"/>
    <x v="1"/>
    <n v="4"/>
    <x v="3"/>
    <x v="0"/>
    <x v="15"/>
    <x v="0"/>
    <s v="Returning"/>
    <x v="3"/>
    <s v="Portable Camp Stove"/>
    <n v="4"/>
    <n v="83.27"/>
    <n v="0"/>
    <n v="39.979999999999997"/>
    <n v="333.08"/>
    <n v="159.91999999999999"/>
    <n v="173.16"/>
    <n v="0.51987510507986068"/>
  </r>
  <r>
    <n v="3222"/>
    <d v="2026-04-30T00:00:00"/>
    <n v="2026"/>
    <x v="1"/>
    <n v="4"/>
    <x v="3"/>
    <x v="2"/>
    <x v="16"/>
    <x v="1"/>
    <s v="Business"/>
    <x v="3"/>
    <s v="Compact Sleeping Bag"/>
    <n v="3"/>
    <n v="126.03"/>
    <n v="0.1"/>
    <n v="61.75"/>
    <n v="340.28100000000006"/>
    <n v="185.25"/>
    <n v="155.03100000000006"/>
    <n v="0.45559699189787273"/>
  </r>
  <r>
    <n v="3237"/>
    <d v="2026-04-30T00:00:00"/>
    <n v="2026"/>
    <x v="1"/>
    <n v="4"/>
    <x v="3"/>
    <x v="1"/>
    <x v="14"/>
    <x v="0"/>
    <s v="New"/>
    <x v="3"/>
    <s v="Compact Sleeping Bag"/>
    <n v="1"/>
    <n v="122.86"/>
    <n v="0.05"/>
    <n v="59.22"/>
    <n v="116.717"/>
    <n v="59.22"/>
    <n v="57.497"/>
    <n v="0.49261889870370212"/>
  </r>
  <r>
    <n v="3695"/>
    <d v="2026-04-30T00:00:00"/>
    <n v="2026"/>
    <x v="1"/>
    <n v="4"/>
    <x v="3"/>
    <x v="2"/>
    <x v="2"/>
    <x v="0"/>
    <s v="New"/>
    <x v="0"/>
    <s v="Compact Repair Kit"/>
    <n v="1"/>
    <n v="39.44"/>
    <n v="0.1"/>
    <n v="16.63"/>
    <n v="35.496000000000002"/>
    <n v="16.63"/>
    <n v="18.866000000000003"/>
    <n v="0.53149650664863657"/>
  </r>
  <r>
    <n v="5148"/>
    <d v="2026-04-30T00:00:00"/>
    <n v="2026"/>
    <x v="1"/>
    <n v="4"/>
    <x v="3"/>
    <x v="2"/>
    <x v="10"/>
    <x v="0"/>
    <s v="Returning"/>
    <x v="2"/>
    <s v="Carry-On Duffel"/>
    <n v="1"/>
    <n v="130.34"/>
    <n v="0.1"/>
    <n v="66.680000000000007"/>
    <n v="117.30600000000001"/>
    <n v="66.680000000000007"/>
    <n v="50.626000000000005"/>
    <n v="0.43157212759790631"/>
  </r>
  <r>
    <n v="534"/>
    <d v="2026-05-01T00:00:00"/>
    <n v="2026"/>
    <x v="1"/>
    <n v="5"/>
    <x v="4"/>
    <x v="1"/>
    <x v="12"/>
    <x v="0"/>
    <s v="Business"/>
    <x v="1"/>
    <s v="Summit Backpack 45L"/>
    <n v="1"/>
    <n v="154.86000000000001"/>
    <n v="0"/>
    <n v="78.37"/>
    <n v="154.86000000000001"/>
    <n v="78.37"/>
    <n v="76.490000000000009"/>
    <n v="0.49393000129148912"/>
  </r>
  <r>
    <n v="551"/>
    <d v="2026-05-01T00:00:00"/>
    <n v="2026"/>
    <x v="1"/>
    <n v="5"/>
    <x v="4"/>
    <x v="3"/>
    <x v="8"/>
    <x v="2"/>
    <s v="Returning"/>
    <x v="0"/>
    <s v="Cycling Pack 12L"/>
    <n v="4"/>
    <n v="103.64"/>
    <n v="0"/>
    <n v="50.59"/>
    <n v="414.56"/>
    <n v="202.36"/>
    <n v="212.2"/>
    <n v="0.51186800463141646"/>
  </r>
  <r>
    <n v="2110"/>
    <d v="2026-05-01T00:00:00"/>
    <n v="2026"/>
    <x v="1"/>
    <n v="5"/>
    <x v="4"/>
    <x v="0"/>
    <x v="15"/>
    <x v="0"/>
    <s v="Returning"/>
    <x v="2"/>
    <s v="Travel Backpack 35L"/>
    <n v="1"/>
    <n v="164.49"/>
    <n v="0.05"/>
    <n v="87.81"/>
    <n v="156.2655"/>
    <n v="87.81"/>
    <n v="68.455500000000001"/>
    <n v="0.43807174328306631"/>
  </r>
  <r>
    <n v="2217"/>
    <d v="2026-05-01T00:00:00"/>
    <n v="2026"/>
    <x v="1"/>
    <n v="5"/>
    <x v="4"/>
    <x v="3"/>
    <x v="8"/>
    <x v="1"/>
    <s v="Returning"/>
    <x v="2"/>
    <s v="Travel Backpack 35L"/>
    <n v="3"/>
    <n v="163.44999999999999"/>
    <n v="0.05"/>
    <n v="87.54"/>
    <n v="465.83249999999992"/>
    <n v="262.62"/>
    <n v="203.21249999999992"/>
    <n v="0.4362351274331438"/>
  </r>
  <r>
    <n v="2544"/>
    <d v="2026-05-01T00:00:00"/>
    <n v="2026"/>
    <x v="1"/>
    <n v="5"/>
    <x v="4"/>
    <x v="3"/>
    <x v="4"/>
    <x v="0"/>
    <s v="Returning"/>
    <x v="1"/>
    <s v="Trekking Poles"/>
    <n v="1"/>
    <n v="71.87"/>
    <n v="0.05"/>
    <n v="31.97"/>
    <n v="68.276499999999999"/>
    <n v="31.97"/>
    <n v="36.3065"/>
    <n v="0.53175690025118449"/>
  </r>
  <r>
    <n v="3678"/>
    <d v="2026-05-01T00:00:00"/>
    <n v="2026"/>
    <x v="1"/>
    <n v="5"/>
    <x v="4"/>
    <x v="1"/>
    <x v="14"/>
    <x v="3"/>
    <s v="Returning"/>
    <x v="3"/>
    <s v="Trail Tent 2P"/>
    <n v="2"/>
    <n v="194.97"/>
    <n v="0"/>
    <n v="101.14"/>
    <n v="389.94"/>
    <n v="202.28"/>
    <n v="187.66"/>
    <n v="0.48125352618351541"/>
  </r>
  <r>
    <n v="3726"/>
    <d v="2026-05-01T00:00:00"/>
    <n v="2026"/>
    <x v="1"/>
    <n v="5"/>
    <x v="4"/>
    <x v="3"/>
    <x v="8"/>
    <x v="3"/>
    <s v="Returning"/>
    <x v="0"/>
    <s v="Trail Bike Light"/>
    <n v="2"/>
    <n v="49.53"/>
    <n v="0"/>
    <n v="22.91"/>
    <n v="99.06"/>
    <n v="45.82"/>
    <n v="53.24"/>
    <n v="0.53745204926307288"/>
  </r>
  <r>
    <n v="3897"/>
    <d v="2026-05-01T00:00:00"/>
    <n v="2026"/>
    <x v="1"/>
    <n v="5"/>
    <x v="4"/>
    <x v="3"/>
    <x v="8"/>
    <x v="1"/>
    <s v="Business"/>
    <x v="4"/>
    <s v="Recovery Roller"/>
    <n v="4"/>
    <n v="35.619999999999997"/>
    <n v="0.15"/>
    <n v="13.76"/>
    <n v="121.10799999999999"/>
    <n v="55.04"/>
    <n v="66.067999999999984"/>
    <n v="0.54552960993493405"/>
  </r>
  <r>
    <n v="1262"/>
    <d v="2026-05-02T00:00:00"/>
    <n v="2026"/>
    <x v="1"/>
    <n v="5"/>
    <x v="4"/>
    <x v="3"/>
    <x v="7"/>
    <x v="2"/>
    <s v="Returning"/>
    <x v="2"/>
    <s v="Packing Cube Set"/>
    <n v="2"/>
    <n v="45.47"/>
    <n v="0"/>
    <n v="18.37"/>
    <n v="90.94"/>
    <n v="36.74"/>
    <n v="54.199999999999996"/>
    <n v="0.59599736089729494"/>
  </r>
  <r>
    <n v="2657"/>
    <d v="2026-05-02T00:00:00"/>
    <n v="2026"/>
    <x v="1"/>
    <n v="5"/>
    <x v="4"/>
    <x v="0"/>
    <x v="0"/>
    <x v="2"/>
    <s v="New"/>
    <x v="1"/>
    <s v="Trail Boots"/>
    <n v="1"/>
    <n v="145.68"/>
    <n v="0"/>
    <n v="77.8"/>
    <n v="145.68"/>
    <n v="77.8"/>
    <n v="67.88000000000001"/>
    <n v="0.46595277320153766"/>
  </r>
  <r>
    <n v="3238"/>
    <d v="2026-05-02T00:00:00"/>
    <n v="2026"/>
    <x v="1"/>
    <n v="5"/>
    <x v="4"/>
    <x v="3"/>
    <x v="8"/>
    <x v="3"/>
    <s v="Returning"/>
    <x v="3"/>
    <s v="Portable Camp Stove"/>
    <n v="2"/>
    <n v="82.65"/>
    <n v="0.05"/>
    <n v="40.46"/>
    <n v="157.035"/>
    <n v="80.92"/>
    <n v="76.114999999999995"/>
    <n v="0.48470086286496639"/>
  </r>
  <r>
    <n v="3607"/>
    <d v="2026-05-02T00:00:00"/>
    <n v="2026"/>
    <x v="1"/>
    <n v="5"/>
    <x v="4"/>
    <x v="1"/>
    <x v="6"/>
    <x v="0"/>
    <s v="Business"/>
    <x v="2"/>
    <s v="Insulated Bottle"/>
    <n v="1"/>
    <n v="36.270000000000003"/>
    <n v="0"/>
    <n v="13.8"/>
    <n v="36.270000000000003"/>
    <n v="13.8"/>
    <n v="22.470000000000002"/>
    <n v="0.61952026468155497"/>
  </r>
  <r>
    <n v="5070"/>
    <d v="2026-05-02T00:00:00"/>
    <n v="2026"/>
    <x v="1"/>
    <n v="5"/>
    <x v="4"/>
    <x v="2"/>
    <x v="16"/>
    <x v="2"/>
    <s v="New"/>
    <x v="3"/>
    <s v="Portable Camp Stove"/>
    <n v="1"/>
    <n v="80.819999999999993"/>
    <n v="0"/>
    <n v="39.950000000000003"/>
    <n v="80.819999999999993"/>
    <n v="39.950000000000003"/>
    <n v="40.86999999999999"/>
    <n v="0.50569166048007907"/>
  </r>
  <r>
    <n v="5171"/>
    <d v="2026-05-02T00:00:00"/>
    <n v="2026"/>
    <x v="1"/>
    <n v="5"/>
    <x v="4"/>
    <x v="1"/>
    <x v="1"/>
    <x v="2"/>
    <s v="New"/>
    <x v="1"/>
    <s v="Summit Backpack 45L"/>
    <n v="2"/>
    <n v="157.84"/>
    <n v="0.1"/>
    <n v="79.28"/>
    <n v="284.11200000000002"/>
    <n v="158.56"/>
    <n v="125.55200000000002"/>
    <n v="0.44191023258433298"/>
  </r>
  <r>
    <n v="617"/>
    <d v="2026-05-03T00:00:00"/>
    <n v="2026"/>
    <x v="1"/>
    <n v="5"/>
    <x v="4"/>
    <x v="1"/>
    <x v="14"/>
    <x v="3"/>
    <s v="Returning"/>
    <x v="4"/>
    <s v="Recovery Roller"/>
    <n v="4"/>
    <n v="36.909999999999997"/>
    <n v="0.1"/>
    <n v="13.85"/>
    <n v="132.876"/>
    <n v="55.4"/>
    <n v="77.475999999999999"/>
    <n v="0.58306992985941775"/>
  </r>
  <r>
    <n v="849"/>
    <d v="2026-05-03T00:00:00"/>
    <n v="2026"/>
    <x v="1"/>
    <n v="5"/>
    <x v="4"/>
    <x v="1"/>
    <x v="14"/>
    <x v="1"/>
    <s v="Business"/>
    <x v="3"/>
    <s v="Trail Tent 2P"/>
    <n v="3"/>
    <n v="193.18"/>
    <n v="0.1"/>
    <n v="102.31"/>
    <n v="521.58600000000001"/>
    <n v="306.93"/>
    <n v="214.65600000000001"/>
    <n v="0.41154478839539405"/>
  </r>
  <r>
    <n v="956"/>
    <d v="2026-05-03T00:00:00"/>
    <n v="2026"/>
    <x v="1"/>
    <n v="5"/>
    <x v="4"/>
    <x v="0"/>
    <x v="15"/>
    <x v="0"/>
    <s v="Business"/>
    <x v="1"/>
    <s v="Summit Backpack 45L"/>
    <n v="1"/>
    <n v="157.59"/>
    <n v="0.05"/>
    <n v="77.599999999999994"/>
    <n v="149.7105"/>
    <n v="77.599999999999994"/>
    <n v="72.110500000000002"/>
    <n v="0.48166628259206939"/>
  </r>
  <r>
    <n v="1896"/>
    <d v="2026-05-03T00:00:00"/>
    <n v="2026"/>
    <x v="1"/>
    <n v="5"/>
    <x v="4"/>
    <x v="1"/>
    <x v="12"/>
    <x v="3"/>
    <s v="New"/>
    <x v="4"/>
    <s v="Training Mat"/>
    <n v="2"/>
    <n v="49.97"/>
    <n v="0"/>
    <n v="22.63"/>
    <n v="99.94"/>
    <n v="45.26"/>
    <n v="54.68"/>
    <n v="0.54712827696617972"/>
  </r>
  <r>
    <n v="2317"/>
    <d v="2026-05-03T00:00:00"/>
    <n v="2026"/>
    <x v="1"/>
    <n v="5"/>
    <x v="4"/>
    <x v="0"/>
    <x v="15"/>
    <x v="1"/>
    <s v="Business"/>
    <x v="1"/>
    <s v="Summit Backpack 45L"/>
    <n v="5"/>
    <n v="155.54"/>
    <n v="0.1"/>
    <n v="78.02"/>
    <n v="699.93"/>
    <n v="390.09999999999997"/>
    <n v="309.83"/>
    <n v="0.44265855156944267"/>
  </r>
  <r>
    <n v="2542"/>
    <d v="2026-05-03T00:00:00"/>
    <n v="2026"/>
    <x v="1"/>
    <n v="5"/>
    <x v="4"/>
    <x v="3"/>
    <x v="8"/>
    <x v="2"/>
    <s v="New"/>
    <x v="2"/>
    <s v="Carry-On Duffel"/>
    <n v="1"/>
    <n v="131.13"/>
    <n v="0.05"/>
    <n v="67.010000000000005"/>
    <n v="124.5735"/>
    <n v="67.010000000000005"/>
    <n v="57.563499999999991"/>
    <n v="0.46208463276700096"/>
  </r>
  <r>
    <n v="4535"/>
    <d v="2026-05-03T00:00:00"/>
    <n v="2026"/>
    <x v="1"/>
    <n v="5"/>
    <x v="4"/>
    <x v="2"/>
    <x v="5"/>
    <x v="0"/>
    <s v="New"/>
    <x v="2"/>
    <s v="Insulated Bottle"/>
    <n v="1"/>
    <n v="36.82"/>
    <n v="0.1"/>
    <n v="13.4"/>
    <n v="33.137999999999998"/>
    <n v="13.4"/>
    <n v="19.738"/>
    <n v="0.5956303941094816"/>
  </r>
  <r>
    <n v="4988"/>
    <d v="2026-05-03T00:00:00"/>
    <n v="2026"/>
    <x v="1"/>
    <n v="5"/>
    <x v="4"/>
    <x v="2"/>
    <x v="10"/>
    <x v="2"/>
    <s v="New"/>
    <x v="4"/>
    <s v="Weighted Vest"/>
    <n v="1"/>
    <n v="122.28"/>
    <n v="0"/>
    <n v="67.28"/>
    <n v="122.28"/>
    <n v="67.28"/>
    <n v="55"/>
    <n v="0.44978737324174028"/>
  </r>
  <r>
    <n v="253"/>
    <d v="2026-05-04T00:00:00"/>
    <n v="2026"/>
    <x v="1"/>
    <n v="5"/>
    <x v="4"/>
    <x v="2"/>
    <x v="10"/>
    <x v="2"/>
    <s v="Business"/>
    <x v="1"/>
    <s v="Hiking Daypack 20L"/>
    <n v="1"/>
    <n v="90.92"/>
    <n v="0.15"/>
    <n v="44.93"/>
    <n v="77.281999999999996"/>
    <n v="44.93"/>
    <n v="32.351999999999997"/>
    <n v="0.41862270645169636"/>
  </r>
  <r>
    <n v="1743"/>
    <d v="2026-05-04T00:00:00"/>
    <n v="2026"/>
    <x v="1"/>
    <n v="5"/>
    <x v="4"/>
    <x v="1"/>
    <x v="12"/>
    <x v="0"/>
    <s v="New"/>
    <x v="4"/>
    <s v="Training Mat"/>
    <n v="1"/>
    <n v="51.02"/>
    <n v="0"/>
    <n v="21.83"/>
    <n v="51.02"/>
    <n v="21.83"/>
    <n v="29.190000000000005"/>
    <n v="0.5721285770286163"/>
  </r>
  <r>
    <n v="1801"/>
    <d v="2026-05-04T00:00:00"/>
    <n v="2026"/>
    <x v="1"/>
    <n v="5"/>
    <x v="4"/>
    <x v="2"/>
    <x v="2"/>
    <x v="0"/>
    <s v="Business"/>
    <x v="2"/>
    <s v="Insulated Bottle"/>
    <n v="2"/>
    <n v="36.299999999999997"/>
    <n v="0.05"/>
    <n v="13.9"/>
    <n v="68.969999999999985"/>
    <n v="27.8"/>
    <n v="41.169999999999987"/>
    <n v="0.59692619979701311"/>
  </r>
  <r>
    <n v="2511"/>
    <d v="2026-05-04T00:00:00"/>
    <n v="2026"/>
    <x v="1"/>
    <n v="5"/>
    <x v="4"/>
    <x v="2"/>
    <x v="10"/>
    <x v="1"/>
    <s v="Business"/>
    <x v="3"/>
    <s v="Trail Tent 2P"/>
    <n v="8"/>
    <n v="195.03"/>
    <n v="0.15"/>
    <n v="101.13"/>
    <n v="1326.204"/>
    <n v="809.04"/>
    <n v="517.16399999999999"/>
    <n v="0.38995810599274322"/>
  </r>
  <r>
    <n v="3186"/>
    <d v="2026-05-04T00:00:00"/>
    <n v="2026"/>
    <x v="1"/>
    <n v="5"/>
    <x v="4"/>
    <x v="1"/>
    <x v="6"/>
    <x v="0"/>
    <s v="New"/>
    <x v="1"/>
    <s v="Trail Boots"/>
    <n v="1"/>
    <n v="143.66"/>
    <n v="0.1"/>
    <n v="79.25"/>
    <n v="129.29400000000001"/>
    <n v="79.25"/>
    <n v="50.044000000000011"/>
    <n v="0.38705585719368268"/>
  </r>
  <r>
    <n v="3378"/>
    <d v="2026-05-04T00:00:00"/>
    <n v="2026"/>
    <x v="1"/>
    <n v="5"/>
    <x v="4"/>
    <x v="0"/>
    <x v="0"/>
    <x v="1"/>
    <s v="Business"/>
    <x v="4"/>
    <s v="Weighted Vest"/>
    <n v="3"/>
    <n v="120.28"/>
    <n v="0.2"/>
    <n v="69.23"/>
    <n v="288.67200000000003"/>
    <n v="207.69"/>
    <n v="80.982000000000028"/>
    <n v="0.28053292317924849"/>
  </r>
  <r>
    <n v="4255"/>
    <d v="2026-05-04T00:00:00"/>
    <n v="2026"/>
    <x v="1"/>
    <n v="5"/>
    <x v="4"/>
    <x v="3"/>
    <x v="7"/>
    <x v="3"/>
    <s v="Returning"/>
    <x v="2"/>
    <s v="Insulated Bottle"/>
    <n v="6"/>
    <n v="36.04"/>
    <n v="0"/>
    <n v="13.38"/>
    <n v="216.24"/>
    <n v="80.28"/>
    <n v="135.96"/>
    <n v="0.62874583795782468"/>
  </r>
  <r>
    <n v="4587"/>
    <d v="2026-05-04T00:00:00"/>
    <n v="2026"/>
    <x v="1"/>
    <n v="5"/>
    <x v="4"/>
    <x v="2"/>
    <x v="2"/>
    <x v="3"/>
    <s v="Returning"/>
    <x v="1"/>
    <s v="Hiking Daypack 20L"/>
    <n v="2"/>
    <n v="91.72"/>
    <n v="0"/>
    <n v="45.67"/>
    <n v="183.44"/>
    <n v="91.34"/>
    <n v="92.1"/>
    <n v="0.50207152202354988"/>
  </r>
  <r>
    <n v="830"/>
    <d v="2026-05-05T00:00:00"/>
    <n v="2026"/>
    <x v="1"/>
    <n v="5"/>
    <x v="4"/>
    <x v="3"/>
    <x v="8"/>
    <x v="0"/>
    <s v="Business"/>
    <x v="0"/>
    <s v="Trail Bike Light"/>
    <n v="2"/>
    <n v="50.4"/>
    <n v="0"/>
    <n v="22.21"/>
    <n v="100.8"/>
    <n v="44.42"/>
    <n v="56.379999999999995"/>
    <n v="0.55932539682539684"/>
  </r>
  <r>
    <n v="4320"/>
    <d v="2026-05-05T00:00:00"/>
    <n v="2026"/>
    <x v="1"/>
    <n v="5"/>
    <x v="4"/>
    <x v="1"/>
    <x v="6"/>
    <x v="0"/>
    <s v="Returning"/>
    <x v="2"/>
    <s v="Travel Backpack 35L"/>
    <n v="2"/>
    <n v="165.17"/>
    <n v="0"/>
    <n v="87.78"/>
    <n v="330.34"/>
    <n v="175.56"/>
    <n v="154.77999999999997"/>
    <n v="0.46854755706242052"/>
  </r>
  <r>
    <n v="4386"/>
    <d v="2026-05-05T00:00:00"/>
    <n v="2026"/>
    <x v="1"/>
    <n v="5"/>
    <x v="4"/>
    <x v="0"/>
    <x v="15"/>
    <x v="0"/>
    <s v="Returning"/>
    <x v="1"/>
    <s v="Trekking Poles"/>
    <n v="1"/>
    <n v="69.819999999999993"/>
    <n v="0.05"/>
    <n v="33.29"/>
    <n v="66.328999999999994"/>
    <n v="33.29"/>
    <n v="33.038999999999994"/>
    <n v="0.49810791659756665"/>
  </r>
  <r>
    <n v="4602"/>
    <d v="2026-05-05T00:00:00"/>
    <n v="2026"/>
    <x v="1"/>
    <n v="5"/>
    <x v="4"/>
    <x v="1"/>
    <x v="12"/>
    <x v="3"/>
    <s v="New"/>
    <x v="2"/>
    <s v="Carry-On Duffel"/>
    <n v="2"/>
    <n v="131.36000000000001"/>
    <n v="0.1"/>
    <n v="65.3"/>
    <n v="236.44800000000004"/>
    <n v="130.6"/>
    <n v="105.84800000000004"/>
    <n v="0.4476586818243336"/>
  </r>
  <r>
    <n v="5190"/>
    <d v="2026-05-05T00:00:00"/>
    <n v="2026"/>
    <x v="1"/>
    <n v="5"/>
    <x v="4"/>
    <x v="3"/>
    <x v="8"/>
    <x v="1"/>
    <s v="Returning"/>
    <x v="1"/>
    <s v="Hiking Daypack 20L"/>
    <n v="15"/>
    <n v="93.65"/>
    <n v="0.1"/>
    <n v="44.89"/>
    <n v="1264.2750000000001"/>
    <n v="673.35"/>
    <n v="590.92500000000007"/>
    <n v="0.46740226612089936"/>
  </r>
  <r>
    <n v="393"/>
    <d v="2026-05-06T00:00:00"/>
    <n v="2026"/>
    <x v="1"/>
    <n v="5"/>
    <x v="4"/>
    <x v="1"/>
    <x v="12"/>
    <x v="3"/>
    <s v="New"/>
    <x v="3"/>
    <s v="Trail Tent 2P"/>
    <n v="3"/>
    <n v="199.93"/>
    <n v="0"/>
    <n v="104.86"/>
    <n v="599.79"/>
    <n v="314.58"/>
    <n v="285.20999999999998"/>
    <n v="0.47551643075076278"/>
  </r>
  <r>
    <n v="812"/>
    <d v="2026-05-06T00:00:00"/>
    <n v="2026"/>
    <x v="1"/>
    <n v="5"/>
    <x v="4"/>
    <x v="0"/>
    <x v="0"/>
    <x v="0"/>
    <s v="New"/>
    <x v="1"/>
    <s v="Trekking Poles"/>
    <n v="5"/>
    <n v="70.150000000000006"/>
    <n v="0"/>
    <n v="32.700000000000003"/>
    <n v="350.75"/>
    <n v="163.5"/>
    <n v="187.25"/>
    <n v="0.53385602280826805"/>
  </r>
  <r>
    <n v="1297"/>
    <d v="2026-05-06T00:00:00"/>
    <n v="2026"/>
    <x v="1"/>
    <n v="5"/>
    <x v="4"/>
    <x v="2"/>
    <x v="2"/>
    <x v="2"/>
    <s v="New"/>
    <x v="4"/>
    <s v="Recovery Roller"/>
    <n v="2"/>
    <n v="35.86"/>
    <n v="0"/>
    <n v="13.9"/>
    <n v="71.72"/>
    <n v="27.8"/>
    <n v="43.92"/>
    <n v="0.61238148354712774"/>
  </r>
  <r>
    <n v="1574"/>
    <d v="2026-05-06T00:00:00"/>
    <n v="2026"/>
    <x v="1"/>
    <n v="5"/>
    <x v="4"/>
    <x v="1"/>
    <x v="6"/>
    <x v="0"/>
    <s v="Returning"/>
    <x v="1"/>
    <s v="Hiking Daypack 20L"/>
    <n v="1"/>
    <n v="92.27"/>
    <n v="0"/>
    <n v="46.5"/>
    <n v="92.27"/>
    <n v="46.5"/>
    <n v="45.769999999999996"/>
    <n v="0.49604421805570603"/>
  </r>
  <r>
    <n v="3060"/>
    <d v="2026-05-06T00:00:00"/>
    <n v="2026"/>
    <x v="1"/>
    <n v="5"/>
    <x v="4"/>
    <x v="1"/>
    <x v="6"/>
    <x v="1"/>
    <s v="Business"/>
    <x v="1"/>
    <s v="Summit Backpack 45L"/>
    <n v="6"/>
    <n v="157.31"/>
    <n v="0.15"/>
    <n v="80.34"/>
    <n v="802.28099999999995"/>
    <n v="482.04"/>
    <n v="320.24099999999993"/>
    <n v="0.3991631361081715"/>
  </r>
  <r>
    <n v="3490"/>
    <d v="2026-05-06T00:00:00"/>
    <n v="2026"/>
    <x v="1"/>
    <n v="5"/>
    <x v="4"/>
    <x v="1"/>
    <x v="11"/>
    <x v="0"/>
    <s v="New"/>
    <x v="2"/>
    <s v="Packing Cube Set"/>
    <n v="2"/>
    <n v="46.18"/>
    <n v="0.05"/>
    <n v="17.899999999999999"/>
    <n v="87.74199999999999"/>
    <n v="35.799999999999997"/>
    <n v="51.941999999999993"/>
    <n v="0.59198559412823959"/>
  </r>
  <r>
    <n v="3654"/>
    <d v="2026-05-06T00:00:00"/>
    <n v="2026"/>
    <x v="1"/>
    <n v="5"/>
    <x v="4"/>
    <x v="2"/>
    <x v="10"/>
    <x v="0"/>
    <s v="Business"/>
    <x v="0"/>
    <s v="Trail Bike Light"/>
    <n v="1"/>
    <n v="51.44"/>
    <n v="0.1"/>
    <n v="22.88"/>
    <n v="46.295999999999999"/>
    <n v="22.88"/>
    <n v="23.416"/>
    <n v="0.50578883704855715"/>
  </r>
  <r>
    <n v="4209"/>
    <d v="2026-05-06T00:00:00"/>
    <n v="2026"/>
    <x v="1"/>
    <n v="5"/>
    <x v="4"/>
    <x v="1"/>
    <x v="1"/>
    <x v="0"/>
    <s v="New"/>
    <x v="4"/>
    <s v="Training Mat"/>
    <n v="2"/>
    <n v="50.97"/>
    <n v="0.05"/>
    <n v="21.67"/>
    <n v="96.842999999999989"/>
    <n v="43.34"/>
    <n v="53.502999999999986"/>
    <n v="0.55247152607829153"/>
  </r>
  <r>
    <n v="4227"/>
    <d v="2026-05-06T00:00:00"/>
    <n v="2026"/>
    <x v="1"/>
    <n v="5"/>
    <x v="4"/>
    <x v="1"/>
    <x v="1"/>
    <x v="0"/>
    <s v="New"/>
    <x v="0"/>
    <s v="Compact Repair Kit"/>
    <n v="2"/>
    <n v="40.549999999999997"/>
    <n v="0"/>
    <n v="16.52"/>
    <n v="81.099999999999994"/>
    <n v="33.04"/>
    <n v="48.059999999999995"/>
    <n v="0.59260172626387175"/>
  </r>
  <r>
    <n v="4247"/>
    <d v="2026-05-06T00:00:00"/>
    <n v="2026"/>
    <x v="1"/>
    <n v="5"/>
    <x v="4"/>
    <x v="2"/>
    <x v="16"/>
    <x v="0"/>
    <s v="New"/>
    <x v="0"/>
    <s v="Trail Bike Light"/>
    <n v="2"/>
    <n v="51.3"/>
    <n v="0"/>
    <n v="23.12"/>
    <n v="102.6"/>
    <n v="46.24"/>
    <n v="56.359999999999992"/>
    <n v="0.54931773879142298"/>
  </r>
  <r>
    <n v="5196"/>
    <d v="2026-05-06T00:00:00"/>
    <n v="2026"/>
    <x v="1"/>
    <n v="5"/>
    <x v="4"/>
    <x v="3"/>
    <x v="8"/>
    <x v="0"/>
    <s v="New"/>
    <x v="3"/>
    <s v="Portable Camp Stove"/>
    <n v="3"/>
    <n v="82.56"/>
    <n v="0"/>
    <n v="39.99"/>
    <n v="247.68"/>
    <n v="119.97"/>
    <n v="127.71000000000001"/>
    <n v="0.515625"/>
  </r>
  <r>
    <n v="400"/>
    <d v="2026-05-07T00:00:00"/>
    <n v="2026"/>
    <x v="1"/>
    <n v="5"/>
    <x v="4"/>
    <x v="1"/>
    <x v="12"/>
    <x v="1"/>
    <s v="Business"/>
    <x v="1"/>
    <s v="Hiking Daypack 20L"/>
    <n v="6"/>
    <n v="92.66"/>
    <n v="0.15"/>
    <n v="44.71"/>
    <n v="472.56600000000003"/>
    <n v="268.26"/>
    <n v="204.30600000000004"/>
    <n v="0.43233326138571126"/>
  </r>
  <r>
    <n v="829"/>
    <d v="2026-05-07T00:00:00"/>
    <n v="2026"/>
    <x v="1"/>
    <n v="5"/>
    <x v="4"/>
    <x v="2"/>
    <x v="16"/>
    <x v="3"/>
    <s v="New"/>
    <x v="4"/>
    <s v="Resistance Band Set"/>
    <n v="1"/>
    <n v="39.42"/>
    <n v="0"/>
    <n v="14.86"/>
    <n v="39.42"/>
    <n v="14.86"/>
    <n v="24.560000000000002"/>
    <n v="0.62303399289700667"/>
  </r>
  <r>
    <n v="1236"/>
    <d v="2026-05-07T00:00:00"/>
    <n v="2026"/>
    <x v="1"/>
    <n v="5"/>
    <x v="4"/>
    <x v="0"/>
    <x v="9"/>
    <x v="2"/>
    <s v="Returning"/>
    <x v="4"/>
    <s v="Weighted Vest"/>
    <n v="2"/>
    <n v="124.25"/>
    <n v="0"/>
    <n v="69.510000000000005"/>
    <n v="248.5"/>
    <n v="139.02000000000001"/>
    <n v="109.47999999999999"/>
    <n v="0.44056338028169012"/>
  </r>
  <r>
    <n v="1364"/>
    <d v="2026-05-07T00:00:00"/>
    <n v="2026"/>
    <x v="1"/>
    <n v="5"/>
    <x v="4"/>
    <x v="1"/>
    <x v="14"/>
    <x v="0"/>
    <s v="New"/>
    <x v="1"/>
    <s v="Summit Backpack 45L"/>
    <n v="2"/>
    <n v="156.43"/>
    <n v="0"/>
    <n v="78.569999999999993"/>
    <n v="312.86"/>
    <n v="157.13999999999999"/>
    <n v="155.72000000000003"/>
    <n v="0.49773061433228927"/>
  </r>
  <r>
    <n v="2105"/>
    <d v="2026-05-07T00:00:00"/>
    <n v="2026"/>
    <x v="1"/>
    <n v="5"/>
    <x v="4"/>
    <x v="1"/>
    <x v="14"/>
    <x v="2"/>
    <s v="New"/>
    <x v="3"/>
    <s v="Portable Camp Stove"/>
    <n v="1"/>
    <n v="80.3"/>
    <n v="0"/>
    <n v="40.020000000000003"/>
    <n v="80.3"/>
    <n v="40.020000000000003"/>
    <n v="40.279999999999994"/>
    <n v="0.50161892901618921"/>
  </r>
  <r>
    <n v="4706"/>
    <d v="2026-05-07T00:00:00"/>
    <n v="2026"/>
    <x v="1"/>
    <n v="5"/>
    <x v="4"/>
    <x v="3"/>
    <x v="13"/>
    <x v="2"/>
    <s v="New"/>
    <x v="3"/>
    <s v="Portable Camp Stove"/>
    <n v="1"/>
    <n v="79.89"/>
    <n v="0"/>
    <n v="39.549999999999997"/>
    <n v="79.89"/>
    <n v="39.549999999999997"/>
    <n v="40.340000000000003"/>
    <n v="0.50494429841031419"/>
  </r>
  <r>
    <n v="68"/>
    <d v="2026-05-08T00:00:00"/>
    <n v="2026"/>
    <x v="1"/>
    <n v="5"/>
    <x v="4"/>
    <x v="3"/>
    <x v="7"/>
    <x v="2"/>
    <s v="New"/>
    <x v="4"/>
    <s v="Resistance Band Set"/>
    <n v="1"/>
    <n v="39.5"/>
    <n v="0"/>
    <n v="14.68"/>
    <n v="39.5"/>
    <n v="14.68"/>
    <n v="24.82"/>
    <n v="0.62835443037974681"/>
  </r>
  <r>
    <n v="1352"/>
    <d v="2026-05-08T00:00:00"/>
    <n v="2026"/>
    <x v="1"/>
    <n v="5"/>
    <x v="4"/>
    <x v="3"/>
    <x v="7"/>
    <x v="0"/>
    <s v="Returning"/>
    <x v="0"/>
    <s v="Commuter Helmet"/>
    <n v="1"/>
    <n v="80.7"/>
    <n v="0"/>
    <n v="41.88"/>
    <n v="80.7"/>
    <n v="41.88"/>
    <n v="38.82"/>
    <n v="0.48104089219330853"/>
  </r>
  <r>
    <n v="2526"/>
    <d v="2026-05-08T00:00:00"/>
    <n v="2026"/>
    <x v="1"/>
    <n v="5"/>
    <x v="4"/>
    <x v="1"/>
    <x v="14"/>
    <x v="0"/>
    <s v="New"/>
    <x v="3"/>
    <s v="Portable Camp Stove"/>
    <n v="1"/>
    <n v="80.86"/>
    <n v="0"/>
    <n v="38.44"/>
    <n v="80.86"/>
    <n v="38.44"/>
    <n v="42.42"/>
    <n v="0.52461043779371752"/>
  </r>
  <r>
    <n v="3298"/>
    <d v="2026-05-08T00:00:00"/>
    <n v="2026"/>
    <x v="1"/>
    <n v="5"/>
    <x v="4"/>
    <x v="1"/>
    <x v="14"/>
    <x v="3"/>
    <s v="New"/>
    <x v="3"/>
    <s v="Alpine Tent 4P"/>
    <n v="2"/>
    <n v="337.7"/>
    <n v="0.1"/>
    <n v="192.16"/>
    <n v="607.86"/>
    <n v="384.32"/>
    <n v="223.54000000000002"/>
    <n v="0.36774915276543946"/>
  </r>
  <r>
    <n v="3510"/>
    <d v="2026-05-08T00:00:00"/>
    <n v="2026"/>
    <x v="1"/>
    <n v="5"/>
    <x v="4"/>
    <x v="2"/>
    <x v="2"/>
    <x v="0"/>
    <s v="Returning"/>
    <x v="3"/>
    <s v="Compact Sleeping Bag"/>
    <n v="4"/>
    <n v="121.81"/>
    <n v="0"/>
    <n v="58.95"/>
    <n v="487.24"/>
    <n v="235.8"/>
    <n v="251.44"/>
    <n v="0.5160495854199163"/>
  </r>
  <r>
    <n v="3638"/>
    <d v="2026-05-08T00:00:00"/>
    <n v="2026"/>
    <x v="1"/>
    <n v="5"/>
    <x v="4"/>
    <x v="3"/>
    <x v="7"/>
    <x v="1"/>
    <s v="Business"/>
    <x v="2"/>
    <s v="Travel Backpack 35L"/>
    <n v="10"/>
    <n v="168.55"/>
    <n v="0.1"/>
    <n v="88.85"/>
    <n v="1516.95"/>
    <n v="888.5"/>
    <n v="628.45000000000005"/>
    <n v="0.41428524341606515"/>
  </r>
  <r>
    <n v="3754"/>
    <d v="2026-05-08T00:00:00"/>
    <n v="2026"/>
    <x v="1"/>
    <n v="5"/>
    <x v="4"/>
    <x v="1"/>
    <x v="12"/>
    <x v="0"/>
    <s v="Returning"/>
    <x v="0"/>
    <s v="Compact Repair Kit"/>
    <n v="1"/>
    <n v="39.42"/>
    <n v="0.05"/>
    <n v="16.77"/>
    <n v="37.448999999999998"/>
    <n v="16.77"/>
    <n v="20.678999999999998"/>
    <n v="0.55219097973243614"/>
  </r>
  <r>
    <n v="4029"/>
    <d v="2026-05-08T00:00:00"/>
    <n v="2026"/>
    <x v="1"/>
    <n v="5"/>
    <x v="4"/>
    <x v="3"/>
    <x v="13"/>
    <x v="2"/>
    <s v="New"/>
    <x v="2"/>
    <s v="Travel Backpack 35L"/>
    <n v="1"/>
    <n v="161.36000000000001"/>
    <n v="0"/>
    <n v="87"/>
    <n v="161.36000000000001"/>
    <n v="87"/>
    <n v="74.360000000000014"/>
    <n v="0.46083292017848293"/>
  </r>
  <r>
    <n v="4651"/>
    <d v="2026-05-08T00:00:00"/>
    <n v="2026"/>
    <x v="1"/>
    <n v="5"/>
    <x v="4"/>
    <x v="1"/>
    <x v="11"/>
    <x v="0"/>
    <s v="Business"/>
    <x v="3"/>
    <s v="Compact Sleeping Bag"/>
    <n v="1"/>
    <n v="123.68"/>
    <n v="0"/>
    <n v="59.26"/>
    <n v="123.68"/>
    <n v="59.26"/>
    <n v="64.420000000000016"/>
    <n v="0.52086028460543343"/>
  </r>
  <r>
    <n v="4886"/>
    <d v="2026-05-08T00:00:00"/>
    <n v="2026"/>
    <x v="1"/>
    <n v="5"/>
    <x v="4"/>
    <x v="3"/>
    <x v="8"/>
    <x v="3"/>
    <s v="Returning"/>
    <x v="1"/>
    <s v="Trail Boots"/>
    <n v="1"/>
    <n v="146.29"/>
    <n v="0"/>
    <n v="81.16"/>
    <n v="146.29"/>
    <n v="81.16"/>
    <n v="65.13"/>
    <n v="0.44521156606740037"/>
  </r>
  <r>
    <n v="162"/>
    <d v="2026-05-09T00:00:00"/>
    <n v="2026"/>
    <x v="1"/>
    <n v="5"/>
    <x v="4"/>
    <x v="0"/>
    <x v="0"/>
    <x v="0"/>
    <s v="New"/>
    <x v="2"/>
    <s v="Travel Backpack 35L"/>
    <n v="2"/>
    <n v="164.95"/>
    <n v="0.1"/>
    <n v="86.27"/>
    <n v="296.90999999999997"/>
    <n v="172.54"/>
    <n v="124.36999999999998"/>
    <n v="0.41888114243373409"/>
  </r>
  <r>
    <n v="184"/>
    <d v="2026-05-09T00:00:00"/>
    <n v="2026"/>
    <x v="1"/>
    <n v="5"/>
    <x v="4"/>
    <x v="0"/>
    <x v="15"/>
    <x v="2"/>
    <s v="Business"/>
    <x v="1"/>
    <s v="Hiking Daypack 20L"/>
    <n v="2"/>
    <n v="91.59"/>
    <n v="0"/>
    <n v="44.97"/>
    <n v="183.18"/>
    <n v="89.94"/>
    <n v="93.240000000000009"/>
    <n v="0.50900753357353423"/>
  </r>
  <r>
    <n v="328"/>
    <d v="2026-05-09T00:00:00"/>
    <n v="2026"/>
    <x v="1"/>
    <n v="5"/>
    <x v="4"/>
    <x v="3"/>
    <x v="13"/>
    <x v="0"/>
    <s v="Returning"/>
    <x v="4"/>
    <s v="Training Mat"/>
    <n v="1"/>
    <n v="51.78"/>
    <n v="0.1"/>
    <n v="21.63"/>
    <n v="46.602000000000004"/>
    <n v="21.63"/>
    <n v="24.972000000000005"/>
    <n v="0.53585683017896235"/>
  </r>
  <r>
    <n v="908"/>
    <d v="2026-05-09T00:00:00"/>
    <n v="2026"/>
    <x v="1"/>
    <n v="5"/>
    <x v="4"/>
    <x v="3"/>
    <x v="8"/>
    <x v="2"/>
    <s v="Returning"/>
    <x v="2"/>
    <s v="Packing Cube Set"/>
    <n v="2"/>
    <n v="46.25"/>
    <n v="0"/>
    <n v="18.12"/>
    <n v="92.5"/>
    <n v="36.24"/>
    <n v="56.26"/>
    <n v="0.60821621621621624"/>
  </r>
  <r>
    <n v="3159"/>
    <d v="2026-05-09T00:00:00"/>
    <n v="2026"/>
    <x v="1"/>
    <n v="5"/>
    <x v="4"/>
    <x v="0"/>
    <x v="0"/>
    <x v="0"/>
    <s v="Returning"/>
    <x v="3"/>
    <s v="Trail Tent 2P"/>
    <n v="3"/>
    <n v="198.5"/>
    <n v="0"/>
    <n v="102.23"/>
    <n v="595.5"/>
    <n v="306.69"/>
    <n v="288.81"/>
    <n v="0.48498740554156172"/>
  </r>
  <r>
    <n v="4509"/>
    <d v="2026-05-09T00:00:00"/>
    <n v="2026"/>
    <x v="1"/>
    <n v="5"/>
    <x v="4"/>
    <x v="3"/>
    <x v="8"/>
    <x v="0"/>
    <s v="New"/>
    <x v="1"/>
    <s v="Summit Backpack 45L"/>
    <n v="1"/>
    <n v="152.80000000000001"/>
    <n v="0.1"/>
    <n v="77.67"/>
    <n v="137.52000000000001"/>
    <n v="77.67"/>
    <n v="59.850000000000009"/>
    <n v="0.43520942408376967"/>
  </r>
  <r>
    <n v="4677"/>
    <d v="2026-05-09T00:00:00"/>
    <n v="2026"/>
    <x v="1"/>
    <n v="5"/>
    <x v="4"/>
    <x v="1"/>
    <x v="14"/>
    <x v="0"/>
    <s v="Business"/>
    <x v="2"/>
    <s v="Travel Backpack 35L"/>
    <n v="2"/>
    <n v="161.47999999999999"/>
    <n v="0"/>
    <n v="85.03"/>
    <n v="322.95999999999998"/>
    <n v="170.06"/>
    <n v="152.89999999999998"/>
    <n v="0.47343324250681196"/>
  </r>
  <r>
    <n v="4867"/>
    <d v="2026-05-09T00:00:00"/>
    <n v="2026"/>
    <x v="1"/>
    <n v="5"/>
    <x v="4"/>
    <x v="1"/>
    <x v="6"/>
    <x v="2"/>
    <s v="Returning"/>
    <x v="0"/>
    <s v="Commuter Helmet"/>
    <n v="1"/>
    <n v="82.86"/>
    <n v="0"/>
    <n v="42.67"/>
    <n v="82.86"/>
    <n v="42.67"/>
    <n v="40.19"/>
    <n v="0.48503499879314504"/>
  </r>
  <r>
    <n v="1615"/>
    <d v="2026-05-10T00:00:00"/>
    <n v="2026"/>
    <x v="1"/>
    <n v="5"/>
    <x v="4"/>
    <x v="3"/>
    <x v="4"/>
    <x v="0"/>
    <s v="New"/>
    <x v="4"/>
    <s v="Training Mat"/>
    <n v="1"/>
    <n v="51.15"/>
    <n v="0"/>
    <n v="21.39"/>
    <n v="51.15"/>
    <n v="21.39"/>
    <n v="29.759999999999998"/>
    <n v="0.58181818181818179"/>
  </r>
  <r>
    <n v="1812"/>
    <d v="2026-05-10T00:00:00"/>
    <n v="2026"/>
    <x v="1"/>
    <n v="5"/>
    <x v="4"/>
    <x v="2"/>
    <x v="2"/>
    <x v="1"/>
    <s v="Business"/>
    <x v="4"/>
    <s v="Training Mat"/>
    <n v="12"/>
    <n v="50.53"/>
    <n v="0.1"/>
    <n v="22.09"/>
    <n v="545.72400000000005"/>
    <n v="265.08"/>
    <n v="280.64400000000006"/>
    <n v="0.5142599555819426"/>
  </r>
  <r>
    <n v="3645"/>
    <d v="2026-05-10T00:00:00"/>
    <n v="2026"/>
    <x v="1"/>
    <n v="5"/>
    <x v="4"/>
    <x v="1"/>
    <x v="1"/>
    <x v="3"/>
    <s v="Returning"/>
    <x v="0"/>
    <s v="Trail Bike Light"/>
    <n v="2"/>
    <n v="50.93"/>
    <n v="0"/>
    <n v="22.91"/>
    <n v="101.86"/>
    <n v="45.82"/>
    <n v="56.04"/>
    <n v="0.55016689573924993"/>
  </r>
  <r>
    <n v="3804"/>
    <d v="2026-05-10T00:00:00"/>
    <n v="2026"/>
    <x v="1"/>
    <n v="5"/>
    <x v="4"/>
    <x v="2"/>
    <x v="5"/>
    <x v="0"/>
    <s v="Returning"/>
    <x v="4"/>
    <s v="Training Mat"/>
    <n v="2"/>
    <n v="50.79"/>
    <n v="0.05"/>
    <n v="21.83"/>
    <n v="96.500999999999991"/>
    <n v="43.66"/>
    <n v="52.840999999999994"/>
    <n v="0.54756945523880585"/>
  </r>
  <r>
    <n v="4367"/>
    <d v="2026-05-10T00:00:00"/>
    <n v="2026"/>
    <x v="1"/>
    <n v="5"/>
    <x v="4"/>
    <x v="3"/>
    <x v="8"/>
    <x v="0"/>
    <s v="Business"/>
    <x v="2"/>
    <s v="Travel Backpack 35L"/>
    <n v="5"/>
    <n v="160.94"/>
    <n v="0.1"/>
    <n v="88.89"/>
    <n v="724.23"/>
    <n v="444.45"/>
    <n v="279.78000000000003"/>
    <n v="0.38631374011018604"/>
  </r>
  <r>
    <n v="4746"/>
    <d v="2026-05-10T00:00:00"/>
    <n v="2026"/>
    <x v="1"/>
    <n v="5"/>
    <x v="4"/>
    <x v="1"/>
    <x v="1"/>
    <x v="0"/>
    <s v="Returning"/>
    <x v="4"/>
    <s v="Recovery Roller"/>
    <n v="2"/>
    <n v="36.409999999999997"/>
    <n v="0"/>
    <n v="13.92"/>
    <n v="72.819999999999993"/>
    <n v="27.84"/>
    <n v="44.97999999999999"/>
    <n v="0.61768744850315838"/>
  </r>
  <r>
    <n v="4795"/>
    <d v="2026-05-10T00:00:00"/>
    <n v="2026"/>
    <x v="1"/>
    <n v="5"/>
    <x v="4"/>
    <x v="3"/>
    <x v="4"/>
    <x v="3"/>
    <s v="Returning"/>
    <x v="1"/>
    <s v="Trekking Poles"/>
    <n v="2"/>
    <n v="72.25"/>
    <n v="0"/>
    <n v="32.25"/>
    <n v="144.5"/>
    <n v="64.5"/>
    <n v="80"/>
    <n v="0.55363321799307963"/>
  </r>
  <r>
    <n v="4800"/>
    <d v="2026-05-10T00:00:00"/>
    <n v="2026"/>
    <x v="1"/>
    <n v="5"/>
    <x v="4"/>
    <x v="3"/>
    <x v="8"/>
    <x v="2"/>
    <s v="New"/>
    <x v="0"/>
    <s v="Cycling Pack 12L"/>
    <n v="4"/>
    <n v="103.36"/>
    <n v="0"/>
    <n v="51.59"/>
    <n v="413.44"/>
    <n v="206.36"/>
    <n v="207.07999999999998"/>
    <n v="0.50087074303405565"/>
  </r>
  <r>
    <n v="5018"/>
    <d v="2026-05-10T00:00:00"/>
    <n v="2026"/>
    <x v="1"/>
    <n v="5"/>
    <x v="4"/>
    <x v="2"/>
    <x v="2"/>
    <x v="1"/>
    <s v="Business"/>
    <x v="1"/>
    <s v="Trail Boots"/>
    <n v="4"/>
    <n v="145.85"/>
    <n v="0.15"/>
    <n v="79.69"/>
    <n v="495.89"/>
    <n v="318.76"/>
    <n v="177.13"/>
    <n v="0.35719615237250196"/>
  </r>
  <r>
    <n v="474"/>
    <d v="2026-05-11T00:00:00"/>
    <n v="2026"/>
    <x v="1"/>
    <n v="5"/>
    <x v="4"/>
    <x v="1"/>
    <x v="12"/>
    <x v="0"/>
    <s v="Returning"/>
    <x v="0"/>
    <s v="Cycling Pack 12L"/>
    <n v="2"/>
    <n v="100.49"/>
    <n v="0.1"/>
    <n v="50.11"/>
    <n v="180.88200000000001"/>
    <n v="100.22"/>
    <n v="80.662000000000006"/>
    <n v="0.44593713028383147"/>
  </r>
  <r>
    <n v="1175"/>
    <d v="2026-05-11T00:00:00"/>
    <n v="2026"/>
    <x v="1"/>
    <n v="5"/>
    <x v="4"/>
    <x v="2"/>
    <x v="16"/>
    <x v="1"/>
    <s v="Returning"/>
    <x v="3"/>
    <s v="Alpine Tent 4P"/>
    <n v="4"/>
    <n v="332.89"/>
    <n v="0.1"/>
    <n v="198.06"/>
    <n v="1198.404"/>
    <n v="792.24"/>
    <n v="406.16399999999999"/>
    <n v="0.33892076461694054"/>
  </r>
  <r>
    <n v="2015"/>
    <d v="2026-05-11T00:00:00"/>
    <n v="2026"/>
    <x v="1"/>
    <n v="5"/>
    <x v="4"/>
    <x v="1"/>
    <x v="12"/>
    <x v="0"/>
    <s v="New"/>
    <x v="1"/>
    <s v="Summit Backpack 45L"/>
    <n v="1"/>
    <n v="154.6"/>
    <n v="0"/>
    <n v="80.05"/>
    <n v="154.6"/>
    <n v="80.05"/>
    <n v="74.55"/>
    <n v="0.48221216041397152"/>
  </r>
  <r>
    <n v="2196"/>
    <d v="2026-05-11T00:00:00"/>
    <n v="2026"/>
    <x v="1"/>
    <n v="5"/>
    <x v="4"/>
    <x v="3"/>
    <x v="4"/>
    <x v="3"/>
    <s v="Returning"/>
    <x v="0"/>
    <s v="Commuter Helmet"/>
    <n v="1"/>
    <n v="83.23"/>
    <n v="0.05"/>
    <n v="43.82"/>
    <n v="79.0685"/>
    <n v="43.82"/>
    <n v="35.2485"/>
    <n v="0.44579699880483376"/>
  </r>
  <r>
    <n v="3508"/>
    <d v="2026-05-11T00:00:00"/>
    <n v="2026"/>
    <x v="1"/>
    <n v="5"/>
    <x v="4"/>
    <x v="1"/>
    <x v="12"/>
    <x v="3"/>
    <s v="Returning"/>
    <x v="2"/>
    <s v="Packing Cube Set"/>
    <n v="3"/>
    <n v="46.23"/>
    <n v="0"/>
    <n v="18.47"/>
    <n v="138.69"/>
    <n v="55.41"/>
    <n v="83.28"/>
    <n v="0.60047588146225395"/>
  </r>
  <r>
    <n v="3516"/>
    <d v="2026-05-11T00:00:00"/>
    <n v="2026"/>
    <x v="1"/>
    <n v="5"/>
    <x v="4"/>
    <x v="3"/>
    <x v="7"/>
    <x v="3"/>
    <s v="Returning"/>
    <x v="3"/>
    <s v="Compact Sleeping Bag"/>
    <n v="1"/>
    <n v="125.3"/>
    <n v="0.05"/>
    <n v="59.62"/>
    <n v="119.035"/>
    <n v="59.62"/>
    <n v="59.414999999999999"/>
    <n v="0.49913890872432476"/>
  </r>
  <r>
    <n v="3570"/>
    <d v="2026-05-11T00:00:00"/>
    <n v="2026"/>
    <x v="1"/>
    <n v="5"/>
    <x v="4"/>
    <x v="1"/>
    <x v="12"/>
    <x v="0"/>
    <s v="Business"/>
    <x v="2"/>
    <s v="Insulated Bottle"/>
    <n v="1"/>
    <n v="36.159999999999997"/>
    <n v="0.1"/>
    <n v="13.38"/>
    <n v="32.543999999999997"/>
    <n v="13.38"/>
    <n v="19.163999999999994"/>
    <n v="0.58886430678466062"/>
  </r>
  <r>
    <n v="4799"/>
    <d v="2026-05-11T00:00:00"/>
    <n v="2026"/>
    <x v="1"/>
    <n v="5"/>
    <x v="4"/>
    <x v="3"/>
    <x v="13"/>
    <x v="0"/>
    <s v="Returning"/>
    <x v="3"/>
    <s v="Compact Sleeping Bag"/>
    <n v="1"/>
    <n v="121.41"/>
    <n v="0.05"/>
    <n v="60.75"/>
    <n v="115.33949999999999"/>
    <n v="60.75"/>
    <n v="54.589499999999987"/>
    <n v="0.47329405797666879"/>
  </r>
  <r>
    <n v="5156"/>
    <d v="2026-05-11T00:00:00"/>
    <n v="2026"/>
    <x v="1"/>
    <n v="5"/>
    <x v="4"/>
    <x v="0"/>
    <x v="0"/>
    <x v="2"/>
    <s v="New"/>
    <x v="2"/>
    <s v="Carry-On Duffel"/>
    <n v="3"/>
    <n v="132.58000000000001"/>
    <n v="0.1"/>
    <n v="67.88"/>
    <n v="357.96600000000001"/>
    <n v="203.64"/>
    <n v="154.32600000000002"/>
    <n v="0.43111915656794225"/>
  </r>
  <r>
    <n v="526"/>
    <d v="2026-05-12T00:00:00"/>
    <n v="2026"/>
    <x v="1"/>
    <n v="5"/>
    <x v="4"/>
    <x v="1"/>
    <x v="1"/>
    <x v="2"/>
    <s v="Returning"/>
    <x v="3"/>
    <s v="Portable Camp Stove"/>
    <n v="2"/>
    <n v="81.11"/>
    <n v="0.05"/>
    <n v="40.049999999999997"/>
    <n v="154.10899999999998"/>
    <n v="80.099999999999994"/>
    <n v="74.008999999999986"/>
    <n v="0.48023801335418437"/>
  </r>
  <r>
    <n v="712"/>
    <d v="2026-05-12T00:00:00"/>
    <n v="2026"/>
    <x v="1"/>
    <n v="5"/>
    <x v="4"/>
    <x v="1"/>
    <x v="14"/>
    <x v="3"/>
    <s v="Business"/>
    <x v="0"/>
    <s v="Cycling Pack 12L"/>
    <n v="3"/>
    <n v="104.54"/>
    <n v="0"/>
    <n v="51.45"/>
    <n v="313.62"/>
    <n v="154.35000000000002"/>
    <n v="159.26999999999998"/>
    <n v="0.50784388750717424"/>
  </r>
  <r>
    <n v="1533"/>
    <d v="2026-05-12T00:00:00"/>
    <n v="2026"/>
    <x v="1"/>
    <n v="5"/>
    <x v="4"/>
    <x v="2"/>
    <x v="16"/>
    <x v="2"/>
    <s v="New"/>
    <x v="1"/>
    <s v="Trail Boots"/>
    <n v="3"/>
    <n v="143.87"/>
    <n v="0"/>
    <n v="79.2"/>
    <n v="431.61"/>
    <n v="237.60000000000002"/>
    <n v="194.01"/>
    <n v="0.44950302356293875"/>
  </r>
  <r>
    <n v="1933"/>
    <d v="2026-05-12T00:00:00"/>
    <n v="2026"/>
    <x v="1"/>
    <n v="5"/>
    <x v="4"/>
    <x v="3"/>
    <x v="13"/>
    <x v="0"/>
    <s v="Returning"/>
    <x v="2"/>
    <s v="Insulated Bottle"/>
    <n v="1"/>
    <n v="36.950000000000003"/>
    <n v="0.1"/>
    <n v="13.26"/>
    <n v="33.255000000000003"/>
    <n v="13.26"/>
    <n v="19.995000000000005"/>
    <n v="0.60126296797474077"/>
  </r>
  <r>
    <n v="3128"/>
    <d v="2026-05-12T00:00:00"/>
    <n v="2026"/>
    <x v="1"/>
    <n v="5"/>
    <x v="4"/>
    <x v="2"/>
    <x v="5"/>
    <x v="0"/>
    <s v="New"/>
    <x v="3"/>
    <s v="Compact Sleeping Bag"/>
    <n v="1"/>
    <n v="121.38"/>
    <n v="0"/>
    <n v="59.68"/>
    <n v="121.38"/>
    <n v="59.68"/>
    <n v="61.699999999999996"/>
    <n v="0.50832097544900312"/>
  </r>
  <r>
    <n v="4922"/>
    <d v="2026-05-12T00:00:00"/>
    <n v="2026"/>
    <x v="1"/>
    <n v="5"/>
    <x v="4"/>
    <x v="3"/>
    <x v="8"/>
    <x v="0"/>
    <s v="Returning"/>
    <x v="4"/>
    <s v="Resistance Band Set"/>
    <n v="2"/>
    <n v="39.79"/>
    <n v="0.1"/>
    <n v="14.33"/>
    <n v="71.622"/>
    <n v="28.66"/>
    <n v="42.962000000000003"/>
    <n v="0.59984362346764963"/>
  </r>
  <r>
    <n v="5051"/>
    <d v="2026-05-12T00:00:00"/>
    <n v="2026"/>
    <x v="1"/>
    <n v="5"/>
    <x v="4"/>
    <x v="0"/>
    <x v="15"/>
    <x v="2"/>
    <s v="Returning"/>
    <x v="0"/>
    <s v="Trail Bike Light"/>
    <n v="4"/>
    <n v="51.31"/>
    <n v="0"/>
    <n v="22.19"/>
    <n v="205.24"/>
    <n v="88.76"/>
    <n v="116.48"/>
    <n v="0.56753069577080495"/>
  </r>
  <r>
    <n v="5182"/>
    <d v="2026-05-12T00:00:00"/>
    <n v="2026"/>
    <x v="1"/>
    <n v="5"/>
    <x v="4"/>
    <x v="3"/>
    <x v="7"/>
    <x v="0"/>
    <s v="Returning"/>
    <x v="4"/>
    <s v="Training Mat"/>
    <n v="2"/>
    <n v="51.15"/>
    <n v="0"/>
    <n v="22.53"/>
    <n v="102.3"/>
    <n v="45.06"/>
    <n v="57.239999999999995"/>
    <n v="0.55953079178885623"/>
  </r>
  <r>
    <n v="1071"/>
    <d v="2026-05-13T00:00:00"/>
    <n v="2026"/>
    <x v="1"/>
    <n v="5"/>
    <x v="4"/>
    <x v="1"/>
    <x v="12"/>
    <x v="2"/>
    <s v="Business"/>
    <x v="4"/>
    <s v="Training Mat"/>
    <n v="1"/>
    <n v="50.83"/>
    <n v="0.1"/>
    <n v="21.82"/>
    <n v="45.747"/>
    <n v="21.82"/>
    <n v="23.927"/>
    <n v="0.52302883249174803"/>
  </r>
  <r>
    <n v="1210"/>
    <d v="2026-05-13T00:00:00"/>
    <n v="2026"/>
    <x v="1"/>
    <n v="5"/>
    <x v="4"/>
    <x v="2"/>
    <x v="2"/>
    <x v="1"/>
    <s v="Business"/>
    <x v="1"/>
    <s v="Trail Boots"/>
    <n v="6"/>
    <n v="141.9"/>
    <n v="0.1"/>
    <n v="79.64"/>
    <n v="766.2600000000001"/>
    <n v="477.84000000000003"/>
    <n v="288.42000000000007"/>
    <n v="0.37639965546942294"/>
  </r>
  <r>
    <n v="1244"/>
    <d v="2026-05-13T00:00:00"/>
    <n v="2026"/>
    <x v="1"/>
    <n v="5"/>
    <x v="4"/>
    <x v="3"/>
    <x v="8"/>
    <x v="0"/>
    <s v="Returning"/>
    <x v="3"/>
    <s v="Compact Sleeping Bag"/>
    <n v="1"/>
    <n v="122.11"/>
    <n v="0"/>
    <n v="59.86"/>
    <n v="122.11"/>
    <n v="59.86"/>
    <n v="62.25"/>
    <n v="0.50978625829170421"/>
  </r>
  <r>
    <n v="1403"/>
    <d v="2026-05-13T00:00:00"/>
    <n v="2026"/>
    <x v="1"/>
    <n v="5"/>
    <x v="4"/>
    <x v="1"/>
    <x v="11"/>
    <x v="0"/>
    <s v="Returning"/>
    <x v="0"/>
    <s v="Cycling Pack 12L"/>
    <n v="1"/>
    <n v="102.38"/>
    <n v="0"/>
    <n v="50.82"/>
    <n v="102.38"/>
    <n v="50.82"/>
    <n v="51.559999999999995"/>
    <n v="0.50361398710685679"/>
  </r>
  <r>
    <n v="1592"/>
    <d v="2026-05-13T00:00:00"/>
    <n v="2026"/>
    <x v="1"/>
    <n v="5"/>
    <x v="4"/>
    <x v="2"/>
    <x v="16"/>
    <x v="2"/>
    <s v="Returning"/>
    <x v="4"/>
    <s v="Recovery Roller"/>
    <n v="5"/>
    <n v="37.119999999999997"/>
    <n v="0.1"/>
    <n v="13.96"/>
    <n v="167.04"/>
    <n v="69.800000000000011"/>
    <n v="97.239999999999981"/>
    <n v="0.58213601532567039"/>
  </r>
  <r>
    <n v="2581"/>
    <d v="2026-05-13T00:00:00"/>
    <n v="2026"/>
    <x v="1"/>
    <n v="5"/>
    <x v="4"/>
    <x v="1"/>
    <x v="12"/>
    <x v="0"/>
    <s v="New"/>
    <x v="1"/>
    <s v="Hiking Daypack 20L"/>
    <n v="2"/>
    <n v="91.76"/>
    <n v="0.05"/>
    <n v="46.31"/>
    <n v="174.34399999999999"/>
    <n v="92.62"/>
    <n v="81.72399999999999"/>
    <n v="0.46875143394668006"/>
  </r>
  <r>
    <n v="3428"/>
    <d v="2026-05-13T00:00:00"/>
    <n v="2026"/>
    <x v="1"/>
    <n v="5"/>
    <x v="4"/>
    <x v="3"/>
    <x v="4"/>
    <x v="0"/>
    <s v="Returning"/>
    <x v="1"/>
    <s v="Trail Boots"/>
    <n v="1"/>
    <n v="144.51"/>
    <n v="0"/>
    <n v="79.22"/>
    <n v="144.51"/>
    <n v="79.22"/>
    <n v="65.289999999999992"/>
    <n v="0.45180264341568055"/>
  </r>
  <r>
    <n v="765"/>
    <d v="2026-05-14T00:00:00"/>
    <n v="2026"/>
    <x v="1"/>
    <n v="5"/>
    <x v="4"/>
    <x v="1"/>
    <x v="6"/>
    <x v="1"/>
    <s v="Business"/>
    <x v="4"/>
    <s v="Training Mat"/>
    <n v="3"/>
    <n v="49.7"/>
    <n v="0.1"/>
    <n v="21.84"/>
    <n v="134.19000000000003"/>
    <n v="65.52"/>
    <n v="68.67000000000003"/>
    <n v="0.5117370892018781"/>
  </r>
  <r>
    <n v="854"/>
    <d v="2026-05-14T00:00:00"/>
    <n v="2026"/>
    <x v="1"/>
    <n v="5"/>
    <x v="4"/>
    <x v="0"/>
    <x v="0"/>
    <x v="0"/>
    <s v="Returning"/>
    <x v="3"/>
    <s v="Compact Sleeping Bag"/>
    <n v="1"/>
    <n v="120.9"/>
    <n v="0"/>
    <n v="59.31"/>
    <n v="120.9"/>
    <n v="59.31"/>
    <n v="61.59"/>
    <n v="0.50942928039702229"/>
  </r>
  <r>
    <n v="1087"/>
    <d v="2026-05-14T00:00:00"/>
    <n v="2026"/>
    <x v="1"/>
    <n v="5"/>
    <x v="4"/>
    <x v="2"/>
    <x v="10"/>
    <x v="0"/>
    <s v="Returning"/>
    <x v="3"/>
    <s v="Trail Tent 2P"/>
    <n v="1"/>
    <n v="195.72"/>
    <n v="0.05"/>
    <n v="105.73"/>
    <n v="185.934"/>
    <n v="105.73"/>
    <n v="80.203999999999994"/>
    <n v="0.43135736336549524"/>
  </r>
  <r>
    <n v="1150"/>
    <d v="2026-05-14T00:00:00"/>
    <n v="2026"/>
    <x v="1"/>
    <n v="5"/>
    <x v="4"/>
    <x v="0"/>
    <x v="0"/>
    <x v="1"/>
    <s v="Returning"/>
    <x v="0"/>
    <s v="Compact Repair Kit"/>
    <n v="8"/>
    <n v="40.15"/>
    <n v="0.15"/>
    <n v="16.91"/>
    <n v="273.02"/>
    <n v="135.28"/>
    <n v="137.73999999999998"/>
    <n v="0.50450516445681637"/>
  </r>
  <r>
    <n v="1902"/>
    <d v="2026-05-14T00:00:00"/>
    <n v="2026"/>
    <x v="1"/>
    <n v="5"/>
    <x v="4"/>
    <x v="1"/>
    <x v="14"/>
    <x v="2"/>
    <s v="Business"/>
    <x v="2"/>
    <s v="Carry-On Duffel"/>
    <n v="4"/>
    <n v="130.83000000000001"/>
    <n v="0"/>
    <n v="66.959999999999994"/>
    <n v="523.32000000000005"/>
    <n v="267.83999999999997"/>
    <n v="255.48000000000008"/>
    <n v="0.48819078193074994"/>
  </r>
  <r>
    <n v="3913"/>
    <d v="2026-05-14T00:00:00"/>
    <n v="2026"/>
    <x v="1"/>
    <n v="5"/>
    <x v="4"/>
    <x v="1"/>
    <x v="12"/>
    <x v="0"/>
    <s v="New"/>
    <x v="0"/>
    <s v="Trail Bike Light"/>
    <n v="1"/>
    <n v="50.34"/>
    <n v="0.05"/>
    <n v="22.23"/>
    <n v="47.823"/>
    <n v="22.23"/>
    <n v="25.593"/>
    <n v="0.53516090584028608"/>
  </r>
  <r>
    <n v="4378"/>
    <d v="2026-05-14T00:00:00"/>
    <n v="2026"/>
    <x v="1"/>
    <n v="5"/>
    <x v="4"/>
    <x v="2"/>
    <x v="10"/>
    <x v="0"/>
    <s v="Returning"/>
    <x v="0"/>
    <s v="Cycling Pack 12L"/>
    <n v="2"/>
    <n v="103.37"/>
    <n v="0"/>
    <n v="50.49"/>
    <n v="206.74"/>
    <n v="100.98"/>
    <n v="105.76"/>
    <n v="0.51156041404662866"/>
  </r>
  <r>
    <n v="4551"/>
    <d v="2026-05-14T00:00:00"/>
    <n v="2026"/>
    <x v="1"/>
    <n v="5"/>
    <x v="4"/>
    <x v="1"/>
    <x v="14"/>
    <x v="2"/>
    <s v="Business"/>
    <x v="4"/>
    <s v="Weighted Vest"/>
    <n v="3"/>
    <n v="122.31"/>
    <n v="0.05"/>
    <n v="71.11"/>
    <n v="348.58350000000002"/>
    <n v="213.32999999999998"/>
    <n v="135.25350000000003"/>
    <n v="0.38800889887214979"/>
  </r>
  <r>
    <n v="787"/>
    <d v="2026-05-15T00:00:00"/>
    <n v="2026"/>
    <x v="1"/>
    <n v="5"/>
    <x v="4"/>
    <x v="0"/>
    <x v="9"/>
    <x v="0"/>
    <s v="Business"/>
    <x v="2"/>
    <s v="Travel Backpack 35L"/>
    <n v="1"/>
    <n v="166.48"/>
    <n v="0"/>
    <n v="89.42"/>
    <n v="166.48"/>
    <n v="89.42"/>
    <n v="77.059999999999988"/>
    <n v="0.4628784238346948"/>
  </r>
  <r>
    <n v="1133"/>
    <d v="2026-05-15T00:00:00"/>
    <n v="2026"/>
    <x v="1"/>
    <n v="5"/>
    <x v="4"/>
    <x v="0"/>
    <x v="15"/>
    <x v="2"/>
    <s v="New"/>
    <x v="3"/>
    <s v="Trail Tent 2P"/>
    <n v="3"/>
    <n v="192.21"/>
    <n v="0"/>
    <n v="103.51"/>
    <n v="576.63"/>
    <n v="310.53000000000003"/>
    <n v="266.09999999999997"/>
    <n v="0.46147442900993701"/>
  </r>
  <r>
    <n v="2075"/>
    <d v="2026-05-15T00:00:00"/>
    <n v="2026"/>
    <x v="1"/>
    <n v="5"/>
    <x v="4"/>
    <x v="0"/>
    <x v="9"/>
    <x v="1"/>
    <s v="Business"/>
    <x v="3"/>
    <s v="Portable Camp Stove"/>
    <n v="6"/>
    <n v="81.13"/>
    <n v="0.05"/>
    <n v="39.409999999999997"/>
    <n v="462.44099999999997"/>
    <n v="236.45999999999998"/>
    <n v="225.98099999999999"/>
    <n v="0.48866990599881932"/>
  </r>
  <r>
    <n v="2172"/>
    <d v="2026-05-15T00:00:00"/>
    <n v="2026"/>
    <x v="1"/>
    <n v="5"/>
    <x v="4"/>
    <x v="2"/>
    <x v="10"/>
    <x v="1"/>
    <s v="Business"/>
    <x v="2"/>
    <s v="Insulated Bottle"/>
    <n v="6"/>
    <n v="37.1"/>
    <n v="0.1"/>
    <n v="13.63"/>
    <n v="200.34000000000003"/>
    <n v="81.78"/>
    <n v="118.56000000000003"/>
    <n v="0.59179395028451642"/>
  </r>
  <r>
    <n v="2977"/>
    <d v="2026-05-15T00:00:00"/>
    <n v="2026"/>
    <x v="1"/>
    <n v="5"/>
    <x v="4"/>
    <x v="1"/>
    <x v="14"/>
    <x v="1"/>
    <s v="Business"/>
    <x v="2"/>
    <s v="Insulated Bottle"/>
    <n v="6"/>
    <n v="35.92"/>
    <n v="0.15"/>
    <n v="13.3"/>
    <n v="183.19200000000001"/>
    <n v="79.800000000000011"/>
    <n v="103.392"/>
    <n v="0.56439145814227687"/>
  </r>
  <r>
    <n v="3531"/>
    <d v="2026-05-15T00:00:00"/>
    <n v="2026"/>
    <x v="1"/>
    <n v="5"/>
    <x v="4"/>
    <x v="3"/>
    <x v="13"/>
    <x v="2"/>
    <s v="Business"/>
    <x v="4"/>
    <s v="Recovery Roller"/>
    <n v="4"/>
    <n v="36.21"/>
    <n v="0"/>
    <n v="14.3"/>
    <n v="144.84"/>
    <n v="57.2"/>
    <n v="87.64"/>
    <n v="0.60508146920740125"/>
  </r>
  <r>
    <n v="3881"/>
    <d v="2026-05-15T00:00:00"/>
    <n v="2026"/>
    <x v="1"/>
    <n v="5"/>
    <x v="4"/>
    <x v="2"/>
    <x v="10"/>
    <x v="0"/>
    <s v="Business"/>
    <x v="1"/>
    <s v="Trekking Poles"/>
    <n v="3"/>
    <n v="73.03"/>
    <n v="0.05"/>
    <n v="33.200000000000003"/>
    <n v="208.13550000000001"/>
    <n v="99.600000000000009"/>
    <n v="108.5355"/>
    <n v="0.52146558371829888"/>
  </r>
  <r>
    <n v="4469"/>
    <d v="2026-05-15T00:00:00"/>
    <n v="2026"/>
    <x v="1"/>
    <n v="5"/>
    <x v="4"/>
    <x v="2"/>
    <x v="5"/>
    <x v="2"/>
    <s v="Returning"/>
    <x v="0"/>
    <s v="Commuter Helmet"/>
    <n v="2"/>
    <n v="80.81"/>
    <n v="0"/>
    <n v="42.53"/>
    <n v="161.62"/>
    <n v="85.06"/>
    <n v="76.56"/>
    <n v="0.47370374953594852"/>
  </r>
  <r>
    <n v="5037"/>
    <d v="2026-05-15T00:00:00"/>
    <n v="2026"/>
    <x v="1"/>
    <n v="5"/>
    <x v="4"/>
    <x v="1"/>
    <x v="11"/>
    <x v="0"/>
    <s v="New"/>
    <x v="0"/>
    <s v="Trail Bike Light"/>
    <n v="1"/>
    <n v="51.53"/>
    <n v="0.1"/>
    <n v="23.06"/>
    <n v="46.377000000000002"/>
    <n v="23.06"/>
    <n v="23.317000000000004"/>
    <n v="0.50277076999374692"/>
  </r>
  <r>
    <n v="35"/>
    <d v="2026-05-16T00:00:00"/>
    <n v="2026"/>
    <x v="1"/>
    <n v="5"/>
    <x v="4"/>
    <x v="3"/>
    <x v="13"/>
    <x v="1"/>
    <s v="Business"/>
    <x v="3"/>
    <s v="Portable Camp Stove"/>
    <n v="5"/>
    <n v="81.75"/>
    <n v="0.05"/>
    <n v="39.159999999999997"/>
    <n v="388.3125"/>
    <n v="195.79999999999998"/>
    <n v="192.51250000000002"/>
    <n v="0.49576694028649609"/>
  </r>
  <r>
    <n v="226"/>
    <d v="2026-05-16T00:00:00"/>
    <n v="2026"/>
    <x v="1"/>
    <n v="5"/>
    <x v="4"/>
    <x v="2"/>
    <x v="10"/>
    <x v="0"/>
    <s v="New"/>
    <x v="2"/>
    <s v="Travel Backpack 35L"/>
    <n v="1"/>
    <n v="165.99"/>
    <n v="0.1"/>
    <n v="89.9"/>
    <n v="149.39100000000002"/>
    <n v="89.9"/>
    <n v="59.491000000000014"/>
    <n v="0.3982234538894579"/>
  </r>
  <r>
    <n v="1713"/>
    <d v="2026-05-16T00:00:00"/>
    <n v="2026"/>
    <x v="1"/>
    <n v="5"/>
    <x v="4"/>
    <x v="0"/>
    <x v="15"/>
    <x v="2"/>
    <s v="New"/>
    <x v="3"/>
    <s v="Compact Sleeping Bag"/>
    <n v="2"/>
    <n v="121.22"/>
    <n v="0"/>
    <n v="60.38"/>
    <n v="242.44"/>
    <n v="120.76"/>
    <n v="121.67999999999999"/>
    <n v="0.50189737667051637"/>
  </r>
  <r>
    <n v="2320"/>
    <d v="2026-05-16T00:00:00"/>
    <n v="2026"/>
    <x v="1"/>
    <n v="5"/>
    <x v="4"/>
    <x v="1"/>
    <x v="12"/>
    <x v="2"/>
    <s v="Business"/>
    <x v="2"/>
    <s v="Carry-On Duffel"/>
    <n v="2"/>
    <n v="131.1"/>
    <n v="0"/>
    <n v="65.55"/>
    <n v="262.2"/>
    <n v="131.1"/>
    <n v="131.1"/>
    <n v="0.5"/>
  </r>
  <r>
    <n v="2496"/>
    <d v="2026-05-16T00:00:00"/>
    <n v="2026"/>
    <x v="1"/>
    <n v="5"/>
    <x v="4"/>
    <x v="1"/>
    <x v="6"/>
    <x v="0"/>
    <s v="Returning"/>
    <x v="2"/>
    <s v="Packing Cube Set"/>
    <n v="2"/>
    <n v="46.44"/>
    <n v="0"/>
    <n v="18.63"/>
    <n v="92.88"/>
    <n v="37.26"/>
    <n v="55.62"/>
    <n v="0.59883720930232553"/>
  </r>
  <r>
    <n v="2504"/>
    <d v="2026-05-16T00:00:00"/>
    <n v="2026"/>
    <x v="1"/>
    <n v="5"/>
    <x v="4"/>
    <x v="3"/>
    <x v="7"/>
    <x v="0"/>
    <s v="New"/>
    <x v="2"/>
    <s v="Insulated Bottle"/>
    <n v="1"/>
    <n v="36.659999999999997"/>
    <n v="0"/>
    <n v="13.61"/>
    <n v="36.659999999999997"/>
    <n v="13.61"/>
    <n v="23.049999999999997"/>
    <n v="0.62875068194217132"/>
  </r>
  <r>
    <n v="2598"/>
    <d v="2026-05-16T00:00:00"/>
    <n v="2026"/>
    <x v="1"/>
    <n v="5"/>
    <x v="4"/>
    <x v="3"/>
    <x v="8"/>
    <x v="0"/>
    <s v="New"/>
    <x v="1"/>
    <s v="Summit Backpack 45L"/>
    <n v="5"/>
    <n v="156.16999999999999"/>
    <n v="0.1"/>
    <n v="80.59"/>
    <n v="702.76499999999999"/>
    <n v="402.95000000000005"/>
    <n v="299.81499999999994"/>
    <n v="0.42662198601239382"/>
  </r>
  <r>
    <n v="2600"/>
    <d v="2026-05-16T00:00:00"/>
    <n v="2026"/>
    <x v="1"/>
    <n v="5"/>
    <x v="4"/>
    <x v="1"/>
    <x v="12"/>
    <x v="2"/>
    <s v="New"/>
    <x v="2"/>
    <s v="Insulated Bottle"/>
    <n v="1"/>
    <n v="35.97"/>
    <n v="0.1"/>
    <n v="13.54"/>
    <n v="32.372999999999998"/>
    <n v="13.54"/>
    <n v="18.832999999999998"/>
    <n v="0.58175022395205878"/>
  </r>
  <r>
    <n v="2856"/>
    <d v="2026-05-16T00:00:00"/>
    <n v="2026"/>
    <x v="1"/>
    <n v="5"/>
    <x v="4"/>
    <x v="1"/>
    <x v="11"/>
    <x v="1"/>
    <s v="Business"/>
    <x v="4"/>
    <s v="Weighted Vest"/>
    <n v="4"/>
    <n v="125.11"/>
    <n v="0.15"/>
    <n v="70.010000000000005"/>
    <n v="425.37399999999997"/>
    <n v="280.04000000000002"/>
    <n v="145.33399999999995"/>
    <n v="0.34166169065340135"/>
  </r>
  <r>
    <n v="3478"/>
    <d v="2026-05-16T00:00:00"/>
    <n v="2026"/>
    <x v="1"/>
    <n v="5"/>
    <x v="4"/>
    <x v="3"/>
    <x v="8"/>
    <x v="0"/>
    <s v="New"/>
    <x v="4"/>
    <s v="Recovery Roller"/>
    <n v="4"/>
    <n v="36.29"/>
    <n v="0.1"/>
    <n v="13.77"/>
    <n v="130.64400000000001"/>
    <n v="55.08"/>
    <n v="75.564000000000007"/>
    <n v="0.57839625241113257"/>
  </r>
  <r>
    <n v="3599"/>
    <d v="2026-05-16T00:00:00"/>
    <n v="2026"/>
    <x v="1"/>
    <n v="5"/>
    <x v="4"/>
    <x v="1"/>
    <x v="6"/>
    <x v="0"/>
    <s v="New"/>
    <x v="1"/>
    <s v="Trail Boots"/>
    <n v="4"/>
    <n v="143.34"/>
    <n v="0"/>
    <n v="80.55"/>
    <n v="573.36"/>
    <n v="322.2"/>
    <n v="251.16000000000003"/>
    <n v="0.43804939305148599"/>
  </r>
  <r>
    <n v="282"/>
    <d v="2026-05-17T00:00:00"/>
    <n v="2026"/>
    <x v="1"/>
    <n v="5"/>
    <x v="4"/>
    <x v="1"/>
    <x v="12"/>
    <x v="3"/>
    <s v="New"/>
    <x v="0"/>
    <s v="Trail Bike Light"/>
    <n v="3"/>
    <n v="51.68"/>
    <n v="0"/>
    <n v="22.4"/>
    <n v="155.04"/>
    <n v="67.199999999999989"/>
    <n v="87.84"/>
    <n v="0.56656346749226016"/>
  </r>
  <r>
    <n v="980"/>
    <d v="2026-05-17T00:00:00"/>
    <n v="2026"/>
    <x v="1"/>
    <n v="5"/>
    <x v="4"/>
    <x v="3"/>
    <x v="7"/>
    <x v="0"/>
    <s v="Returning"/>
    <x v="2"/>
    <s v="Packing Cube Set"/>
    <n v="1"/>
    <n v="46.84"/>
    <n v="0"/>
    <n v="17.93"/>
    <n v="46.84"/>
    <n v="17.93"/>
    <n v="28.910000000000004"/>
    <n v="0.61720751494449189"/>
  </r>
  <r>
    <n v="1155"/>
    <d v="2026-05-17T00:00:00"/>
    <n v="2026"/>
    <x v="1"/>
    <n v="5"/>
    <x v="4"/>
    <x v="2"/>
    <x v="2"/>
    <x v="3"/>
    <s v="New"/>
    <x v="1"/>
    <s v="Trekking Poles"/>
    <n v="5"/>
    <n v="72.900000000000006"/>
    <n v="0.05"/>
    <n v="31.57"/>
    <n v="346.27499999999998"/>
    <n v="157.85"/>
    <n v="188.42499999999998"/>
    <n v="0.54414843693596127"/>
  </r>
  <r>
    <n v="1816"/>
    <d v="2026-05-17T00:00:00"/>
    <n v="2026"/>
    <x v="1"/>
    <n v="5"/>
    <x v="4"/>
    <x v="3"/>
    <x v="7"/>
    <x v="0"/>
    <s v="New"/>
    <x v="1"/>
    <s v="Hiking Daypack 20L"/>
    <n v="1"/>
    <n v="91.07"/>
    <n v="0"/>
    <n v="45.3"/>
    <n v="91.07"/>
    <n v="45.3"/>
    <n v="45.769999999999996"/>
    <n v="0.50258043263423735"/>
  </r>
  <r>
    <n v="2128"/>
    <d v="2026-05-17T00:00:00"/>
    <n v="2026"/>
    <x v="1"/>
    <n v="5"/>
    <x v="4"/>
    <x v="2"/>
    <x v="10"/>
    <x v="2"/>
    <s v="New"/>
    <x v="0"/>
    <s v="Commuter Helmet"/>
    <n v="1"/>
    <n v="81.86"/>
    <n v="0"/>
    <n v="43.14"/>
    <n v="81.86"/>
    <n v="43.14"/>
    <n v="38.72"/>
    <n v="0.47300268751526997"/>
  </r>
  <r>
    <n v="2296"/>
    <d v="2026-05-17T00:00:00"/>
    <n v="2026"/>
    <x v="1"/>
    <n v="5"/>
    <x v="4"/>
    <x v="3"/>
    <x v="8"/>
    <x v="0"/>
    <s v="Returning"/>
    <x v="2"/>
    <s v="Packing Cube Set"/>
    <n v="1"/>
    <n v="45.45"/>
    <n v="0"/>
    <n v="17.93"/>
    <n v="45.45"/>
    <n v="17.93"/>
    <n v="27.520000000000003"/>
    <n v="0.60550055005500558"/>
  </r>
  <r>
    <n v="2322"/>
    <d v="2026-05-17T00:00:00"/>
    <n v="2026"/>
    <x v="1"/>
    <n v="5"/>
    <x v="4"/>
    <x v="2"/>
    <x v="10"/>
    <x v="2"/>
    <s v="Business"/>
    <x v="1"/>
    <s v="Trekking Poles"/>
    <n v="1"/>
    <n v="70.62"/>
    <n v="0"/>
    <n v="32.53"/>
    <n v="70.62"/>
    <n v="32.53"/>
    <n v="38.090000000000003"/>
    <n v="0.53936561880487111"/>
  </r>
  <r>
    <n v="3480"/>
    <d v="2026-05-17T00:00:00"/>
    <n v="2026"/>
    <x v="1"/>
    <n v="5"/>
    <x v="4"/>
    <x v="3"/>
    <x v="8"/>
    <x v="0"/>
    <s v="New"/>
    <x v="4"/>
    <s v="Training Mat"/>
    <n v="2"/>
    <n v="51.56"/>
    <n v="0"/>
    <n v="22.46"/>
    <n v="103.12"/>
    <n v="44.92"/>
    <n v="58.2"/>
    <n v="0.56439100077579518"/>
  </r>
  <r>
    <n v="4426"/>
    <d v="2026-05-17T00:00:00"/>
    <n v="2026"/>
    <x v="1"/>
    <n v="5"/>
    <x v="4"/>
    <x v="3"/>
    <x v="8"/>
    <x v="0"/>
    <s v="New"/>
    <x v="1"/>
    <s v="Trail Boots"/>
    <n v="2"/>
    <n v="146.22"/>
    <n v="0"/>
    <n v="81.069999999999993"/>
    <n v="292.44"/>
    <n v="162.13999999999999"/>
    <n v="130.30000000000001"/>
    <n v="0.4455614826973055"/>
  </r>
  <r>
    <n v="4938"/>
    <d v="2026-05-17T00:00:00"/>
    <n v="2026"/>
    <x v="1"/>
    <n v="5"/>
    <x v="4"/>
    <x v="3"/>
    <x v="13"/>
    <x v="2"/>
    <s v="Returning"/>
    <x v="4"/>
    <s v="Training Mat"/>
    <n v="2"/>
    <n v="51.34"/>
    <n v="0"/>
    <n v="22.17"/>
    <n v="102.68"/>
    <n v="44.34"/>
    <n v="58.34"/>
    <n v="0.56817296455005839"/>
  </r>
  <r>
    <n v="915"/>
    <d v="2026-05-18T00:00:00"/>
    <n v="2026"/>
    <x v="1"/>
    <n v="5"/>
    <x v="4"/>
    <x v="3"/>
    <x v="8"/>
    <x v="0"/>
    <s v="New"/>
    <x v="1"/>
    <s v="Summit Backpack 45L"/>
    <n v="1"/>
    <n v="153.61000000000001"/>
    <n v="0.05"/>
    <n v="79.94"/>
    <n v="145.92950000000002"/>
    <n v="79.94"/>
    <n v="65.989500000000021"/>
    <n v="0.45220123415758989"/>
  </r>
  <r>
    <n v="1188"/>
    <d v="2026-05-18T00:00:00"/>
    <n v="2026"/>
    <x v="1"/>
    <n v="5"/>
    <x v="4"/>
    <x v="1"/>
    <x v="6"/>
    <x v="0"/>
    <s v="Returning"/>
    <x v="3"/>
    <s v="Portable Camp Stove"/>
    <n v="1"/>
    <n v="82.44"/>
    <n v="0.15"/>
    <n v="39.380000000000003"/>
    <n v="70.073999999999998"/>
    <n v="39.380000000000003"/>
    <n v="30.693999999999996"/>
    <n v="0.43802266175757054"/>
  </r>
  <r>
    <n v="1594"/>
    <d v="2026-05-18T00:00:00"/>
    <n v="2026"/>
    <x v="1"/>
    <n v="5"/>
    <x v="4"/>
    <x v="0"/>
    <x v="0"/>
    <x v="1"/>
    <s v="Business"/>
    <x v="1"/>
    <s v="Hiking Daypack 20L"/>
    <n v="10"/>
    <n v="92.09"/>
    <n v="0.15"/>
    <n v="45.13"/>
    <n v="782.7650000000001"/>
    <n v="451.3"/>
    <n v="331.46500000000009"/>
    <n v="0.42345403792964686"/>
  </r>
  <r>
    <n v="3022"/>
    <d v="2026-05-18T00:00:00"/>
    <n v="2026"/>
    <x v="1"/>
    <n v="5"/>
    <x v="4"/>
    <x v="3"/>
    <x v="8"/>
    <x v="3"/>
    <s v="New"/>
    <x v="2"/>
    <s v="Insulated Bottle"/>
    <n v="1"/>
    <n v="36.72"/>
    <n v="0"/>
    <n v="13.67"/>
    <n v="36.72"/>
    <n v="13.67"/>
    <n v="23.049999999999997"/>
    <n v="0.62772331154684091"/>
  </r>
  <r>
    <n v="588"/>
    <d v="2026-05-19T00:00:00"/>
    <n v="2026"/>
    <x v="1"/>
    <n v="5"/>
    <x v="4"/>
    <x v="1"/>
    <x v="1"/>
    <x v="1"/>
    <s v="Business"/>
    <x v="2"/>
    <s v="Carry-On Duffel"/>
    <n v="3"/>
    <n v="132.41999999999999"/>
    <n v="0.05"/>
    <n v="67.09"/>
    <n v="377.39699999999999"/>
    <n v="201.27"/>
    <n v="176.12699999999998"/>
    <n v="0.46668892439526544"/>
  </r>
  <r>
    <n v="1016"/>
    <d v="2026-05-19T00:00:00"/>
    <n v="2026"/>
    <x v="1"/>
    <n v="5"/>
    <x v="4"/>
    <x v="3"/>
    <x v="13"/>
    <x v="2"/>
    <s v="Returning"/>
    <x v="3"/>
    <s v="Trail Tent 2P"/>
    <n v="2"/>
    <n v="192.1"/>
    <n v="0.05"/>
    <n v="106.07"/>
    <n v="364.98999999999995"/>
    <n v="212.14"/>
    <n v="152.84999999999997"/>
    <n v="0.41877859667388145"/>
  </r>
  <r>
    <n v="1930"/>
    <d v="2026-05-19T00:00:00"/>
    <n v="2026"/>
    <x v="1"/>
    <n v="5"/>
    <x v="4"/>
    <x v="2"/>
    <x v="16"/>
    <x v="2"/>
    <s v="New"/>
    <x v="2"/>
    <s v="Insulated Bottle"/>
    <n v="4"/>
    <n v="36.94"/>
    <n v="0"/>
    <n v="13.63"/>
    <n v="147.76"/>
    <n v="54.52"/>
    <n v="93.239999999999981"/>
    <n v="0.63102328099620997"/>
  </r>
  <r>
    <n v="2658"/>
    <d v="2026-05-19T00:00:00"/>
    <n v="2026"/>
    <x v="1"/>
    <n v="5"/>
    <x v="4"/>
    <x v="0"/>
    <x v="15"/>
    <x v="0"/>
    <s v="Business"/>
    <x v="1"/>
    <s v="Summit Backpack 45L"/>
    <n v="1"/>
    <n v="153.16999999999999"/>
    <n v="0"/>
    <n v="78.489999999999995"/>
    <n v="153.16999999999999"/>
    <n v="78.489999999999995"/>
    <n v="74.679999999999993"/>
    <n v="0.48756283867598094"/>
  </r>
  <r>
    <n v="2951"/>
    <d v="2026-05-19T00:00:00"/>
    <n v="2026"/>
    <x v="1"/>
    <n v="5"/>
    <x v="4"/>
    <x v="0"/>
    <x v="0"/>
    <x v="0"/>
    <s v="Business"/>
    <x v="0"/>
    <s v="Commuter Helmet"/>
    <n v="2"/>
    <n v="82.85"/>
    <n v="0"/>
    <n v="42.53"/>
    <n v="165.7"/>
    <n v="85.06"/>
    <n v="80.639999999999986"/>
    <n v="0.48666264333132164"/>
  </r>
  <r>
    <n v="4328"/>
    <d v="2026-05-19T00:00:00"/>
    <n v="2026"/>
    <x v="1"/>
    <n v="5"/>
    <x v="4"/>
    <x v="2"/>
    <x v="5"/>
    <x v="3"/>
    <s v="New"/>
    <x v="1"/>
    <s v="Trail Boots"/>
    <n v="1"/>
    <n v="143.52000000000001"/>
    <n v="0"/>
    <n v="81.040000000000006"/>
    <n v="143.52000000000001"/>
    <n v="81.040000000000006"/>
    <n v="62.480000000000004"/>
    <n v="0.435340022296544"/>
  </r>
  <r>
    <n v="4591"/>
    <d v="2026-05-19T00:00:00"/>
    <n v="2026"/>
    <x v="1"/>
    <n v="5"/>
    <x v="4"/>
    <x v="2"/>
    <x v="16"/>
    <x v="2"/>
    <s v="New"/>
    <x v="3"/>
    <s v="Trail Tent 2P"/>
    <n v="1"/>
    <n v="192.94"/>
    <n v="0"/>
    <n v="105.15"/>
    <n v="192.94"/>
    <n v="105.15"/>
    <n v="87.789999999999992"/>
    <n v="0.45501192080439512"/>
  </r>
  <r>
    <n v="280"/>
    <d v="2026-05-20T00:00:00"/>
    <n v="2026"/>
    <x v="1"/>
    <n v="5"/>
    <x v="4"/>
    <x v="3"/>
    <x v="8"/>
    <x v="2"/>
    <s v="Business"/>
    <x v="2"/>
    <s v="Travel Backpack 35L"/>
    <n v="1"/>
    <n v="168.56"/>
    <n v="0"/>
    <n v="85.46"/>
    <n v="168.56"/>
    <n v="85.46"/>
    <n v="83.100000000000009"/>
    <n v="0.49299952539155201"/>
  </r>
  <r>
    <n v="409"/>
    <d v="2026-05-20T00:00:00"/>
    <n v="2026"/>
    <x v="1"/>
    <n v="5"/>
    <x v="4"/>
    <x v="0"/>
    <x v="0"/>
    <x v="0"/>
    <s v="New"/>
    <x v="3"/>
    <s v="Compact Sleeping Bag"/>
    <n v="2"/>
    <n v="123.9"/>
    <n v="0"/>
    <n v="58.95"/>
    <n v="247.8"/>
    <n v="117.9"/>
    <n v="129.9"/>
    <n v="0.52421307506053272"/>
  </r>
  <r>
    <n v="1372"/>
    <d v="2026-05-20T00:00:00"/>
    <n v="2026"/>
    <x v="1"/>
    <n v="5"/>
    <x v="4"/>
    <x v="0"/>
    <x v="9"/>
    <x v="0"/>
    <s v="New"/>
    <x v="1"/>
    <s v="Trail Boots"/>
    <n v="2"/>
    <n v="140.93"/>
    <n v="0"/>
    <n v="81.040000000000006"/>
    <n v="281.86"/>
    <n v="162.08000000000001"/>
    <n v="119.78"/>
    <n v="0.42496274746327961"/>
  </r>
  <r>
    <n v="2327"/>
    <d v="2026-05-20T00:00:00"/>
    <n v="2026"/>
    <x v="1"/>
    <n v="5"/>
    <x v="4"/>
    <x v="2"/>
    <x v="5"/>
    <x v="2"/>
    <s v="Returning"/>
    <x v="1"/>
    <s v="Trekking Poles"/>
    <n v="1"/>
    <n v="73.150000000000006"/>
    <n v="0"/>
    <n v="32.950000000000003"/>
    <n v="73.150000000000006"/>
    <n v="32.950000000000003"/>
    <n v="40.200000000000003"/>
    <n v="0.54955570745044424"/>
  </r>
  <r>
    <n v="2703"/>
    <d v="2026-05-20T00:00:00"/>
    <n v="2026"/>
    <x v="1"/>
    <n v="5"/>
    <x v="4"/>
    <x v="3"/>
    <x v="8"/>
    <x v="2"/>
    <s v="Business"/>
    <x v="3"/>
    <s v="Trail Tent 2P"/>
    <n v="2"/>
    <n v="197.35"/>
    <n v="0.05"/>
    <n v="102.63"/>
    <n v="374.96499999999997"/>
    <n v="205.26"/>
    <n v="169.70499999999998"/>
    <n v="0.45258890829810783"/>
  </r>
  <r>
    <n v="2776"/>
    <d v="2026-05-20T00:00:00"/>
    <n v="2026"/>
    <x v="1"/>
    <n v="5"/>
    <x v="4"/>
    <x v="3"/>
    <x v="4"/>
    <x v="0"/>
    <s v="Business"/>
    <x v="2"/>
    <s v="Insulated Bottle"/>
    <n v="3"/>
    <n v="36.74"/>
    <n v="0.05"/>
    <n v="13.97"/>
    <n v="104.70899999999999"/>
    <n v="41.910000000000004"/>
    <n v="62.798999999999985"/>
    <n v="0.59974787267570118"/>
  </r>
  <r>
    <n v="3411"/>
    <d v="2026-05-20T00:00:00"/>
    <n v="2026"/>
    <x v="1"/>
    <n v="5"/>
    <x v="4"/>
    <x v="1"/>
    <x v="11"/>
    <x v="0"/>
    <s v="Returning"/>
    <x v="1"/>
    <s v="Summit Backpack 45L"/>
    <n v="2"/>
    <n v="151.35"/>
    <n v="0.05"/>
    <n v="77.150000000000006"/>
    <n v="287.565"/>
    <n v="154.30000000000001"/>
    <n v="133.26499999999999"/>
    <n v="0.46342566028550064"/>
  </r>
  <r>
    <n v="3841"/>
    <d v="2026-05-20T00:00:00"/>
    <n v="2026"/>
    <x v="1"/>
    <n v="5"/>
    <x v="4"/>
    <x v="0"/>
    <x v="15"/>
    <x v="2"/>
    <s v="New"/>
    <x v="0"/>
    <s v="Trail Bike Light"/>
    <n v="2"/>
    <n v="50.09"/>
    <n v="0.05"/>
    <n v="23.16"/>
    <n v="95.171000000000006"/>
    <n v="46.32"/>
    <n v="48.851000000000006"/>
    <n v="0.51329711781950382"/>
  </r>
  <r>
    <n v="5121"/>
    <d v="2026-05-20T00:00:00"/>
    <n v="2026"/>
    <x v="1"/>
    <n v="5"/>
    <x v="4"/>
    <x v="0"/>
    <x v="9"/>
    <x v="0"/>
    <s v="New"/>
    <x v="4"/>
    <s v="Weighted Vest"/>
    <n v="2"/>
    <n v="121.96"/>
    <n v="0.05"/>
    <n v="71.2"/>
    <n v="231.72399999999999"/>
    <n v="142.4"/>
    <n v="89.323999999999984"/>
    <n v="0.38547582468799085"/>
  </r>
  <r>
    <n v="53"/>
    <d v="2026-05-21T00:00:00"/>
    <n v="2026"/>
    <x v="1"/>
    <n v="5"/>
    <x v="4"/>
    <x v="3"/>
    <x v="13"/>
    <x v="0"/>
    <s v="Business"/>
    <x v="2"/>
    <s v="Carry-On Duffel"/>
    <n v="1"/>
    <n v="134.28"/>
    <n v="0.05"/>
    <n v="65.44"/>
    <n v="127.56599999999999"/>
    <n v="65.44"/>
    <n v="62.125999999999991"/>
    <n v="0.487010645469796"/>
  </r>
  <r>
    <n v="127"/>
    <d v="2026-05-21T00:00:00"/>
    <n v="2026"/>
    <x v="1"/>
    <n v="5"/>
    <x v="4"/>
    <x v="3"/>
    <x v="7"/>
    <x v="0"/>
    <s v="Business"/>
    <x v="0"/>
    <s v="Cycling Pack 12L"/>
    <n v="3"/>
    <n v="100.48"/>
    <n v="0.05"/>
    <n v="50.68"/>
    <n v="286.36799999999999"/>
    <n v="152.04"/>
    <n v="134.328"/>
    <n v="0.46907475695608447"/>
  </r>
  <r>
    <n v="1092"/>
    <d v="2026-05-21T00:00:00"/>
    <n v="2026"/>
    <x v="1"/>
    <n v="5"/>
    <x v="4"/>
    <x v="3"/>
    <x v="8"/>
    <x v="0"/>
    <s v="New"/>
    <x v="4"/>
    <s v="Recovery Roller"/>
    <n v="3"/>
    <n v="36.229999999999997"/>
    <n v="0"/>
    <n v="13.55"/>
    <n v="108.69"/>
    <n v="40.650000000000006"/>
    <n v="68.039999999999992"/>
    <n v="0.62600055202870541"/>
  </r>
  <r>
    <n v="1213"/>
    <d v="2026-05-21T00:00:00"/>
    <n v="2026"/>
    <x v="1"/>
    <n v="5"/>
    <x v="4"/>
    <x v="2"/>
    <x v="2"/>
    <x v="3"/>
    <s v="Returning"/>
    <x v="3"/>
    <s v="Compact Sleeping Bag"/>
    <n v="3"/>
    <n v="120.61"/>
    <n v="0"/>
    <n v="60.17"/>
    <n v="361.83"/>
    <n v="180.51"/>
    <n v="181.32"/>
    <n v="0.50111931017328581"/>
  </r>
  <r>
    <n v="1849"/>
    <d v="2026-05-21T00:00:00"/>
    <n v="2026"/>
    <x v="1"/>
    <n v="5"/>
    <x v="4"/>
    <x v="2"/>
    <x v="5"/>
    <x v="3"/>
    <s v="Returning"/>
    <x v="2"/>
    <s v="Packing Cube Set"/>
    <n v="3"/>
    <n v="46.46"/>
    <n v="0"/>
    <n v="18.71"/>
    <n v="139.38"/>
    <n v="56.13"/>
    <n v="83.25"/>
    <n v="0.59728798966853214"/>
  </r>
  <r>
    <n v="2395"/>
    <d v="2026-05-21T00:00:00"/>
    <n v="2026"/>
    <x v="1"/>
    <n v="5"/>
    <x v="4"/>
    <x v="1"/>
    <x v="12"/>
    <x v="0"/>
    <s v="Business"/>
    <x v="4"/>
    <s v="Recovery Roller"/>
    <n v="1"/>
    <n v="36.9"/>
    <n v="0.05"/>
    <n v="13.89"/>
    <n v="35.055"/>
    <n v="13.89"/>
    <n v="21.164999999999999"/>
    <n v="0.60376551133932388"/>
  </r>
  <r>
    <n v="4166"/>
    <d v="2026-05-21T00:00:00"/>
    <n v="2026"/>
    <x v="1"/>
    <n v="5"/>
    <x v="4"/>
    <x v="2"/>
    <x v="3"/>
    <x v="0"/>
    <s v="New"/>
    <x v="4"/>
    <s v="Resistance Band Set"/>
    <n v="6"/>
    <n v="40.61"/>
    <n v="0.05"/>
    <n v="15.14"/>
    <n v="231.47699999999998"/>
    <n v="90.84"/>
    <n v="140.63699999999997"/>
    <n v="0.607563602431343"/>
  </r>
  <r>
    <n v="1004"/>
    <d v="2026-05-22T00:00:00"/>
    <n v="2026"/>
    <x v="1"/>
    <n v="5"/>
    <x v="4"/>
    <x v="3"/>
    <x v="13"/>
    <x v="0"/>
    <s v="Business"/>
    <x v="2"/>
    <s v="Insulated Bottle"/>
    <n v="2"/>
    <n v="36.86"/>
    <n v="0.05"/>
    <n v="13.85"/>
    <n v="70.033999999999992"/>
    <n v="27.7"/>
    <n v="42.333999999999989"/>
    <n v="0.60447782505640113"/>
  </r>
  <r>
    <n v="1012"/>
    <d v="2026-05-22T00:00:00"/>
    <n v="2026"/>
    <x v="1"/>
    <n v="5"/>
    <x v="4"/>
    <x v="1"/>
    <x v="6"/>
    <x v="0"/>
    <s v="New"/>
    <x v="1"/>
    <s v="Summit Backpack 45L"/>
    <n v="3"/>
    <n v="156.74"/>
    <n v="0"/>
    <n v="79.819999999999993"/>
    <n v="470.22"/>
    <n v="239.45999999999998"/>
    <n v="230.76000000000005"/>
    <n v="0.49074901110118674"/>
  </r>
  <r>
    <n v="2180"/>
    <d v="2026-05-22T00:00:00"/>
    <n v="2026"/>
    <x v="1"/>
    <n v="5"/>
    <x v="4"/>
    <x v="0"/>
    <x v="9"/>
    <x v="1"/>
    <s v="Returning"/>
    <x v="0"/>
    <s v="Trail Bike Light"/>
    <n v="3"/>
    <n v="51.04"/>
    <n v="0.2"/>
    <n v="22.32"/>
    <n v="122.49600000000001"/>
    <n v="66.960000000000008"/>
    <n v="55.536000000000001"/>
    <n v="0.45336990595611282"/>
  </r>
  <r>
    <n v="3659"/>
    <d v="2026-05-22T00:00:00"/>
    <n v="2026"/>
    <x v="1"/>
    <n v="5"/>
    <x v="4"/>
    <x v="3"/>
    <x v="13"/>
    <x v="2"/>
    <s v="New"/>
    <x v="1"/>
    <s v="Hiking Daypack 20L"/>
    <n v="2"/>
    <n v="93.55"/>
    <n v="0"/>
    <n v="44.31"/>
    <n v="187.1"/>
    <n v="88.62"/>
    <n v="98.47999999999999"/>
    <n v="0.52634954569748793"/>
  </r>
  <r>
    <n v="3775"/>
    <d v="2026-05-22T00:00:00"/>
    <n v="2026"/>
    <x v="1"/>
    <n v="5"/>
    <x v="4"/>
    <x v="2"/>
    <x v="2"/>
    <x v="0"/>
    <s v="Business"/>
    <x v="2"/>
    <s v="Carry-On Duffel"/>
    <n v="1"/>
    <n v="131.74"/>
    <n v="0"/>
    <n v="66.650000000000006"/>
    <n v="131.74"/>
    <n v="66.650000000000006"/>
    <n v="65.09"/>
    <n v="0.49407924700166994"/>
  </r>
  <r>
    <n v="4071"/>
    <d v="2026-05-22T00:00:00"/>
    <n v="2026"/>
    <x v="1"/>
    <n v="5"/>
    <x v="4"/>
    <x v="3"/>
    <x v="8"/>
    <x v="0"/>
    <s v="New"/>
    <x v="1"/>
    <s v="Hiking Daypack 20L"/>
    <n v="5"/>
    <n v="91.79"/>
    <n v="0.05"/>
    <n v="44.48"/>
    <n v="436.0025"/>
    <n v="222.39999999999998"/>
    <n v="213.60250000000002"/>
    <n v="0.48991118170193981"/>
  </r>
  <r>
    <n v="5137"/>
    <d v="2026-05-22T00:00:00"/>
    <n v="2026"/>
    <x v="1"/>
    <n v="5"/>
    <x v="4"/>
    <x v="3"/>
    <x v="13"/>
    <x v="0"/>
    <s v="Business"/>
    <x v="1"/>
    <s v="Summit Backpack 45L"/>
    <n v="4"/>
    <n v="155.4"/>
    <n v="0.05"/>
    <n v="77.31"/>
    <n v="590.52"/>
    <n v="309.24"/>
    <n v="281.27999999999997"/>
    <n v="0.47632595001016048"/>
  </r>
  <r>
    <n v="133"/>
    <d v="2026-05-23T00:00:00"/>
    <n v="2026"/>
    <x v="1"/>
    <n v="5"/>
    <x v="4"/>
    <x v="1"/>
    <x v="1"/>
    <x v="0"/>
    <s v="New"/>
    <x v="2"/>
    <s v="Insulated Bottle"/>
    <n v="1"/>
    <n v="36.57"/>
    <n v="0.05"/>
    <n v="13.33"/>
    <n v="34.741500000000002"/>
    <n v="13.33"/>
    <n v="21.411500000000004"/>
    <n v="0.61630902522919284"/>
  </r>
  <r>
    <n v="1385"/>
    <d v="2026-05-23T00:00:00"/>
    <n v="2026"/>
    <x v="1"/>
    <n v="5"/>
    <x v="4"/>
    <x v="2"/>
    <x v="16"/>
    <x v="0"/>
    <s v="New"/>
    <x v="0"/>
    <s v="Compact Repair Kit"/>
    <n v="2"/>
    <n v="41.19"/>
    <n v="0"/>
    <n v="17.190000000000001"/>
    <n v="82.38"/>
    <n v="34.380000000000003"/>
    <n v="47.999999999999993"/>
    <n v="0.58266569555717407"/>
  </r>
  <r>
    <n v="1597"/>
    <d v="2026-05-23T00:00:00"/>
    <n v="2026"/>
    <x v="1"/>
    <n v="5"/>
    <x v="4"/>
    <x v="3"/>
    <x v="8"/>
    <x v="0"/>
    <s v="Returning"/>
    <x v="2"/>
    <s v="Carry-On Duffel"/>
    <n v="1"/>
    <n v="136.66999999999999"/>
    <n v="0.05"/>
    <n v="67.099999999999994"/>
    <n v="129.83649999999997"/>
    <n v="67.099999999999994"/>
    <n v="62.736499999999978"/>
    <n v="0.48319617364916639"/>
  </r>
  <r>
    <n v="2273"/>
    <d v="2026-05-23T00:00:00"/>
    <n v="2026"/>
    <x v="1"/>
    <n v="5"/>
    <x v="4"/>
    <x v="2"/>
    <x v="2"/>
    <x v="2"/>
    <s v="New"/>
    <x v="4"/>
    <s v="Recovery Roller"/>
    <n v="2"/>
    <n v="35.700000000000003"/>
    <n v="0"/>
    <n v="13.52"/>
    <n v="71.400000000000006"/>
    <n v="27.04"/>
    <n v="44.360000000000007"/>
    <n v="0.62128851540616248"/>
  </r>
  <r>
    <n v="2931"/>
    <d v="2026-05-23T00:00:00"/>
    <n v="2026"/>
    <x v="1"/>
    <n v="5"/>
    <x v="4"/>
    <x v="0"/>
    <x v="0"/>
    <x v="0"/>
    <s v="Returning"/>
    <x v="0"/>
    <s v="Cycling Pack 12L"/>
    <n v="1"/>
    <n v="100.87"/>
    <n v="0"/>
    <n v="50.4"/>
    <n v="100.87"/>
    <n v="50.4"/>
    <n v="50.470000000000006"/>
    <n v="0.5003469812630118"/>
  </r>
  <r>
    <n v="4143"/>
    <d v="2026-05-23T00:00:00"/>
    <n v="2026"/>
    <x v="1"/>
    <n v="5"/>
    <x v="4"/>
    <x v="2"/>
    <x v="16"/>
    <x v="2"/>
    <s v="Returning"/>
    <x v="2"/>
    <s v="Carry-On Duffel"/>
    <n v="1"/>
    <n v="130.80000000000001"/>
    <n v="0"/>
    <n v="68.7"/>
    <n v="130.80000000000001"/>
    <n v="68.7"/>
    <n v="62.100000000000009"/>
    <n v="0.4747706422018349"/>
  </r>
  <r>
    <n v="4504"/>
    <d v="2026-05-23T00:00:00"/>
    <n v="2026"/>
    <x v="1"/>
    <n v="5"/>
    <x v="4"/>
    <x v="0"/>
    <x v="9"/>
    <x v="3"/>
    <s v="Returning"/>
    <x v="1"/>
    <s v="Summit Backpack 45L"/>
    <n v="1"/>
    <n v="153.88999999999999"/>
    <n v="0"/>
    <n v="79.64"/>
    <n v="153.88999999999999"/>
    <n v="79.64"/>
    <n v="74.249999999999986"/>
    <n v="0.4824874910650464"/>
  </r>
  <r>
    <n v="656"/>
    <d v="2026-05-24T00:00:00"/>
    <n v="2026"/>
    <x v="1"/>
    <n v="5"/>
    <x v="4"/>
    <x v="3"/>
    <x v="7"/>
    <x v="0"/>
    <s v="New"/>
    <x v="3"/>
    <s v="Compact Sleeping Bag"/>
    <n v="1"/>
    <n v="122.51"/>
    <n v="0.15"/>
    <n v="62.2"/>
    <n v="104.1335"/>
    <n v="62.2"/>
    <n v="41.933499999999995"/>
    <n v="0.40268981643755369"/>
  </r>
  <r>
    <n v="979"/>
    <d v="2026-05-24T00:00:00"/>
    <n v="2026"/>
    <x v="1"/>
    <n v="5"/>
    <x v="4"/>
    <x v="3"/>
    <x v="4"/>
    <x v="1"/>
    <s v="Returning"/>
    <x v="0"/>
    <s v="Commuter Helmet"/>
    <n v="8"/>
    <n v="79.94"/>
    <n v="0.15"/>
    <n v="41.65"/>
    <n v="543.59199999999998"/>
    <n v="333.2"/>
    <n v="210.392"/>
    <n v="0.38704028021015763"/>
  </r>
  <r>
    <n v="1510"/>
    <d v="2026-05-24T00:00:00"/>
    <n v="2026"/>
    <x v="1"/>
    <n v="5"/>
    <x v="4"/>
    <x v="3"/>
    <x v="7"/>
    <x v="0"/>
    <s v="New"/>
    <x v="0"/>
    <s v="Trail Bike Light"/>
    <n v="2"/>
    <n v="50.78"/>
    <n v="0.05"/>
    <n v="23.03"/>
    <n v="96.481999999999999"/>
    <n v="46.06"/>
    <n v="50.421999999999997"/>
    <n v="0.52260525279326708"/>
  </r>
  <r>
    <n v="1959"/>
    <d v="2026-05-24T00:00:00"/>
    <n v="2026"/>
    <x v="1"/>
    <n v="5"/>
    <x v="4"/>
    <x v="0"/>
    <x v="15"/>
    <x v="3"/>
    <s v="Business"/>
    <x v="0"/>
    <s v="Commuter Helmet"/>
    <n v="2"/>
    <n v="80.59"/>
    <n v="0.05"/>
    <n v="41.44"/>
    <n v="153.12100000000001"/>
    <n v="82.88"/>
    <n v="70.241000000000014"/>
    <n v="0.45872871781140412"/>
  </r>
  <r>
    <n v="2089"/>
    <d v="2026-05-24T00:00:00"/>
    <n v="2026"/>
    <x v="1"/>
    <n v="5"/>
    <x v="4"/>
    <x v="0"/>
    <x v="15"/>
    <x v="3"/>
    <s v="New"/>
    <x v="4"/>
    <s v="Recovery Roller"/>
    <n v="3"/>
    <n v="35.75"/>
    <n v="0.15"/>
    <n v="13.54"/>
    <n v="91.162499999999994"/>
    <n v="40.619999999999997"/>
    <n v="50.542499999999997"/>
    <n v="0.55442204853969557"/>
  </r>
  <r>
    <n v="2446"/>
    <d v="2026-05-24T00:00:00"/>
    <n v="2026"/>
    <x v="1"/>
    <n v="5"/>
    <x v="4"/>
    <x v="1"/>
    <x v="12"/>
    <x v="0"/>
    <s v="New"/>
    <x v="3"/>
    <s v="Trail Tent 2P"/>
    <n v="5"/>
    <n v="195.78"/>
    <n v="0.1"/>
    <n v="101.98"/>
    <n v="881.01"/>
    <n v="509.90000000000003"/>
    <n v="371.10999999999996"/>
    <n v="0.4212324491208953"/>
  </r>
  <r>
    <n v="2847"/>
    <d v="2026-05-24T00:00:00"/>
    <n v="2026"/>
    <x v="1"/>
    <n v="5"/>
    <x v="4"/>
    <x v="3"/>
    <x v="13"/>
    <x v="0"/>
    <s v="Returning"/>
    <x v="3"/>
    <s v="Compact Sleeping Bag"/>
    <n v="2"/>
    <n v="125.95"/>
    <n v="0.05"/>
    <n v="61.74"/>
    <n v="239.30500000000001"/>
    <n v="123.48"/>
    <n v="115.825"/>
    <n v="0.48400576669940032"/>
  </r>
  <r>
    <n v="3454"/>
    <d v="2026-05-24T00:00:00"/>
    <n v="2026"/>
    <x v="1"/>
    <n v="5"/>
    <x v="4"/>
    <x v="3"/>
    <x v="7"/>
    <x v="0"/>
    <s v="New"/>
    <x v="4"/>
    <s v="Resistance Band Set"/>
    <n v="2"/>
    <n v="41.32"/>
    <n v="0"/>
    <n v="14.91"/>
    <n v="82.64"/>
    <n v="29.82"/>
    <n v="52.82"/>
    <n v="0.63915779283639884"/>
  </r>
  <r>
    <n v="4472"/>
    <d v="2026-05-24T00:00:00"/>
    <n v="2026"/>
    <x v="1"/>
    <n v="5"/>
    <x v="4"/>
    <x v="3"/>
    <x v="8"/>
    <x v="3"/>
    <s v="New"/>
    <x v="1"/>
    <s v="Trail Boots"/>
    <n v="2"/>
    <n v="144.01"/>
    <n v="0"/>
    <n v="79.37"/>
    <n v="288.02"/>
    <n v="158.74"/>
    <n v="129.27999999999997"/>
    <n v="0.44885771821401282"/>
  </r>
  <r>
    <n v="4852"/>
    <d v="2026-05-24T00:00:00"/>
    <n v="2026"/>
    <x v="1"/>
    <n v="5"/>
    <x v="4"/>
    <x v="0"/>
    <x v="15"/>
    <x v="0"/>
    <s v="Business"/>
    <x v="0"/>
    <s v="Trail Bike Light"/>
    <n v="2"/>
    <n v="51.17"/>
    <n v="0.05"/>
    <n v="21.97"/>
    <n v="97.222999999999999"/>
    <n v="43.94"/>
    <n v="53.283000000000001"/>
    <n v="0.54804932989107513"/>
  </r>
  <r>
    <n v="4959"/>
    <d v="2026-05-24T00:00:00"/>
    <n v="2026"/>
    <x v="1"/>
    <n v="5"/>
    <x v="4"/>
    <x v="0"/>
    <x v="0"/>
    <x v="1"/>
    <s v="Business"/>
    <x v="3"/>
    <s v="Portable Camp Stove"/>
    <n v="6"/>
    <n v="83.58"/>
    <n v="0.2"/>
    <n v="40.5"/>
    <n v="401.18400000000003"/>
    <n v="243"/>
    <n v="158.18400000000003"/>
    <n v="0.39429289303661169"/>
  </r>
  <r>
    <n v="5056"/>
    <d v="2026-05-24T00:00:00"/>
    <n v="2026"/>
    <x v="1"/>
    <n v="5"/>
    <x v="4"/>
    <x v="2"/>
    <x v="16"/>
    <x v="3"/>
    <s v="Returning"/>
    <x v="3"/>
    <s v="Portable Camp Stove"/>
    <n v="2"/>
    <n v="80.010000000000005"/>
    <n v="0"/>
    <n v="38.54"/>
    <n v="160.02000000000001"/>
    <n v="77.08"/>
    <n v="82.940000000000012"/>
    <n v="0.51831021122359711"/>
  </r>
  <r>
    <n v="1152"/>
    <d v="2026-05-25T00:00:00"/>
    <n v="2026"/>
    <x v="1"/>
    <n v="5"/>
    <x v="4"/>
    <x v="3"/>
    <x v="7"/>
    <x v="0"/>
    <s v="New"/>
    <x v="1"/>
    <s v="Hiking Daypack 20L"/>
    <n v="2"/>
    <n v="94.4"/>
    <n v="0"/>
    <n v="46.39"/>
    <n v="188.8"/>
    <n v="92.78"/>
    <n v="96.02000000000001"/>
    <n v="0.50858050847457625"/>
  </r>
  <r>
    <n v="3919"/>
    <d v="2026-05-25T00:00:00"/>
    <n v="2026"/>
    <x v="1"/>
    <n v="5"/>
    <x v="4"/>
    <x v="2"/>
    <x v="2"/>
    <x v="2"/>
    <s v="Business"/>
    <x v="1"/>
    <s v="Summit Backpack 45L"/>
    <n v="6"/>
    <n v="157.33000000000001"/>
    <n v="0"/>
    <n v="78.849999999999994"/>
    <n v="943.98"/>
    <n v="473.09999999999997"/>
    <n v="470.88000000000005"/>
    <n v="0.4988241276298227"/>
  </r>
  <r>
    <n v="4202"/>
    <d v="2026-05-25T00:00:00"/>
    <n v="2026"/>
    <x v="1"/>
    <n v="5"/>
    <x v="4"/>
    <x v="2"/>
    <x v="3"/>
    <x v="0"/>
    <s v="New"/>
    <x v="3"/>
    <s v="Compact Sleeping Bag"/>
    <n v="1"/>
    <n v="125.44"/>
    <n v="0"/>
    <n v="59.92"/>
    <n v="125.44"/>
    <n v="59.92"/>
    <n v="65.52"/>
    <n v="0.5223214285714286"/>
  </r>
  <r>
    <n v="4274"/>
    <d v="2026-05-25T00:00:00"/>
    <n v="2026"/>
    <x v="1"/>
    <n v="5"/>
    <x v="4"/>
    <x v="1"/>
    <x v="12"/>
    <x v="3"/>
    <s v="Returning"/>
    <x v="4"/>
    <s v="Recovery Roller"/>
    <n v="2"/>
    <n v="36.18"/>
    <n v="0"/>
    <n v="13.71"/>
    <n v="72.36"/>
    <n v="27.42"/>
    <n v="44.94"/>
    <n v="0.62106135986733002"/>
  </r>
  <r>
    <n v="4364"/>
    <d v="2026-05-25T00:00:00"/>
    <n v="2026"/>
    <x v="1"/>
    <n v="5"/>
    <x v="4"/>
    <x v="0"/>
    <x v="15"/>
    <x v="2"/>
    <s v="Returning"/>
    <x v="4"/>
    <s v="Resistance Band Set"/>
    <n v="1"/>
    <n v="41"/>
    <n v="0.05"/>
    <n v="14.51"/>
    <n v="38.949999999999996"/>
    <n v="14.51"/>
    <n v="24.439999999999998"/>
    <n v="0.62747111681643131"/>
  </r>
  <r>
    <n v="4896"/>
    <d v="2026-05-25T00:00:00"/>
    <n v="2026"/>
    <x v="1"/>
    <n v="5"/>
    <x v="4"/>
    <x v="2"/>
    <x v="5"/>
    <x v="0"/>
    <s v="Returning"/>
    <x v="1"/>
    <s v="Trekking Poles"/>
    <n v="1"/>
    <n v="72.33"/>
    <n v="0.1"/>
    <n v="32.61"/>
    <n v="65.096999999999994"/>
    <n v="32.61"/>
    <n v="32.486999999999995"/>
    <n v="0.49905525600258072"/>
  </r>
  <r>
    <n v="5109"/>
    <d v="2026-05-25T00:00:00"/>
    <n v="2026"/>
    <x v="1"/>
    <n v="5"/>
    <x v="4"/>
    <x v="3"/>
    <x v="4"/>
    <x v="0"/>
    <s v="Business"/>
    <x v="3"/>
    <s v="Compact Sleeping Bag"/>
    <n v="2"/>
    <n v="125.42"/>
    <n v="0"/>
    <n v="62.28"/>
    <n v="250.84"/>
    <n v="124.56"/>
    <n v="126.28"/>
    <n v="0.50342848030617127"/>
  </r>
  <r>
    <n v="289"/>
    <d v="2026-05-26T00:00:00"/>
    <n v="2026"/>
    <x v="1"/>
    <n v="5"/>
    <x v="4"/>
    <x v="0"/>
    <x v="15"/>
    <x v="0"/>
    <s v="Business"/>
    <x v="0"/>
    <s v="Compact Repair Kit"/>
    <n v="2"/>
    <n v="41.29"/>
    <n v="0.15"/>
    <n v="16.43"/>
    <n v="70.192999999999998"/>
    <n v="32.86"/>
    <n v="37.332999999999998"/>
    <n v="0.531862151496588"/>
  </r>
  <r>
    <n v="4092"/>
    <d v="2026-05-26T00:00:00"/>
    <n v="2026"/>
    <x v="1"/>
    <n v="5"/>
    <x v="4"/>
    <x v="3"/>
    <x v="8"/>
    <x v="1"/>
    <s v="Business"/>
    <x v="2"/>
    <s v="Carry-On Duffel"/>
    <n v="8"/>
    <n v="131.4"/>
    <n v="0.05"/>
    <n v="66.489999999999995"/>
    <n v="998.64"/>
    <n v="531.91999999999996"/>
    <n v="466.72"/>
    <n v="0.46735560362092449"/>
  </r>
  <r>
    <n v="4727"/>
    <d v="2026-05-26T00:00:00"/>
    <n v="2026"/>
    <x v="1"/>
    <n v="5"/>
    <x v="4"/>
    <x v="2"/>
    <x v="16"/>
    <x v="0"/>
    <s v="New"/>
    <x v="1"/>
    <s v="Trail Boots"/>
    <n v="4"/>
    <n v="140.66999999999999"/>
    <n v="0"/>
    <n v="80.72"/>
    <n v="562.67999999999995"/>
    <n v="322.88"/>
    <n v="239.79999999999995"/>
    <n v="0.42617473519584842"/>
  </r>
  <r>
    <n v="4753"/>
    <d v="2026-05-26T00:00:00"/>
    <n v="2026"/>
    <x v="1"/>
    <n v="5"/>
    <x v="4"/>
    <x v="3"/>
    <x v="8"/>
    <x v="0"/>
    <s v="Returning"/>
    <x v="4"/>
    <s v="Recovery Roller"/>
    <n v="1"/>
    <n v="36.659999999999997"/>
    <n v="0.05"/>
    <n v="13.51"/>
    <n v="34.826999999999998"/>
    <n v="13.51"/>
    <n v="21.317"/>
    <n v="0.61208257960777557"/>
  </r>
  <r>
    <n v="942"/>
    <d v="2026-05-27T00:00:00"/>
    <n v="2026"/>
    <x v="1"/>
    <n v="5"/>
    <x v="4"/>
    <x v="3"/>
    <x v="4"/>
    <x v="0"/>
    <s v="Returning"/>
    <x v="2"/>
    <s v="Packing Cube Set"/>
    <n v="1"/>
    <n v="46.28"/>
    <n v="0.05"/>
    <n v="17.95"/>
    <n v="43.966000000000001"/>
    <n v="17.95"/>
    <n v="26.016000000000002"/>
    <n v="0.591729973161079"/>
  </r>
  <r>
    <n v="1755"/>
    <d v="2026-05-27T00:00:00"/>
    <n v="2026"/>
    <x v="1"/>
    <n v="5"/>
    <x v="4"/>
    <x v="3"/>
    <x v="13"/>
    <x v="3"/>
    <s v="Returning"/>
    <x v="1"/>
    <s v="Hiking Daypack 20L"/>
    <n v="2"/>
    <n v="92.12"/>
    <n v="0"/>
    <n v="46.64"/>
    <n v="184.24"/>
    <n v="93.28"/>
    <n v="90.960000000000008"/>
    <n v="0.49370386452453324"/>
  </r>
  <r>
    <n v="3073"/>
    <d v="2026-05-27T00:00:00"/>
    <n v="2026"/>
    <x v="1"/>
    <n v="5"/>
    <x v="4"/>
    <x v="3"/>
    <x v="13"/>
    <x v="0"/>
    <s v="Returning"/>
    <x v="4"/>
    <s v="Resistance Band Set"/>
    <n v="3"/>
    <n v="39.549999999999997"/>
    <n v="0"/>
    <n v="14.87"/>
    <n v="118.64999999999999"/>
    <n v="44.61"/>
    <n v="74.039999999999992"/>
    <n v="0.6240202275600506"/>
  </r>
  <r>
    <n v="4230"/>
    <d v="2026-05-27T00:00:00"/>
    <n v="2026"/>
    <x v="1"/>
    <n v="5"/>
    <x v="4"/>
    <x v="0"/>
    <x v="0"/>
    <x v="2"/>
    <s v="New"/>
    <x v="0"/>
    <s v="Commuter Helmet"/>
    <n v="1"/>
    <n v="83.3"/>
    <n v="0"/>
    <n v="41.93"/>
    <n v="83.3"/>
    <n v="41.93"/>
    <n v="41.37"/>
    <n v="0.49663865546218489"/>
  </r>
  <r>
    <n v="644"/>
    <d v="2026-05-28T00:00:00"/>
    <n v="2026"/>
    <x v="1"/>
    <n v="5"/>
    <x v="4"/>
    <x v="3"/>
    <x v="13"/>
    <x v="2"/>
    <s v="New"/>
    <x v="1"/>
    <s v="Hiking Daypack 20L"/>
    <n v="2"/>
    <n v="93.84"/>
    <n v="0"/>
    <n v="44.72"/>
    <n v="187.68"/>
    <n v="89.44"/>
    <n v="98.240000000000009"/>
    <n v="0.52344416027280483"/>
  </r>
  <r>
    <n v="1122"/>
    <d v="2026-05-28T00:00:00"/>
    <n v="2026"/>
    <x v="1"/>
    <n v="5"/>
    <x v="4"/>
    <x v="2"/>
    <x v="16"/>
    <x v="0"/>
    <s v="Returning"/>
    <x v="0"/>
    <s v="Trail Bike Light"/>
    <n v="2"/>
    <n v="51.25"/>
    <n v="0"/>
    <n v="22.57"/>
    <n v="102.5"/>
    <n v="45.14"/>
    <n v="57.36"/>
    <n v="0.55960975609756092"/>
  </r>
  <r>
    <n v="2019"/>
    <d v="2026-05-28T00:00:00"/>
    <n v="2026"/>
    <x v="1"/>
    <n v="5"/>
    <x v="4"/>
    <x v="3"/>
    <x v="13"/>
    <x v="1"/>
    <s v="Business"/>
    <x v="0"/>
    <s v="Commuter Helmet"/>
    <n v="8"/>
    <n v="80.13"/>
    <n v="0.1"/>
    <n v="43.8"/>
    <n v="576.93600000000004"/>
    <n v="350.4"/>
    <n v="226.53600000000006"/>
    <n v="0.39265360455925796"/>
  </r>
  <r>
    <n v="2432"/>
    <d v="2026-05-28T00:00:00"/>
    <n v="2026"/>
    <x v="1"/>
    <n v="5"/>
    <x v="4"/>
    <x v="1"/>
    <x v="12"/>
    <x v="0"/>
    <s v="Returning"/>
    <x v="4"/>
    <s v="Resistance Band Set"/>
    <n v="1"/>
    <n v="41.13"/>
    <n v="0"/>
    <n v="14.8"/>
    <n v="41.13"/>
    <n v="14.8"/>
    <n v="26.330000000000002"/>
    <n v="0.64016532944322879"/>
  </r>
  <r>
    <n v="2989"/>
    <d v="2026-05-28T00:00:00"/>
    <n v="2026"/>
    <x v="1"/>
    <n v="5"/>
    <x v="4"/>
    <x v="3"/>
    <x v="13"/>
    <x v="0"/>
    <s v="Returning"/>
    <x v="3"/>
    <s v="Portable Camp Stove"/>
    <n v="1"/>
    <n v="81.28"/>
    <n v="0.15"/>
    <n v="39.020000000000003"/>
    <n v="69.087999999999994"/>
    <n v="39.020000000000003"/>
    <n v="30.067999999999991"/>
    <n v="0.43521306160259371"/>
  </r>
  <r>
    <n v="3019"/>
    <d v="2026-05-28T00:00:00"/>
    <n v="2026"/>
    <x v="1"/>
    <n v="5"/>
    <x v="4"/>
    <x v="2"/>
    <x v="3"/>
    <x v="0"/>
    <s v="Business"/>
    <x v="2"/>
    <s v="Packing Cube Set"/>
    <n v="1"/>
    <n v="46.19"/>
    <n v="0"/>
    <n v="18.329999999999998"/>
    <n v="46.19"/>
    <n v="18.329999999999998"/>
    <n v="27.86"/>
    <n v="0.60316085732842606"/>
  </r>
  <r>
    <n v="3798"/>
    <d v="2026-05-28T00:00:00"/>
    <n v="2026"/>
    <x v="1"/>
    <n v="5"/>
    <x v="4"/>
    <x v="3"/>
    <x v="8"/>
    <x v="0"/>
    <s v="Returning"/>
    <x v="1"/>
    <s v="Summit Backpack 45L"/>
    <n v="3"/>
    <n v="156.58000000000001"/>
    <n v="0"/>
    <n v="79.099999999999994"/>
    <n v="469.74"/>
    <n v="237.29999999999998"/>
    <n v="232.44000000000003"/>
    <n v="0.49482692553327379"/>
  </r>
  <r>
    <n v="3862"/>
    <d v="2026-05-28T00:00:00"/>
    <n v="2026"/>
    <x v="1"/>
    <n v="5"/>
    <x v="4"/>
    <x v="3"/>
    <x v="13"/>
    <x v="3"/>
    <s v="New"/>
    <x v="4"/>
    <s v="Weighted Vest"/>
    <n v="1"/>
    <n v="123.91"/>
    <n v="0"/>
    <n v="68.89"/>
    <n v="123.91"/>
    <n v="68.89"/>
    <n v="55.019999999999996"/>
    <n v="0.44403195867968687"/>
  </r>
  <r>
    <n v="4281"/>
    <d v="2026-05-28T00:00:00"/>
    <n v="2026"/>
    <x v="1"/>
    <n v="5"/>
    <x v="4"/>
    <x v="2"/>
    <x v="2"/>
    <x v="3"/>
    <s v="New"/>
    <x v="0"/>
    <s v="Trail Bike Light"/>
    <n v="1"/>
    <n v="50.64"/>
    <n v="0"/>
    <n v="22.97"/>
    <n v="50.64"/>
    <n v="22.97"/>
    <n v="27.67"/>
    <n v="0.54640600315955767"/>
  </r>
  <r>
    <n v="191"/>
    <d v="2026-05-29T00:00:00"/>
    <n v="2026"/>
    <x v="1"/>
    <n v="5"/>
    <x v="4"/>
    <x v="2"/>
    <x v="5"/>
    <x v="0"/>
    <s v="Returning"/>
    <x v="1"/>
    <s v="Trekking Poles"/>
    <n v="2"/>
    <n v="70.48"/>
    <n v="0.1"/>
    <n v="33.229999999999997"/>
    <n v="126.864"/>
    <n v="66.459999999999994"/>
    <n v="60.404000000000011"/>
    <n v="0.47613192079707412"/>
  </r>
  <r>
    <n v="1039"/>
    <d v="2026-05-29T00:00:00"/>
    <n v="2026"/>
    <x v="1"/>
    <n v="5"/>
    <x v="4"/>
    <x v="1"/>
    <x v="11"/>
    <x v="3"/>
    <s v="New"/>
    <x v="0"/>
    <s v="Compact Repair Kit"/>
    <n v="1"/>
    <n v="41.27"/>
    <n v="0.05"/>
    <n v="17.149999999999999"/>
    <n v="39.206499999999998"/>
    <n v="17.149999999999999"/>
    <n v="22.0565"/>
    <n v="0.56257253261576523"/>
  </r>
  <r>
    <n v="2641"/>
    <d v="2026-05-29T00:00:00"/>
    <n v="2026"/>
    <x v="1"/>
    <n v="5"/>
    <x v="4"/>
    <x v="0"/>
    <x v="15"/>
    <x v="3"/>
    <s v="Returning"/>
    <x v="4"/>
    <s v="Recovery Roller"/>
    <n v="2"/>
    <n v="36.9"/>
    <n v="0"/>
    <n v="14.07"/>
    <n v="73.8"/>
    <n v="28.14"/>
    <n v="45.66"/>
    <n v="0.61869918699186988"/>
  </r>
  <r>
    <n v="3058"/>
    <d v="2026-05-29T00:00:00"/>
    <n v="2026"/>
    <x v="1"/>
    <n v="5"/>
    <x v="4"/>
    <x v="1"/>
    <x v="11"/>
    <x v="0"/>
    <s v="Returning"/>
    <x v="3"/>
    <s v="Trail Tent 2P"/>
    <n v="1"/>
    <n v="196.91"/>
    <n v="0"/>
    <n v="106.31"/>
    <n v="196.91"/>
    <n v="106.31"/>
    <n v="90.6"/>
    <n v="0.46010867909197095"/>
  </r>
  <r>
    <n v="3110"/>
    <d v="2026-05-29T00:00:00"/>
    <n v="2026"/>
    <x v="1"/>
    <n v="5"/>
    <x v="4"/>
    <x v="1"/>
    <x v="6"/>
    <x v="2"/>
    <s v="Business"/>
    <x v="4"/>
    <s v="Recovery Roller"/>
    <n v="3"/>
    <n v="35.79"/>
    <n v="0"/>
    <n v="13.67"/>
    <n v="107.37"/>
    <n v="41.01"/>
    <n v="66.360000000000014"/>
    <n v="0.61804973456272716"/>
  </r>
  <r>
    <n v="3981"/>
    <d v="2026-05-29T00:00:00"/>
    <n v="2026"/>
    <x v="1"/>
    <n v="5"/>
    <x v="4"/>
    <x v="3"/>
    <x v="13"/>
    <x v="0"/>
    <s v="New"/>
    <x v="0"/>
    <s v="Commuter Helmet"/>
    <n v="2"/>
    <n v="82.22"/>
    <n v="0.05"/>
    <n v="42.35"/>
    <n v="156.21799999999999"/>
    <n v="84.7"/>
    <n v="71.517999999999986"/>
    <n v="0.45780895927485943"/>
  </r>
  <r>
    <n v="4663"/>
    <d v="2026-05-29T00:00:00"/>
    <n v="2026"/>
    <x v="1"/>
    <n v="5"/>
    <x v="4"/>
    <x v="2"/>
    <x v="5"/>
    <x v="0"/>
    <s v="New"/>
    <x v="0"/>
    <s v="Compact Repair Kit"/>
    <n v="1"/>
    <n v="40.57"/>
    <n v="0"/>
    <n v="16.809999999999999"/>
    <n v="40.57"/>
    <n v="16.809999999999999"/>
    <n v="23.76"/>
    <n v="0.58565442445156524"/>
  </r>
  <r>
    <n v="5021"/>
    <d v="2026-05-29T00:00:00"/>
    <n v="2026"/>
    <x v="1"/>
    <n v="5"/>
    <x v="4"/>
    <x v="2"/>
    <x v="10"/>
    <x v="2"/>
    <s v="Returning"/>
    <x v="3"/>
    <s v="Trail Tent 2P"/>
    <n v="1"/>
    <n v="191.62"/>
    <n v="0.05"/>
    <n v="106.15"/>
    <n v="182.03899999999999"/>
    <n v="106.15"/>
    <n v="75.888999999999982"/>
    <n v="0.41688319535923613"/>
  </r>
  <r>
    <n v="5107"/>
    <d v="2026-05-29T00:00:00"/>
    <n v="2026"/>
    <x v="1"/>
    <n v="5"/>
    <x v="4"/>
    <x v="1"/>
    <x v="6"/>
    <x v="3"/>
    <s v="Returning"/>
    <x v="1"/>
    <s v="Summit Backpack 45L"/>
    <n v="1"/>
    <n v="154.07"/>
    <n v="0.05"/>
    <n v="78.400000000000006"/>
    <n v="146.36649999999997"/>
    <n v="78.400000000000006"/>
    <n v="67.966499999999968"/>
    <n v="0.46435830603314271"/>
  </r>
  <r>
    <n v="454"/>
    <d v="2026-05-30T00:00:00"/>
    <n v="2026"/>
    <x v="1"/>
    <n v="5"/>
    <x v="4"/>
    <x v="2"/>
    <x v="10"/>
    <x v="3"/>
    <s v="Returning"/>
    <x v="3"/>
    <s v="Compact Sleeping Bag"/>
    <n v="1"/>
    <n v="120.8"/>
    <n v="0"/>
    <n v="61.4"/>
    <n v="120.8"/>
    <n v="61.4"/>
    <n v="59.4"/>
    <n v="0.49172185430463577"/>
  </r>
  <r>
    <n v="873"/>
    <d v="2026-05-30T00:00:00"/>
    <n v="2026"/>
    <x v="1"/>
    <n v="5"/>
    <x v="4"/>
    <x v="2"/>
    <x v="10"/>
    <x v="0"/>
    <s v="Business"/>
    <x v="0"/>
    <s v="Compact Repair Kit"/>
    <n v="1"/>
    <n v="40.15"/>
    <n v="0"/>
    <n v="16.82"/>
    <n v="40.15"/>
    <n v="16.82"/>
    <n v="23.33"/>
    <n v="0.58107098381070976"/>
  </r>
  <r>
    <n v="1116"/>
    <d v="2026-05-30T00:00:00"/>
    <n v="2026"/>
    <x v="1"/>
    <n v="5"/>
    <x v="4"/>
    <x v="1"/>
    <x v="12"/>
    <x v="1"/>
    <s v="Business"/>
    <x v="2"/>
    <s v="Carry-On Duffel"/>
    <n v="5"/>
    <n v="134.4"/>
    <n v="0.15"/>
    <n v="67.709999999999994"/>
    <n v="571.19999999999993"/>
    <n v="338.54999999999995"/>
    <n v="232.64999999999998"/>
    <n v="0.40730042016806722"/>
  </r>
  <r>
    <n v="1206"/>
    <d v="2026-05-30T00:00:00"/>
    <n v="2026"/>
    <x v="1"/>
    <n v="5"/>
    <x v="4"/>
    <x v="3"/>
    <x v="13"/>
    <x v="0"/>
    <s v="Returning"/>
    <x v="2"/>
    <s v="Insulated Bottle"/>
    <n v="2"/>
    <n v="37.130000000000003"/>
    <n v="0.05"/>
    <n v="13.44"/>
    <n v="70.546999999999997"/>
    <n v="26.88"/>
    <n v="43.667000000000002"/>
    <n v="0.6189774193091131"/>
  </r>
  <r>
    <n v="1576"/>
    <d v="2026-05-30T00:00:00"/>
    <n v="2026"/>
    <x v="1"/>
    <n v="5"/>
    <x v="4"/>
    <x v="1"/>
    <x v="1"/>
    <x v="0"/>
    <s v="Business"/>
    <x v="3"/>
    <s v="Compact Sleeping Bag"/>
    <n v="6"/>
    <n v="123.82"/>
    <n v="0"/>
    <n v="61.91"/>
    <n v="742.92"/>
    <n v="371.46"/>
    <n v="371.46"/>
    <n v="0.5"/>
  </r>
  <r>
    <n v="2634"/>
    <d v="2026-05-30T00:00:00"/>
    <n v="2026"/>
    <x v="1"/>
    <n v="5"/>
    <x v="4"/>
    <x v="2"/>
    <x v="16"/>
    <x v="3"/>
    <s v="Returning"/>
    <x v="2"/>
    <s v="Insulated Bottle"/>
    <n v="2"/>
    <n v="36.94"/>
    <n v="0.05"/>
    <n v="13.82"/>
    <n v="70.185999999999993"/>
    <n v="27.64"/>
    <n v="42.545999999999992"/>
    <n v="0.60618926851508848"/>
  </r>
  <r>
    <n v="2649"/>
    <d v="2026-05-30T00:00:00"/>
    <n v="2026"/>
    <x v="1"/>
    <n v="5"/>
    <x v="4"/>
    <x v="0"/>
    <x v="0"/>
    <x v="0"/>
    <s v="New"/>
    <x v="3"/>
    <s v="Trail Tent 2P"/>
    <n v="3"/>
    <n v="199.17"/>
    <n v="0.05"/>
    <n v="105.24"/>
    <n v="567.6345"/>
    <n v="315.71999999999997"/>
    <n v="251.91450000000003"/>
    <n v="0.4437970207941907"/>
  </r>
  <r>
    <n v="2774"/>
    <d v="2026-05-30T00:00:00"/>
    <n v="2026"/>
    <x v="1"/>
    <n v="5"/>
    <x v="4"/>
    <x v="0"/>
    <x v="9"/>
    <x v="0"/>
    <s v="Returning"/>
    <x v="3"/>
    <s v="Portable Camp Stove"/>
    <n v="3"/>
    <n v="83.17"/>
    <n v="0"/>
    <n v="40.520000000000003"/>
    <n v="249.51"/>
    <n v="121.56"/>
    <n v="127.94999999999999"/>
    <n v="0.51280509799206442"/>
  </r>
  <r>
    <n v="3037"/>
    <d v="2026-05-30T00:00:00"/>
    <n v="2026"/>
    <x v="1"/>
    <n v="5"/>
    <x v="4"/>
    <x v="1"/>
    <x v="6"/>
    <x v="0"/>
    <s v="Business"/>
    <x v="2"/>
    <s v="Packing Cube Set"/>
    <n v="1"/>
    <n v="45.8"/>
    <n v="0.05"/>
    <n v="17.88"/>
    <n v="43.51"/>
    <n v="17.88"/>
    <n v="25.63"/>
    <n v="0.58905998621006661"/>
  </r>
  <r>
    <n v="3138"/>
    <d v="2026-05-30T00:00:00"/>
    <n v="2026"/>
    <x v="1"/>
    <n v="5"/>
    <x v="4"/>
    <x v="2"/>
    <x v="2"/>
    <x v="3"/>
    <s v="Returning"/>
    <x v="1"/>
    <s v="Summit Backpack 45L"/>
    <n v="1"/>
    <n v="154.85"/>
    <n v="0"/>
    <n v="80.17"/>
    <n v="154.85"/>
    <n v="80.17"/>
    <n v="74.679999999999993"/>
    <n v="0.48227316758153049"/>
  </r>
  <r>
    <n v="3228"/>
    <d v="2026-05-30T00:00:00"/>
    <n v="2026"/>
    <x v="1"/>
    <n v="5"/>
    <x v="4"/>
    <x v="3"/>
    <x v="13"/>
    <x v="0"/>
    <s v="Business"/>
    <x v="3"/>
    <s v="Trail Tent 2P"/>
    <n v="1"/>
    <n v="194.99"/>
    <n v="0"/>
    <n v="101.21"/>
    <n v="194.99"/>
    <n v="101.21"/>
    <n v="93.780000000000015"/>
    <n v="0.48094774090979031"/>
  </r>
  <r>
    <n v="3401"/>
    <d v="2026-05-30T00:00:00"/>
    <n v="2026"/>
    <x v="1"/>
    <n v="5"/>
    <x v="4"/>
    <x v="2"/>
    <x v="10"/>
    <x v="0"/>
    <s v="Returning"/>
    <x v="4"/>
    <s v="Recovery Roller"/>
    <n v="1"/>
    <n v="36.31"/>
    <n v="0"/>
    <n v="13.93"/>
    <n v="36.31"/>
    <n v="13.93"/>
    <n v="22.380000000000003"/>
    <n v="0.61635912971633167"/>
  </r>
  <r>
    <n v="3511"/>
    <d v="2026-05-30T00:00:00"/>
    <n v="2026"/>
    <x v="1"/>
    <n v="5"/>
    <x v="4"/>
    <x v="0"/>
    <x v="0"/>
    <x v="0"/>
    <s v="Returning"/>
    <x v="2"/>
    <s v="Packing Cube Set"/>
    <n v="1"/>
    <n v="47.19"/>
    <n v="0"/>
    <n v="18.54"/>
    <n v="47.19"/>
    <n v="18.54"/>
    <n v="28.65"/>
    <n v="0.60712015257469798"/>
  </r>
  <r>
    <n v="4485"/>
    <d v="2026-05-30T00:00:00"/>
    <n v="2026"/>
    <x v="1"/>
    <n v="5"/>
    <x v="4"/>
    <x v="3"/>
    <x v="8"/>
    <x v="0"/>
    <s v="New"/>
    <x v="4"/>
    <s v="Weighted Vest"/>
    <n v="1"/>
    <n v="124.14"/>
    <n v="0"/>
    <n v="70.900000000000006"/>
    <n v="124.14"/>
    <n v="70.900000000000006"/>
    <n v="53.239999999999995"/>
    <n v="0.42887062993394548"/>
  </r>
  <r>
    <n v="447"/>
    <d v="2026-05-31T00:00:00"/>
    <n v="2026"/>
    <x v="1"/>
    <n v="5"/>
    <x v="4"/>
    <x v="3"/>
    <x v="8"/>
    <x v="0"/>
    <s v="Returning"/>
    <x v="2"/>
    <s v="Carry-On Duffel"/>
    <n v="1"/>
    <n v="131.94999999999999"/>
    <n v="0"/>
    <n v="65.17"/>
    <n v="131.94999999999999"/>
    <n v="65.17"/>
    <n v="66.779999999999987"/>
    <n v="0.50610079575596811"/>
  </r>
  <r>
    <n v="1208"/>
    <d v="2026-05-31T00:00:00"/>
    <n v="2026"/>
    <x v="1"/>
    <n v="5"/>
    <x v="4"/>
    <x v="3"/>
    <x v="8"/>
    <x v="3"/>
    <s v="New"/>
    <x v="0"/>
    <s v="Cycling Pack 12L"/>
    <n v="1"/>
    <n v="102.24"/>
    <n v="0"/>
    <n v="50.75"/>
    <n v="102.24"/>
    <n v="50.75"/>
    <n v="51.489999999999995"/>
    <n v="0.50361893583724571"/>
  </r>
  <r>
    <n v="1355"/>
    <d v="2026-05-31T00:00:00"/>
    <n v="2026"/>
    <x v="1"/>
    <n v="5"/>
    <x v="4"/>
    <x v="3"/>
    <x v="13"/>
    <x v="3"/>
    <s v="New"/>
    <x v="1"/>
    <s v="Summit Backpack 45L"/>
    <n v="2"/>
    <n v="152.07"/>
    <n v="0"/>
    <n v="76.849999999999994"/>
    <n v="304.14"/>
    <n v="153.69999999999999"/>
    <n v="150.44"/>
    <n v="0.49464062602748737"/>
  </r>
  <r>
    <n v="1474"/>
    <d v="2026-05-31T00:00:00"/>
    <n v="2026"/>
    <x v="1"/>
    <n v="5"/>
    <x v="4"/>
    <x v="2"/>
    <x v="3"/>
    <x v="0"/>
    <s v="New"/>
    <x v="3"/>
    <s v="Compact Sleeping Bag"/>
    <n v="2"/>
    <n v="123.34"/>
    <n v="0.05"/>
    <n v="58.96"/>
    <n v="234.346"/>
    <n v="117.92"/>
    <n v="116.426"/>
    <n v="0.49681240558831813"/>
  </r>
  <r>
    <n v="1625"/>
    <d v="2026-05-31T00:00:00"/>
    <n v="2026"/>
    <x v="1"/>
    <n v="5"/>
    <x v="4"/>
    <x v="2"/>
    <x v="2"/>
    <x v="2"/>
    <s v="Returning"/>
    <x v="1"/>
    <s v="Summit Backpack 45L"/>
    <n v="1"/>
    <n v="155.81"/>
    <n v="0"/>
    <n v="80.31"/>
    <n v="155.81"/>
    <n v="80.31"/>
    <n v="75.5"/>
    <n v="0.48456453372697517"/>
  </r>
  <r>
    <n v="1877"/>
    <d v="2026-05-31T00:00:00"/>
    <n v="2026"/>
    <x v="1"/>
    <n v="5"/>
    <x v="4"/>
    <x v="2"/>
    <x v="16"/>
    <x v="0"/>
    <s v="Returning"/>
    <x v="2"/>
    <s v="Travel Backpack 35L"/>
    <n v="1"/>
    <n v="163.19"/>
    <n v="0.05"/>
    <n v="87.95"/>
    <n v="155.03049999999999"/>
    <n v="87.95"/>
    <n v="67.080499999999986"/>
    <n v="0.4326922766810401"/>
  </r>
  <r>
    <n v="1978"/>
    <d v="2026-05-31T00:00:00"/>
    <n v="2026"/>
    <x v="1"/>
    <n v="5"/>
    <x v="4"/>
    <x v="1"/>
    <x v="12"/>
    <x v="0"/>
    <s v="Returning"/>
    <x v="1"/>
    <s v="Trail Boots"/>
    <n v="1"/>
    <n v="147.30000000000001"/>
    <n v="0.05"/>
    <n v="81.510000000000005"/>
    <n v="139.935"/>
    <n v="81.510000000000005"/>
    <n v="58.424999999999997"/>
    <n v="0.41751527494908347"/>
  </r>
  <r>
    <n v="3616"/>
    <d v="2026-05-31T00:00:00"/>
    <n v="2026"/>
    <x v="1"/>
    <n v="5"/>
    <x v="4"/>
    <x v="2"/>
    <x v="2"/>
    <x v="0"/>
    <s v="Returning"/>
    <x v="4"/>
    <s v="Weighted Vest"/>
    <n v="5"/>
    <n v="126.16"/>
    <n v="0"/>
    <n v="68.59"/>
    <n v="630.79999999999995"/>
    <n v="342.95000000000005"/>
    <n v="287.84999999999991"/>
    <n v="0.45632530120481918"/>
  </r>
  <r>
    <n v="3992"/>
    <d v="2026-05-31T00:00:00"/>
    <n v="2026"/>
    <x v="1"/>
    <n v="5"/>
    <x v="4"/>
    <x v="3"/>
    <x v="8"/>
    <x v="0"/>
    <s v="New"/>
    <x v="2"/>
    <s v="Travel Backpack 35L"/>
    <n v="2"/>
    <n v="163.57"/>
    <n v="0"/>
    <n v="85.72"/>
    <n v="327.14"/>
    <n v="171.44"/>
    <n v="155.69999999999999"/>
    <n v="0.47594302133643085"/>
  </r>
  <r>
    <n v="4091"/>
    <d v="2026-05-31T00:00:00"/>
    <n v="2026"/>
    <x v="1"/>
    <n v="5"/>
    <x v="4"/>
    <x v="2"/>
    <x v="16"/>
    <x v="0"/>
    <s v="New"/>
    <x v="1"/>
    <s v="Trail Boots"/>
    <n v="1"/>
    <n v="142.06"/>
    <n v="0"/>
    <n v="77.36"/>
    <n v="142.06"/>
    <n v="77.36"/>
    <n v="64.7"/>
    <n v="0.45544136280444886"/>
  </r>
  <r>
    <n v="4204"/>
    <d v="2026-05-31T00:00:00"/>
    <n v="2026"/>
    <x v="1"/>
    <n v="5"/>
    <x v="4"/>
    <x v="1"/>
    <x v="11"/>
    <x v="0"/>
    <s v="New"/>
    <x v="0"/>
    <s v="Commuter Helmet"/>
    <n v="1"/>
    <n v="81.37"/>
    <n v="0"/>
    <n v="42.01"/>
    <n v="81.37"/>
    <n v="42.01"/>
    <n v="39.360000000000007"/>
    <n v="0.48371635737986979"/>
  </r>
  <r>
    <n v="4234"/>
    <d v="2026-05-31T00:00:00"/>
    <n v="2026"/>
    <x v="1"/>
    <n v="5"/>
    <x v="4"/>
    <x v="3"/>
    <x v="8"/>
    <x v="2"/>
    <s v="New"/>
    <x v="3"/>
    <s v="Compact Sleeping Bag"/>
    <n v="1"/>
    <n v="120.75"/>
    <n v="0"/>
    <n v="61.21"/>
    <n v="120.75"/>
    <n v="61.21"/>
    <n v="59.54"/>
    <n v="0.49308488612836437"/>
  </r>
  <r>
    <n v="4696"/>
    <d v="2026-05-31T00:00:00"/>
    <n v="2026"/>
    <x v="1"/>
    <n v="5"/>
    <x v="4"/>
    <x v="1"/>
    <x v="14"/>
    <x v="0"/>
    <s v="New"/>
    <x v="0"/>
    <s v="Commuter Helmet"/>
    <n v="4"/>
    <n v="81.790000000000006"/>
    <n v="0"/>
    <n v="42.96"/>
    <n v="327.16000000000003"/>
    <n v="171.84"/>
    <n v="155.32000000000002"/>
    <n v="0.47475241472062601"/>
  </r>
  <r>
    <n v="4755"/>
    <d v="2026-05-31T00:00:00"/>
    <n v="2026"/>
    <x v="1"/>
    <n v="5"/>
    <x v="4"/>
    <x v="0"/>
    <x v="15"/>
    <x v="0"/>
    <s v="New"/>
    <x v="3"/>
    <s v="Portable Camp Stove"/>
    <n v="1"/>
    <n v="81.2"/>
    <n v="0.1"/>
    <n v="40.270000000000003"/>
    <n v="73.08"/>
    <n v="40.270000000000003"/>
    <n v="32.809999999999995"/>
    <n v="0.44896004378762994"/>
  </r>
  <r>
    <n v="5090"/>
    <d v="2026-05-31T00:00:00"/>
    <n v="2026"/>
    <x v="1"/>
    <n v="5"/>
    <x v="4"/>
    <x v="1"/>
    <x v="1"/>
    <x v="3"/>
    <s v="New"/>
    <x v="2"/>
    <s v="Packing Cube Set"/>
    <n v="2"/>
    <n v="46.52"/>
    <n v="0.05"/>
    <n v="18.739999999999998"/>
    <n v="88.388000000000005"/>
    <n v="37.479999999999997"/>
    <n v="50.908000000000008"/>
    <n v="0.57596053762954258"/>
  </r>
  <r>
    <n v="27"/>
    <d v="2026-06-01T00:00:00"/>
    <n v="2026"/>
    <x v="1"/>
    <n v="6"/>
    <x v="5"/>
    <x v="3"/>
    <x v="13"/>
    <x v="0"/>
    <s v="Returning"/>
    <x v="3"/>
    <s v="Trail Tent 2P"/>
    <n v="1"/>
    <n v="195.22"/>
    <n v="0"/>
    <n v="105.91"/>
    <n v="195.22"/>
    <n v="105.91"/>
    <n v="89.31"/>
    <n v="0.45748386435816002"/>
  </r>
  <r>
    <n v="463"/>
    <d v="2026-06-01T00:00:00"/>
    <n v="2026"/>
    <x v="1"/>
    <n v="6"/>
    <x v="5"/>
    <x v="3"/>
    <x v="4"/>
    <x v="0"/>
    <s v="New"/>
    <x v="0"/>
    <s v="Compact Repair Kit"/>
    <n v="1"/>
    <n v="40.71"/>
    <n v="0.05"/>
    <n v="16.559999999999999"/>
    <n v="38.674500000000002"/>
    <n v="16.559999999999999"/>
    <n v="22.114500000000003"/>
    <n v="0.57181088314005357"/>
  </r>
  <r>
    <n v="653"/>
    <d v="2026-06-01T00:00:00"/>
    <n v="2026"/>
    <x v="1"/>
    <n v="6"/>
    <x v="5"/>
    <x v="1"/>
    <x v="11"/>
    <x v="0"/>
    <s v="Returning"/>
    <x v="4"/>
    <s v="Resistance Band Set"/>
    <n v="1"/>
    <n v="41.26"/>
    <n v="0.05"/>
    <n v="14.32"/>
    <n v="39.196999999999996"/>
    <n v="14.32"/>
    <n v="24.876999999999995"/>
    <n v="0.63466591831007468"/>
  </r>
  <r>
    <n v="1485"/>
    <d v="2026-06-01T00:00:00"/>
    <n v="2026"/>
    <x v="1"/>
    <n v="6"/>
    <x v="5"/>
    <x v="1"/>
    <x v="11"/>
    <x v="2"/>
    <s v="New"/>
    <x v="4"/>
    <s v="Resistance Band Set"/>
    <n v="2"/>
    <n v="40.840000000000003"/>
    <n v="0"/>
    <n v="14.48"/>
    <n v="81.680000000000007"/>
    <n v="28.96"/>
    <n v="52.720000000000006"/>
    <n v="0.64544564152791384"/>
  </r>
  <r>
    <n v="1925"/>
    <d v="2026-06-01T00:00:00"/>
    <n v="2026"/>
    <x v="1"/>
    <n v="6"/>
    <x v="5"/>
    <x v="3"/>
    <x v="4"/>
    <x v="0"/>
    <s v="Returning"/>
    <x v="1"/>
    <s v="Trail Boots"/>
    <n v="1"/>
    <n v="143.32"/>
    <n v="0"/>
    <n v="80.36"/>
    <n v="143.32"/>
    <n v="80.36"/>
    <n v="62.959999999999994"/>
    <n v="0.43929667876081496"/>
  </r>
  <r>
    <n v="1952"/>
    <d v="2026-06-01T00:00:00"/>
    <n v="2026"/>
    <x v="1"/>
    <n v="6"/>
    <x v="5"/>
    <x v="0"/>
    <x v="15"/>
    <x v="0"/>
    <s v="New"/>
    <x v="1"/>
    <s v="Summit Backpack 45L"/>
    <n v="2"/>
    <n v="156.31"/>
    <n v="0"/>
    <n v="79.87"/>
    <n v="312.62"/>
    <n v="159.74"/>
    <n v="152.88"/>
    <n v="0.4890282131661442"/>
  </r>
  <r>
    <n v="2010"/>
    <d v="2026-06-01T00:00:00"/>
    <n v="2026"/>
    <x v="1"/>
    <n v="6"/>
    <x v="5"/>
    <x v="3"/>
    <x v="8"/>
    <x v="0"/>
    <s v="New"/>
    <x v="0"/>
    <s v="Cycling Pack 12L"/>
    <n v="3"/>
    <n v="100.69"/>
    <n v="0.1"/>
    <n v="51.31"/>
    <n v="271.863"/>
    <n v="153.93"/>
    <n v="117.93299999999999"/>
    <n v="0.43379569856876438"/>
  </r>
  <r>
    <n v="2114"/>
    <d v="2026-06-01T00:00:00"/>
    <n v="2026"/>
    <x v="1"/>
    <n v="6"/>
    <x v="5"/>
    <x v="3"/>
    <x v="13"/>
    <x v="2"/>
    <s v="Business"/>
    <x v="2"/>
    <s v="Packing Cube Set"/>
    <n v="2"/>
    <n v="45.54"/>
    <n v="0.1"/>
    <n v="18.309999999999999"/>
    <n v="81.971999999999994"/>
    <n v="36.619999999999997"/>
    <n v="45.351999999999997"/>
    <n v="0.5532620894939736"/>
  </r>
  <r>
    <n v="3104"/>
    <d v="2026-06-01T00:00:00"/>
    <n v="2026"/>
    <x v="1"/>
    <n v="6"/>
    <x v="5"/>
    <x v="2"/>
    <x v="3"/>
    <x v="1"/>
    <s v="Business"/>
    <x v="1"/>
    <s v="Summit Backpack 45L"/>
    <n v="5"/>
    <n v="153.97"/>
    <n v="0.15"/>
    <n v="79.81"/>
    <n v="654.37249999999995"/>
    <n v="399.05"/>
    <n v="255.32249999999993"/>
    <n v="0.39017914108554369"/>
  </r>
  <r>
    <n v="3230"/>
    <d v="2026-06-01T00:00:00"/>
    <n v="2026"/>
    <x v="1"/>
    <n v="6"/>
    <x v="5"/>
    <x v="2"/>
    <x v="16"/>
    <x v="2"/>
    <s v="Returning"/>
    <x v="4"/>
    <s v="Weighted Vest"/>
    <n v="1"/>
    <n v="124.17"/>
    <n v="0"/>
    <n v="71.040000000000006"/>
    <n v="124.17"/>
    <n v="71.040000000000006"/>
    <n v="53.129999999999995"/>
    <n v="0.4278811307079004"/>
  </r>
  <r>
    <n v="3415"/>
    <d v="2026-06-01T00:00:00"/>
    <n v="2026"/>
    <x v="1"/>
    <n v="6"/>
    <x v="5"/>
    <x v="2"/>
    <x v="5"/>
    <x v="2"/>
    <s v="Returning"/>
    <x v="1"/>
    <s v="Summit Backpack 45L"/>
    <n v="1"/>
    <n v="152.94999999999999"/>
    <n v="0.05"/>
    <n v="76.97"/>
    <n v="145.30249999999998"/>
    <n v="76.97"/>
    <n v="68.332499999999982"/>
    <n v="0.47027752447480248"/>
  </r>
  <r>
    <n v="4130"/>
    <d v="2026-06-01T00:00:00"/>
    <n v="2026"/>
    <x v="1"/>
    <n v="6"/>
    <x v="5"/>
    <x v="3"/>
    <x v="13"/>
    <x v="0"/>
    <s v="New"/>
    <x v="0"/>
    <s v="Commuter Helmet"/>
    <n v="3"/>
    <n v="80.099999999999994"/>
    <n v="0"/>
    <n v="43.51"/>
    <n v="240.29999999999998"/>
    <n v="130.53"/>
    <n v="109.76999999999998"/>
    <n v="0.45680399500624214"/>
  </r>
  <r>
    <n v="4314"/>
    <d v="2026-06-01T00:00:00"/>
    <n v="2026"/>
    <x v="1"/>
    <n v="6"/>
    <x v="5"/>
    <x v="3"/>
    <x v="4"/>
    <x v="2"/>
    <s v="New"/>
    <x v="4"/>
    <s v="Recovery Roller"/>
    <n v="2"/>
    <n v="36.61"/>
    <n v="0"/>
    <n v="14.15"/>
    <n v="73.22"/>
    <n v="28.3"/>
    <n v="44.92"/>
    <n v="0.61349358098880091"/>
  </r>
  <r>
    <n v="998"/>
    <d v="2026-06-02T00:00:00"/>
    <n v="2026"/>
    <x v="1"/>
    <n v="6"/>
    <x v="5"/>
    <x v="1"/>
    <x v="11"/>
    <x v="0"/>
    <s v="Returning"/>
    <x v="2"/>
    <s v="Carry-On Duffel"/>
    <n v="2"/>
    <n v="131.81"/>
    <n v="0.05"/>
    <n v="66.09"/>
    <n v="250.43899999999999"/>
    <n v="132.18"/>
    <n v="118.25899999999999"/>
    <n v="0.47220680485068217"/>
  </r>
  <r>
    <n v="1172"/>
    <d v="2026-06-02T00:00:00"/>
    <n v="2026"/>
    <x v="1"/>
    <n v="6"/>
    <x v="5"/>
    <x v="0"/>
    <x v="15"/>
    <x v="0"/>
    <s v="Returning"/>
    <x v="1"/>
    <s v="Summit Backpack 45L"/>
    <n v="1"/>
    <n v="153.43"/>
    <n v="0.05"/>
    <n v="78.16"/>
    <n v="145.7585"/>
    <n v="78.16"/>
    <n v="67.598500000000001"/>
    <n v="0.46377055197467043"/>
  </r>
  <r>
    <n v="1261"/>
    <d v="2026-06-02T00:00:00"/>
    <n v="2026"/>
    <x v="1"/>
    <n v="6"/>
    <x v="5"/>
    <x v="1"/>
    <x v="14"/>
    <x v="0"/>
    <s v="New"/>
    <x v="0"/>
    <s v="Commuter Helmet"/>
    <n v="2"/>
    <n v="80.06"/>
    <n v="0"/>
    <n v="42.87"/>
    <n v="160.12"/>
    <n v="85.74"/>
    <n v="74.38000000000001"/>
    <n v="0.4645266050462154"/>
  </r>
  <r>
    <n v="1762"/>
    <d v="2026-06-02T00:00:00"/>
    <n v="2026"/>
    <x v="1"/>
    <n v="6"/>
    <x v="5"/>
    <x v="3"/>
    <x v="13"/>
    <x v="2"/>
    <s v="Business"/>
    <x v="4"/>
    <s v="Resistance Band Set"/>
    <n v="1"/>
    <n v="40.549999999999997"/>
    <n v="0"/>
    <n v="15.16"/>
    <n v="40.549999999999997"/>
    <n v="15.16"/>
    <n v="25.389999999999997"/>
    <n v="0.62614056720098643"/>
  </r>
  <r>
    <n v="1851"/>
    <d v="2026-06-02T00:00:00"/>
    <n v="2026"/>
    <x v="1"/>
    <n v="6"/>
    <x v="5"/>
    <x v="1"/>
    <x v="6"/>
    <x v="0"/>
    <s v="New"/>
    <x v="2"/>
    <s v="Packing Cube Set"/>
    <n v="3"/>
    <n v="45.43"/>
    <n v="0.15"/>
    <n v="17.850000000000001"/>
    <n v="115.84649999999999"/>
    <n v="53.550000000000004"/>
    <n v="62.296499999999988"/>
    <n v="0.53775038520801222"/>
  </r>
  <r>
    <n v="3205"/>
    <d v="2026-06-02T00:00:00"/>
    <n v="2026"/>
    <x v="1"/>
    <n v="6"/>
    <x v="5"/>
    <x v="3"/>
    <x v="4"/>
    <x v="1"/>
    <s v="Business"/>
    <x v="1"/>
    <s v="Trail Boots"/>
    <n v="6"/>
    <n v="146.85"/>
    <n v="0.15"/>
    <n v="80.45"/>
    <n v="748.93499999999995"/>
    <n v="482.70000000000005"/>
    <n v="266.2349999999999"/>
    <n v="0.35548478839952724"/>
  </r>
  <r>
    <n v="1396"/>
    <d v="2026-06-03T00:00:00"/>
    <n v="2026"/>
    <x v="1"/>
    <n v="6"/>
    <x v="5"/>
    <x v="2"/>
    <x v="3"/>
    <x v="0"/>
    <s v="Business"/>
    <x v="3"/>
    <s v="Trail Tent 2P"/>
    <n v="1"/>
    <n v="192.33"/>
    <n v="0.1"/>
    <n v="105.15"/>
    <n v="173.09700000000001"/>
    <n v="105.15"/>
    <n v="67.947000000000003"/>
    <n v="0.39253713235931298"/>
  </r>
  <r>
    <n v="1441"/>
    <d v="2026-06-03T00:00:00"/>
    <n v="2026"/>
    <x v="1"/>
    <n v="6"/>
    <x v="5"/>
    <x v="2"/>
    <x v="10"/>
    <x v="3"/>
    <s v="New"/>
    <x v="2"/>
    <s v="Carry-On Duffel"/>
    <n v="3"/>
    <n v="135.4"/>
    <n v="0"/>
    <n v="65.16"/>
    <n v="406.20000000000005"/>
    <n v="195.48"/>
    <n v="210.72000000000006"/>
    <n v="0.51875923190546536"/>
  </r>
  <r>
    <n v="1511"/>
    <d v="2026-06-03T00:00:00"/>
    <n v="2026"/>
    <x v="1"/>
    <n v="6"/>
    <x v="5"/>
    <x v="2"/>
    <x v="5"/>
    <x v="0"/>
    <s v="New"/>
    <x v="4"/>
    <s v="Recovery Roller"/>
    <n v="2"/>
    <n v="36.08"/>
    <n v="0.05"/>
    <n v="13.73"/>
    <n v="68.551999999999992"/>
    <n v="27.46"/>
    <n v="41.091999999999992"/>
    <n v="0.59942817131520587"/>
  </r>
  <r>
    <n v="1701"/>
    <d v="2026-06-03T00:00:00"/>
    <n v="2026"/>
    <x v="1"/>
    <n v="6"/>
    <x v="5"/>
    <x v="0"/>
    <x v="9"/>
    <x v="0"/>
    <s v="New"/>
    <x v="2"/>
    <s v="Packing Cube Set"/>
    <n v="1"/>
    <n v="46.16"/>
    <n v="0"/>
    <n v="18.36"/>
    <n v="46.16"/>
    <n v="18.36"/>
    <n v="27.799999999999997"/>
    <n v="0.60225303292894283"/>
  </r>
  <r>
    <n v="1984"/>
    <d v="2026-06-03T00:00:00"/>
    <n v="2026"/>
    <x v="1"/>
    <n v="6"/>
    <x v="5"/>
    <x v="1"/>
    <x v="1"/>
    <x v="0"/>
    <s v="Returning"/>
    <x v="0"/>
    <s v="Trail Bike Light"/>
    <n v="2"/>
    <n v="50.77"/>
    <n v="0"/>
    <n v="22.93"/>
    <n v="101.54"/>
    <n v="45.86"/>
    <n v="55.680000000000007"/>
    <n v="0.54835532794957653"/>
  </r>
  <r>
    <n v="2572"/>
    <d v="2026-06-03T00:00:00"/>
    <n v="2026"/>
    <x v="1"/>
    <n v="6"/>
    <x v="5"/>
    <x v="3"/>
    <x v="8"/>
    <x v="3"/>
    <s v="Business"/>
    <x v="1"/>
    <s v="Trekking Poles"/>
    <n v="2"/>
    <n v="70.97"/>
    <n v="0.05"/>
    <n v="32.54"/>
    <n v="134.84299999999999"/>
    <n v="65.08"/>
    <n v="69.762999999999991"/>
    <n v="0.51736463887632278"/>
  </r>
  <r>
    <n v="2833"/>
    <d v="2026-06-03T00:00:00"/>
    <n v="2026"/>
    <x v="1"/>
    <n v="6"/>
    <x v="5"/>
    <x v="3"/>
    <x v="13"/>
    <x v="0"/>
    <s v="Returning"/>
    <x v="1"/>
    <s v="Trail Boots"/>
    <n v="3"/>
    <n v="141.6"/>
    <n v="0"/>
    <n v="78.02"/>
    <n v="424.79999999999995"/>
    <n v="234.06"/>
    <n v="190.73999999999995"/>
    <n v="0.44901129943502821"/>
  </r>
  <r>
    <n v="3522"/>
    <d v="2026-06-03T00:00:00"/>
    <n v="2026"/>
    <x v="1"/>
    <n v="6"/>
    <x v="5"/>
    <x v="3"/>
    <x v="13"/>
    <x v="0"/>
    <s v="New"/>
    <x v="0"/>
    <s v="Compact Repair Kit"/>
    <n v="1"/>
    <n v="40.57"/>
    <n v="0"/>
    <n v="16.329999999999998"/>
    <n v="40.57"/>
    <n v="16.329999999999998"/>
    <n v="24.240000000000002"/>
    <n v="0.59748582696573826"/>
  </r>
  <r>
    <n v="146"/>
    <d v="2026-06-04T00:00:00"/>
    <n v="2026"/>
    <x v="1"/>
    <n v="6"/>
    <x v="5"/>
    <x v="1"/>
    <x v="14"/>
    <x v="3"/>
    <s v="Returning"/>
    <x v="0"/>
    <s v="Commuter Helmet"/>
    <n v="2"/>
    <n v="81.81"/>
    <n v="0"/>
    <n v="42.54"/>
    <n v="163.62"/>
    <n v="85.08"/>
    <n v="78.540000000000006"/>
    <n v="0.48001466813348004"/>
  </r>
  <r>
    <n v="161"/>
    <d v="2026-06-04T00:00:00"/>
    <n v="2026"/>
    <x v="1"/>
    <n v="6"/>
    <x v="5"/>
    <x v="0"/>
    <x v="0"/>
    <x v="3"/>
    <s v="Returning"/>
    <x v="0"/>
    <s v="Trail Bike Light"/>
    <n v="2"/>
    <n v="50.09"/>
    <n v="0"/>
    <n v="22.91"/>
    <n v="100.18"/>
    <n v="45.82"/>
    <n v="54.360000000000007"/>
    <n v="0.54262327809942112"/>
  </r>
  <r>
    <n v="819"/>
    <d v="2026-06-04T00:00:00"/>
    <n v="2026"/>
    <x v="1"/>
    <n v="6"/>
    <x v="5"/>
    <x v="3"/>
    <x v="8"/>
    <x v="0"/>
    <s v="Returning"/>
    <x v="1"/>
    <s v="Trekking Poles"/>
    <n v="1"/>
    <n v="72.38"/>
    <n v="0"/>
    <n v="32.68"/>
    <n v="72.38"/>
    <n v="32.68"/>
    <n v="39.699999999999996"/>
    <n v="0.54849405913235694"/>
  </r>
  <r>
    <n v="2104"/>
    <d v="2026-06-04T00:00:00"/>
    <n v="2026"/>
    <x v="1"/>
    <n v="6"/>
    <x v="5"/>
    <x v="1"/>
    <x v="1"/>
    <x v="0"/>
    <s v="New"/>
    <x v="1"/>
    <s v="Hiking Daypack 20L"/>
    <n v="1"/>
    <n v="92.31"/>
    <n v="0"/>
    <n v="45.58"/>
    <n v="92.31"/>
    <n v="45.58"/>
    <n v="46.730000000000004"/>
    <n v="0.50622901094139316"/>
  </r>
  <r>
    <n v="2678"/>
    <d v="2026-06-04T00:00:00"/>
    <n v="2026"/>
    <x v="1"/>
    <n v="6"/>
    <x v="5"/>
    <x v="3"/>
    <x v="8"/>
    <x v="1"/>
    <s v="Returning"/>
    <x v="2"/>
    <s v="Packing Cube Set"/>
    <n v="12"/>
    <n v="47.6"/>
    <n v="0.15"/>
    <n v="18.670000000000002"/>
    <n v="485.52000000000004"/>
    <n v="224.04000000000002"/>
    <n v="261.48"/>
    <n v="0.53855659911023235"/>
  </r>
  <r>
    <n v="3015"/>
    <d v="2026-06-04T00:00:00"/>
    <n v="2026"/>
    <x v="1"/>
    <n v="6"/>
    <x v="5"/>
    <x v="1"/>
    <x v="14"/>
    <x v="0"/>
    <s v="Returning"/>
    <x v="2"/>
    <s v="Packing Cube Set"/>
    <n v="1"/>
    <n v="45.5"/>
    <n v="0.05"/>
    <n v="18.89"/>
    <n v="43.225000000000001"/>
    <n v="18.89"/>
    <n v="24.335000000000001"/>
    <n v="0.56298438403701567"/>
  </r>
  <r>
    <n v="3243"/>
    <d v="2026-06-04T00:00:00"/>
    <n v="2026"/>
    <x v="1"/>
    <n v="6"/>
    <x v="5"/>
    <x v="2"/>
    <x v="5"/>
    <x v="0"/>
    <s v="Returning"/>
    <x v="4"/>
    <s v="Recovery Roller"/>
    <n v="1"/>
    <n v="35.99"/>
    <n v="0"/>
    <n v="14.05"/>
    <n v="35.99"/>
    <n v="14.05"/>
    <n v="21.94"/>
    <n v="0.60961378160600166"/>
  </r>
  <r>
    <n v="3283"/>
    <d v="2026-06-04T00:00:00"/>
    <n v="2026"/>
    <x v="1"/>
    <n v="6"/>
    <x v="5"/>
    <x v="1"/>
    <x v="12"/>
    <x v="3"/>
    <s v="Returning"/>
    <x v="4"/>
    <s v="Weighted Vest"/>
    <n v="1"/>
    <n v="122.55"/>
    <n v="0"/>
    <n v="68.97"/>
    <n v="122.55"/>
    <n v="68.97"/>
    <n v="53.58"/>
    <n v="0.43720930232558142"/>
  </r>
  <r>
    <n v="3966"/>
    <d v="2026-06-04T00:00:00"/>
    <n v="2026"/>
    <x v="1"/>
    <n v="6"/>
    <x v="5"/>
    <x v="3"/>
    <x v="8"/>
    <x v="0"/>
    <s v="New"/>
    <x v="4"/>
    <s v="Weighted Vest"/>
    <n v="3"/>
    <n v="126.22"/>
    <n v="0"/>
    <n v="69.599999999999994"/>
    <n v="378.65999999999997"/>
    <n v="208.79999999999998"/>
    <n v="169.85999999999999"/>
    <n v="0.4485818412295991"/>
  </r>
  <r>
    <n v="1349"/>
    <d v="2026-06-05T00:00:00"/>
    <n v="2026"/>
    <x v="1"/>
    <n v="6"/>
    <x v="5"/>
    <x v="0"/>
    <x v="15"/>
    <x v="2"/>
    <s v="Returning"/>
    <x v="1"/>
    <s v="Hiking Daypack 20L"/>
    <n v="6"/>
    <n v="91.98"/>
    <n v="0.05"/>
    <n v="46.46"/>
    <n v="524.28599999999994"/>
    <n v="278.76"/>
    <n v="245.52599999999995"/>
    <n v="0.46830546686350577"/>
  </r>
  <r>
    <n v="2333"/>
    <d v="2026-06-05T00:00:00"/>
    <n v="2026"/>
    <x v="1"/>
    <n v="6"/>
    <x v="5"/>
    <x v="2"/>
    <x v="5"/>
    <x v="0"/>
    <s v="Business"/>
    <x v="3"/>
    <s v="Compact Sleeping Bag"/>
    <n v="1"/>
    <n v="125.32"/>
    <n v="0"/>
    <n v="59.03"/>
    <n v="125.32"/>
    <n v="59.03"/>
    <n v="66.289999999999992"/>
    <n v="0.52896584743057773"/>
  </r>
  <r>
    <n v="2628"/>
    <d v="2026-06-05T00:00:00"/>
    <n v="2026"/>
    <x v="1"/>
    <n v="6"/>
    <x v="5"/>
    <x v="3"/>
    <x v="8"/>
    <x v="3"/>
    <s v="Returning"/>
    <x v="2"/>
    <s v="Travel Backpack 35L"/>
    <n v="2"/>
    <n v="167.26"/>
    <n v="0"/>
    <n v="89.65"/>
    <n v="334.52"/>
    <n v="179.3"/>
    <n v="155.21999999999997"/>
    <n v="0.46400813105344968"/>
  </r>
  <r>
    <n v="2718"/>
    <d v="2026-06-05T00:00:00"/>
    <n v="2026"/>
    <x v="1"/>
    <n v="6"/>
    <x v="5"/>
    <x v="0"/>
    <x v="0"/>
    <x v="3"/>
    <s v="Returning"/>
    <x v="0"/>
    <s v="Commuter Helmet"/>
    <n v="1"/>
    <n v="80.19"/>
    <n v="0"/>
    <n v="42.18"/>
    <n v="80.19"/>
    <n v="42.18"/>
    <n v="38.01"/>
    <n v="0.47399925177702956"/>
  </r>
  <r>
    <n v="3185"/>
    <d v="2026-06-05T00:00:00"/>
    <n v="2026"/>
    <x v="1"/>
    <n v="6"/>
    <x v="5"/>
    <x v="0"/>
    <x v="15"/>
    <x v="0"/>
    <s v="New"/>
    <x v="0"/>
    <s v="Trail Bike Light"/>
    <n v="1"/>
    <n v="49.86"/>
    <n v="0"/>
    <n v="22.72"/>
    <n v="49.86"/>
    <n v="22.72"/>
    <n v="27.14"/>
    <n v="0.5443241075010028"/>
  </r>
  <r>
    <n v="4495"/>
    <d v="2026-06-05T00:00:00"/>
    <n v="2026"/>
    <x v="1"/>
    <n v="6"/>
    <x v="5"/>
    <x v="2"/>
    <x v="10"/>
    <x v="2"/>
    <s v="New"/>
    <x v="3"/>
    <s v="Trail Tent 2P"/>
    <n v="2"/>
    <n v="195.51"/>
    <n v="0"/>
    <n v="102.97"/>
    <n v="391.02"/>
    <n v="205.94"/>
    <n v="185.07999999999998"/>
    <n v="0.47332617257429288"/>
  </r>
  <r>
    <n v="815"/>
    <d v="2026-06-06T00:00:00"/>
    <n v="2026"/>
    <x v="1"/>
    <n v="6"/>
    <x v="5"/>
    <x v="0"/>
    <x v="0"/>
    <x v="2"/>
    <s v="New"/>
    <x v="4"/>
    <s v="Resistance Band Set"/>
    <n v="1"/>
    <n v="39.61"/>
    <n v="0"/>
    <n v="14.75"/>
    <n v="39.61"/>
    <n v="14.75"/>
    <n v="24.86"/>
    <n v="0.62761928805857103"/>
  </r>
  <r>
    <n v="1140"/>
    <d v="2026-06-06T00:00:00"/>
    <n v="2026"/>
    <x v="1"/>
    <n v="6"/>
    <x v="5"/>
    <x v="1"/>
    <x v="1"/>
    <x v="2"/>
    <s v="Returning"/>
    <x v="1"/>
    <s v="Trekking Poles"/>
    <n v="1"/>
    <n v="70.86"/>
    <n v="0"/>
    <n v="31.47"/>
    <n v="70.86"/>
    <n v="31.47"/>
    <n v="39.39"/>
    <n v="0.55588484335309063"/>
  </r>
  <r>
    <n v="1544"/>
    <d v="2026-06-06T00:00:00"/>
    <n v="2026"/>
    <x v="1"/>
    <n v="6"/>
    <x v="5"/>
    <x v="3"/>
    <x v="7"/>
    <x v="1"/>
    <s v="Returning"/>
    <x v="4"/>
    <s v="Resistance Band Set"/>
    <n v="8"/>
    <n v="40.46"/>
    <n v="0.2"/>
    <n v="14.7"/>
    <n v="258.94400000000002"/>
    <n v="117.6"/>
    <n v="141.34400000000002"/>
    <n v="0.54584775086505199"/>
  </r>
  <r>
    <n v="2420"/>
    <d v="2026-06-06T00:00:00"/>
    <n v="2026"/>
    <x v="1"/>
    <n v="6"/>
    <x v="5"/>
    <x v="2"/>
    <x v="5"/>
    <x v="0"/>
    <s v="New"/>
    <x v="2"/>
    <s v="Carry-On Duffel"/>
    <n v="1"/>
    <n v="131.79"/>
    <n v="0"/>
    <n v="68.22"/>
    <n v="131.79"/>
    <n v="68.22"/>
    <n v="63.569999999999993"/>
    <n v="0.48235829729114499"/>
  </r>
  <r>
    <n v="2805"/>
    <d v="2026-06-06T00:00:00"/>
    <n v="2026"/>
    <x v="1"/>
    <n v="6"/>
    <x v="5"/>
    <x v="2"/>
    <x v="10"/>
    <x v="1"/>
    <s v="Returning"/>
    <x v="3"/>
    <s v="Alpine Tent 4P"/>
    <n v="12"/>
    <n v="338.45"/>
    <n v="0.1"/>
    <n v="196.78"/>
    <n v="3655.2599999999998"/>
    <n v="2361.36"/>
    <n v="1293.8999999999996"/>
    <n v="0.35398302719915947"/>
  </r>
  <r>
    <n v="3160"/>
    <d v="2026-06-06T00:00:00"/>
    <n v="2026"/>
    <x v="1"/>
    <n v="6"/>
    <x v="5"/>
    <x v="2"/>
    <x v="3"/>
    <x v="2"/>
    <s v="Returning"/>
    <x v="4"/>
    <s v="Resistance Band Set"/>
    <n v="2"/>
    <n v="40.99"/>
    <n v="0"/>
    <n v="14.53"/>
    <n v="81.98"/>
    <n v="29.06"/>
    <n v="52.92"/>
    <n v="0.64552329836545497"/>
  </r>
  <r>
    <n v="3278"/>
    <d v="2026-06-06T00:00:00"/>
    <n v="2026"/>
    <x v="1"/>
    <n v="6"/>
    <x v="5"/>
    <x v="1"/>
    <x v="12"/>
    <x v="2"/>
    <s v="Returning"/>
    <x v="0"/>
    <s v="Cycling Pack 12L"/>
    <n v="1"/>
    <n v="101.85"/>
    <n v="0"/>
    <n v="51.59"/>
    <n v="101.85"/>
    <n v="51.59"/>
    <n v="50.259999999999991"/>
    <n v="0.49347079037800679"/>
  </r>
  <r>
    <n v="3555"/>
    <d v="2026-06-06T00:00:00"/>
    <n v="2026"/>
    <x v="1"/>
    <n v="6"/>
    <x v="5"/>
    <x v="2"/>
    <x v="2"/>
    <x v="1"/>
    <s v="Business"/>
    <x v="3"/>
    <s v="Alpine Tent 4P"/>
    <n v="4"/>
    <n v="346.14"/>
    <n v="0.05"/>
    <n v="198.97"/>
    <n v="1315.3319999999999"/>
    <n v="795.88"/>
    <n v="519.45199999999988"/>
    <n v="0.39492082607280893"/>
  </r>
  <r>
    <n v="3702"/>
    <d v="2026-06-06T00:00:00"/>
    <n v="2026"/>
    <x v="1"/>
    <n v="6"/>
    <x v="5"/>
    <x v="0"/>
    <x v="9"/>
    <x v="2"/>
    <s v="Business"/>
    <x v="0"/>
    <s v="Commuter Helmet"/>
    <n v="2"/>
    <n v="83.28"/>
    <n v="0"/>
    <n v="43.56"/>
    <n v="166.56"/>
    <n v="87.12"/>
    <n v="79.44"/>
    <n v="0.47694524495677232"/>
  </r>
  <r>
    <n v="4349"/>
    <d v="2026-06-06T00:00:00"/>
    <n v="2026"/>
    <x v="1"/>
    <n v="6"/>
    <x v="5"/>
    <x v="3"/>
    <x v="7"/>
    <x v="2"/>
    <s v="Business"/>
    <x v="0"/>
    <s v="Commuter Helmet"/>
    <n v="1"/>
    <n v="80.349999999999994"/>
    <n v="0.15"/>
    <n v="43.51"/>
    <n v="68.297499999999999"/>
    <n v="43.51"/>
    <n v="24.787500000000001"/>
    <n v="0.3629342216040119"/>
  </r>
  <r>
    <n v="4989"/>
    <d v="2026-06-06T00:00:00"/>
    <n v="2026"/>
    <x v="1"/>
    <n v="6"/>
    <x v="5"/>
    <x v="1"/>
    <x v="1"/>
    <x v="0"/>
    <s v="Returning"/>
    <x v="0"/>
    <s v="Compact Repair Kit"/>
    <n v="1"/>
    <n v="40.86"/>
    <n v="0.05"/>
    <n v="16.899999999999999"/>
    <n v="38.817"/>
    <n v="16.899999999999999"/>
    <n v="21.917000000000002"/>
    <n v="0.564623747327202"/>
  </r>
  <r>
    <n v="713"/>
    <d v="2026-06-07T00:00:00"/>
    <n v="2026"/>
    <x v="1"/>
    <n v="6"/>
    <x v="5"/>
    <x v="1"/>
    <x v="6"/>
    <x v="2"/>
    <s v="Returning"/>
    <x v="2"/>
    <s v="Insulated Bottle"/>
    <n v="4"/>
    <n v="36.299999999999997"/>
    <n v="0.05"/>
    <n v="13.16"/>
    <n v="137.93999999999997"/>
    <n v="52.64"/>
    <n v="85.299999999999969"/>
    <n v="0.61838480498767567"/>
  </r>
  <r>
    <n v="3355"/>
    <d v="2026-06-07T00:00:00"/>
    <n v="2026"/>
    <x v="1"/>
    <n v="6"/>
    <x v="5"/>
    <x v="0"/>
    <x v="15"/>
    <x v="1"/>
    <s v="New"/>
    <x v="3"/>
    <s v="Alpine Tent 4P"/>
    <n v="10"/>
    <n v="338.26"/>
    <n v="0.05"/>
    <n v="197.42"/>
    <n v="3213.47"/>
    <n v="1974.1999999999998"/>
    <n v="1239.27"/>
    <n v="0.38564853569505864"/>
  </r>
  <r>
    <n v="3879"/>
    <d v="2026-06-07T00:00:00"/>
    <n v="2026"/>
    <x v="1"/>
    <n v="6"/>
    <x v="5"/>
    <x v="0"/>
    <x v="9"/>
    <x v="3"/>
    <s v="Returning"/>
    <x v="0"/>
    <s v="Compact Repair Kit"/>
    <n v="2"/>
    <n v="41.25"/>
    <n v="0"/>
    <n v="17.13"/>
    <n v="82.5"/>
    <n v="34.26"/>
    <n v="48.24"/>
    <n v="0.58472727272727276"/>
  </r>
  <r>
    <n v="3989"/>
    <d v="2026-06-07T00:00:00"/>
    <n v="2026"/>
    <x v="1"/>
    <n v="6"/>
    <x v="5"/>
    <x v="1"/>
    <x v="12"/>
    <x v="0"/>
    <s v="Returning"/>
    <x v="1"/>
    <s v="Hiking Daypack 20L"/>
    <n v="2"/>
    <n v="92"/>
    <n v="0"/>
    <n v="44.27"/>
    <n v="184"/>
    <n v="88.54"/>
    <n v="95.46"/>
    <n v="0.51880434782608698"/>
  </r>
  <r>
    <n v="4193"/>
    <d v="2026-06-07T00:00:00"/>
    <n v="2026"/>
    <x v="1"/>
    <n v="6"/>
    <x v="5"/>
    <x v="1"/>
    <x v="6"/>
    <x v="0"/>
    <s v="New"/>
    <x v="3"/>
    <s v="Portable Camp Stove"/>
    <n v="1"/>
    <n v="80.89"/>
    <n v="0.1"/>
    <n v="40.32"/>
    <n v="72.801000000000002"/>
    <n v="40.32"/>
    <n v="32.481000000000002"/>
    <n v="0.44616145382618372"/>
  </r>
  <r>
    <n v="4413"/>
    <d v="2026-06-07T00:00:00"/>
    <n v="2026"/>
    <x v="1"/>
    <n v="6"/>
    <x v="5"/>
    <x v="0"/>
    <x v="0"/>
    <x v="2"/>
    <s v="New"/>
    <x v="3"/>
    <s v="Trail Tent 2P"/>
    <n v="1"/>
    <n v="194.73"/>
    <n v="0"/>
    <n v="101.91"/>
    <n v="194.73"/>
    <n v="101.91"/>
    <n v="92.82"/>
    <n v="0.47665999075643195"/>
  </r>
  <r>
    <n v="4598"/>
    <d v="2026-06-07T00:00:00"/>
    <n v="2026"/>
    <x v="1"/>
    <n v="6"/>
    <x v="5"/>
    <x v="3"/>
    <x v="4"/>
    <x v="1"/>
    <s v="Business"/>
    <x v="1"/>
    <s v="Hiking Daypack 20L"/>
    <n v="5"/>
    <n v="93.82"/>
    <n v="0.15"/>
    <n v="46.06"/>
    <n v="398.73499999999996"/>
    <n v="230.3"/>
    <n v="168.43499999999995"/>
    <n v="0.4224234140469233"/>
  </r>
  <r>
    <n v="72"/>
    <d v="2026-06-08T00:00:00"/>
    <n v="2026"/>
    <x v="1"/>
    <n v="6"/>
    <x v="5"/>
    <x v="2"/>
    <x v="10"/>
    <x v="2"/>
    <s v="New"/>
    <x v="1"/>
    <s v="Trail Boots"/>
    <n v="3"/>
    <n v="142.53"/>
    <n v="0"/>
    <n v="80.67"/>
    <n v="427.59000000000003"/>
    <n v="242.01"/>
    <n v="185.58000000000004"/>
    <n v="0.43401389181225014"/>
  </r>
  <r>
    <n v="176"/>
    <d v="2026-06-08T00:00:00"/>
    <n v="2026"/>
    <x v="1"/>
    <n v="6"/>
    <x v="5"/>
    <x v="1"/>
    <x v="14"/>
    <x v="0"/>
    <s v="Returning"/>
    <x v="3"/>
    <s v="Trail Tent 2P"/>
    <n v="1"/>
    <n v="196.33"/>
    <n v="0"/>
    <n v="103.27"/>
    <n v="196.33"/>
    <n v="103.27"/>
    <n v="93.060000000000016"/>
    <n v="0.47399786074466466"/>
  </r>
  <r>
    <n v="205"/>
    <d v="2026-06-08T00:00:00"/>
    <n v="2026"/>
    <x v="1"/>
    <n v="6"/>
    <x v="5"/>
    <x v="3"/>
    <x v="7"/>
    <x v="0"/>
    <s v="New"/>
    <x v="0"/>
    <s v="Compact Repair Kit"/>
    <n v="2"/>
    <n v="41.05"/>
    <n v="0"/>
    <n v="16.690000000000001"/>
    <n v="82.1"/>
    <n v="33.380000000000003"/>
    <n v="48.719999999999992"/>
    <n v="0.59342265529841653"/>
  </r>
  <r>
    <n v="896"/>
    <d v="2026-06-08T00:00:00"/>
    <n v="2026"/>
    <x v="1"/>
    <n v="6"/>
    <x v="5"/>
    <x v="3"/>
    <x v="8"/>
    <x v="0"/>
    <s v="New"/>
    <x v="4"/>
    <s v="Weighted Vest"/>
    <n v="1"/>
    <n v="123.09"/>
    <n v="0"/>
    <n v="68.03"/>
    <n v="123.09"/>
    <n v="68.03"/>
    <n v="55.06"/>
    <n v="0.44731497278414167"/>
  </r>
  <r>
    <n v="1697"/>
    <d v="2026-06-08T00:00:00"/>
    <n v="2026"/>
    <x v="1"/>
    <n v="6"/>
    <x v="5"/>
    <x v="1"/>
    <x v="12"/>
    <x v="0"/>
    <s v="Business"/>
    <x v="1"/>
    <s v="Trail Boots"/>
    <n v="2"/>
    <n v="141.09"/>
    <n v="0"/>
    <n v="81.69"/>
    <n v="282.18"/>
    <n v="163.38"/>
    <n v="118.80000000000001"/>
    <n v="0.42100786731873274"/>
  </r>
  <r>
    <n v="2159"/>
    <d v="2026-06-08T00:00:00"/>
    <n v="2026"/>
    <x v="1"/>
    <n v="6"/>
    <x v="5"/>
    <x v="2"/>
    <x v="10"/>
    <x v="2"/>
    <s v="New"/>
    <x v="1"/>
    <s v="Summit Backpack 45L"/>
    <n v="1"/>
    <n v="157.04"/>
    <n v="0"/>
    <n v="77.540000000000006"/>
    <n v="157.04"/>
    <n v="77.540000000000006"/>
    <n v="79.499999999999986"/>
    <n v="0.5062404482934284"/>
  </r>
  <r>
    <n v="2772"/>
    <d v="2026-06-08T00:00:00"/>
    <n v="2026"/>
    <x v="1"/>
    <n v="6"/>
    <x v="5"/>
    <x v="3"/>
    <x v="7"/>
    <x v="2"/>
    <s v="New"/>
    <x v="2"/>
    <s v="Carry-On Duffel"/>
    <n v="6"/>
    <n v="136.46"/>
    <n v="0"/>
    <n v="68.61"/>
    <n v="818.76"/>
    <n v="411.65999999999997"/>
    <n v="407.1"/>
    <n v="0.49721530118716112"/>
  </r>
  <r>
    <n v="3091"/>
    <d v="2026-06-08T00:00:00"/>
    <n v="2026"/>
    <x v="1"/>
    <n v="6"/>
    <x v="5"/>
    <x v="0"/>
    <x v="0"/>
    <x v="0"/>
    <s v="New"/>
    <x v="4"/>
    <s v="Recovery Roller"/>
    <n v="1"/>
    <n v="36.1"/>
    <n v="0"/>
    <n v="13.65"/>
    <n v="36.1"/>
    <n v="13.65"/>
    <n v="22.450000000000003"/>
    <n v="0.62188365650969535"/>
  </r>
  <r>
    <n v="4241"/>
    <d v="2026-06-08T00:00:00"/>
    <n v="2026"/>
    <x v="1"/>
    <n v="6"/>
    <x v="5"/>
    <x v="3"/>
    <x v="13"/>
    <x v="0"/>
    <s v="New"/>
    <x v="1"/>
    <s v="Hiking Daypack 20L"/>
    <n v="3"/>
    <n v="92.73"/>
    <n v="0"/>
    <n v="44.68"/>
    <n v="278.19"/>
    <n v="134.04"/>
    <n v="144.15"/>
    <n v="0.51817103418526911"/>
  </r>
  <r>
    <n v="5185"/>
    <d v="2026-06-08T00:00:00"/>
    <n v="2026"/>
    <x v="1"/>
    <n v="6"/>
    <x v="5"/>
    <x v="1"/>
    <x v="12"/>
    <x v="0"/>
    <s v="New"/>
    <x v="2"/>
    <s v="Travel Backpack 35L"/>
    <n v="3"/>
    <n v="164.31"/>
    <n v="0.05"/>
    <n v="86"/>
    <n v="468.2835"/>
    <n v="258"/>
    <n v="210.2835"/>
    <n v="0.44905169624810615"/>
  </r>
  <r>
    <n v="1437"/>
    <d v="2026-06-09T00:00:00"/>
    <n v="2026"/>
    <x v="1"/>
    <n v="6"/>
    <x v="5"/>
    <x v="3"/>
    <x v="8"/>
    <x v="3"/>
    <s v="New"/>
    <x v="2"/>
    <s v="Insulated Bottle"/>
    <n v="2"/>
    <n v="36.85"/>
    <n v="0.1"/>
    <n v="13.92"/>
    <n v="66.33"/>
    <n v="27.84"/>
    <n v="38.489999999999995"/>
    <n v="0.58028041610131154"/>
  </r>
  <r>
    <n v="2316"/>
    <d v="2026-06-09T00:00:00"/>
    <n v="2026"/>
    <x v="1"/>
    <n v="6"/>
    <x v="5"/>
    <x v="1"/>
    <x v="11"/>
    <x v="3"/>
    <s v="New"/>
    <x v="4"/>
    <s v="Recovery Roller"/>
    <n v="1"/>
    <n v="35.619999999999997"/>
    <n v="0"/>
    <n v="14.05"/>
    <n v="35.619999999999997"/>
    <n v="14.05"/>
    <n v="21.569999999999997"/>
    <n v="0.60555867490174053"/>
  </r>
  <r>
    <n v="2329"/>
    <d v="2026-06-09T00:00:00"/>
    <n v="2026"/>
    <x v="1"/>
    <n v="6"/>
    <x v="5"/>
    <x v="3"/>
    <x v="8"/>
    <x v="0"/>
    <s v="New"/>
    <x v="1"/>
    <s v="Summit Backpack 45L"/>
    <n v="3"/>
    <n v="157.43"/>
    <n v="0.15"/>
    <n v="77.56"/>
    <n v="401.44650000000001"/>
    <n v="232.68"/>
    <n v="168.76650000000001"/>
    <n v="0.42039599299034863"/>
  </r>
  <r>
    <n v="3036"/>
    <d v="2026-06-09T00:00:00"/>
    <n v="2026"/>
    <x v="1"/>
    <n v="6"/>
    <x v="5"/>
    <x v="1"/>
    <x v="12"/>
    <x v="2"/>
    <s v="New"/>
    <x v="0"/>
    <s v="Commuter Helmet"/>
    <n v="1"/>
    <n v="81.2"/>
    <n v="0.1"/>
    <n v="41.64"/>
    <n v="73.08"/>
    <n v="41.64"/>
    <n v="31.439999999999998"/>
    <n v="0.43021346469622329"/>
  </r>
  <r>
    <n v="3429"/>
    <d v="2026-06-09T00:00:00"/>
    <n v="2026"/>
    <x v="1"/>
    <n v="6"/>
    <x v="5"/>
    <x v="3"/>
    <x v="13"/>
    <x v="0"/>
    <s v="Returning"/>
    <x v="1"/>
    <s v="Hiking Daypack 20L"/>
    <n v="4"/>
    <n v="93.58"/>
    <n v="0.1"/>
    <n v="44.56"/>
    <n v="336.88799999999998"/>
    <n v="178.24"/>
    <n v="158.64799999999997"/>
    <n v="0.4709220868656645"/>
  </r>
  <r>
    <n v="3615"/>
    <d v="2026-06-09T00:00:00"/>
    <n v="2026"/>
    <x v="1"/>
    <n v="6"/>
    <x v="5"/>
    <x v="1"/>
    <x v="14"/>
    <x v="0"/>
    <s v="New"/>
    <x v="1"/>
    <s v="Summit Backpack 45L"/>
    <n v="4"/>
    <n v="155.22"/>
    <n v="0"/>
    <n v="77.209999999999994"/>
    <n v="620.88"/>
    <n v="308.83999999999997"/>
    <n v="312.04000000000002"/>
    <n v="0.50257698750161062"/>
  </r>
  <r>
    <n v="3661"/>
    <d v="2026-06-09T00:00:00"/>
    <n v="2026"/>
    <x v="1"/>
    <n v="6"/>
    <x v="5"/>
    <x v="3"/>
    <x v="8"/>
    <x v="0"/>
    <s v="New"/>
    <x v="0"/>
    <s v="Cycling Pack 12L"/>
    <n v="4"/>
    <n v="100.33"/>
    <n v="0"/>
    <n v="49.99"/>
    <n v="401.32"/>
    <n v="199.96"/>
    <n v="201.35999999999999"/>
    <n v="0.5017442439948171"/>
  </r>
  <r>
    <n v="3831"/>
    <d v="2026-06-09T00:00:00"/>
    <n v="2026"/>
    <x v="1"/>
    <n v="6"/>
    <x v="5"/>
    <x v="2"/>
    <x v="3"/>
    <x v="0"/>
    <s v="Business"/>
    <x v="2"/>
    <s v="Carry-On Duffel"/>
    <n v="2"/>
    <n v="134.28"/>
    <n v="0"/>
    <n v="69.12"/>
    <n v="268.56"/>
    <n v="138.24"/>
    <n v="130.32"/>
    <n v="0.48525469168900803"/>
  </r>
  <r>
    <n v="4394"/>
    <d v="2026-06-09T00:00:00"/>
    <n v="2026"/>
    <x v="1"/>
    <n v="6"/>
    <x v="5"/>
    <x v="2"/>
    <x v="2"/>
    <x v="0"/>
    <s v="New"/>
    <x v="4"/>
    <s v="Training Mat"/>
    <n v="2"/>
    <n v="51.16"/>
    <n v="0"/>
    <n v="21.57"/>
    <n v="102.32"/>
    <n v="43.14"/>
    <n v="59.179999999999993"/>
    <n v="0.57838154808444098"/>
  </r>
  <r>
    <n v="372"/>
    <d v="2026-06-10T00:00:00"/>
    <n v="2026"/>
    <x v="1"/>
    <n v="6"/>
    <x v="5"/>
    <x v="1"/>
    <x v="12"/>
    <x v="0"/>
    <s v="Returning"/>
    <x v="4"/>
    <s v="Recovery Roller"/>
    <n v="3"/>
    <n v="35.94"/>
    <n v="0.1"/>
    <n v="14.04"/>
    <n v="97.037999999999997"/>
    <n v="42.12"/>
    <n v="54.917999999999999"/>
    <n v="0.56594323873121866"/>
  </r>
  <r>
    <n v="532"/>
    <d v="2026-06-10T00:00:00"/>
    <n v="2026"/>
    <x v="1"/>
    <n v="6"/>
    <x v="5"/>
    <x v="2"/>
    <x v="10"/>
    <x v="2"/>
    <s v="Returning"/>
    <x v="1"/>
    <s v="Trail Boots"/>
    <n v="1"/>
    <n v="145.34"/>
    <n v="0.05"/>
    <n v="77.89"/>
    <n v="138.07300000000001"/>
    <n v="77.89"/>
    <n v="60.183000000000007"/>
    <n v="0.43587812244247609"/>
  </r>
  <r>
    <n v="910"/>
    <d v="2026-06-10T00:00:00"/>
    <n v="2026"/>
    <x v="1"/>
    <n v="6"/>
    <x v="5"/>
    <x v="2"/>
    <x v="16"/>
    <x v="0"/>
    <s v="Business"/>
    <x v="2"/>
    <s v="Insulated Bottle"/>
    <n v="1"/>
    <n v="35.950000000000003"/>
    <n v="0.1"/>
    <n v="13.63"/>
    <n v="32.355000000000004"/>
    <n v="13.63"/>
    <n v="18.725000000000001"/>
    <n v="0.57873589862463293"/>
  </r>
  <r>
    <n v="938"/>
    <d v="2026-06-10T00:00:00"/>
    <n v="2026"/>
    <x v="1"/>
    <n v="6"/>
    <x v="5"/>
    <x v="3"/>
    <x v="13"/>
    <x v="2"/>
    <s v="Business"/>
    <x v="4"/>
    <s v="Training Mat"/>
    <n v="1"/>
    <n v="51.09"/>
    <n v="0"/>
    <n v="22.4"/>
    <n v="51.09"/>
    <n v="22.4"/>
    <n v="28.690000000000005"/>
    <n v="0.56155803484047762"/>
  </r>
  <r>
    <n v="1079"/>
    <d v="2026-06-10T00:00:00"/>
    <n v="2026"/>
    <x v="1"/>
    <n v="6"/>
    <x v="5"/>
    <x v="1"/>
    <x v="14"/>
    <x v="2"/>
    <s v="Returning"/>
    <x v="3"/>
    <s v="Trail Tent 2P"/>
    <n v="2"/>
    <n v="198.69"/>
    <n v="0.15"/>
    <n v="104.25"/>
    <n v="337.77299999999997"/>
    <n v="208.5"/>
    <n v="129.27299999999997"/>
    <n v="0.38272153191640534"/>
  </r>
  <r>
    <n v="1662"/>
    <d v="2026-06-10T00:00:00"/>
    <n v="2026"/>
    <x v="1"/>
    <n v="6"/>
    <x v="5"/>
    <x v="1"/>
    <x v="6"/>
    <x v="2"/>
    <s v="New"/>
    <x v="0"/>
    <s v="Commuter Helmet"/>
    <n v="3"/>
    <n v="83.45"/>
    <n v="0"/>
    <n v="43.73"/>
    <n v="250.35000000000002"/>
    <n v="131.19"/>
    <n v="119.16000000000003"/>
    <n v="0.47597363690832839"/>
  </r>
  <r>
    <n v="2748"/>
    <d v="2026-06-10T00:00:00"/>
    <n v="2026"/>
    <x v="1"/>
    <n v="6"/>
    <x v="5"/>
    <x v="2"/>
    <x v="2"/>
    <x v="0"/>
    <s v="New"/>
    <x v="4"/>
    <s v="Resistance Band Set"/>
    <n v="2"/>
    <n v="40.86"/>
    <n v="0"/>
    <n v="14.59"/>
    <n v="81.72"/>
    <n v="29.18"/>
    <n v="52.54"/>
    <n v="0.64292706803720023"/>
  </r>
  <r>
    <n v="3354"/>
    <d v="2026-06-10T00:00:00"/>
    <n v="2026"/>
    <x v="1"/>
    <n v="6"/>
    <x v="5"/>
    <x v="1"/>
    <x v="6"/>
    <x v="2"/>
    <s v="New"/>
    <x v="3"/>
    <s v="Portable Camp Stove"/>
    <n v="1"/>
    <n v="82.21"/>
    <n v="0.05"/>
    <n v="39.04"/>
    <n v="78.099499999999992"/>
    <n v="39.04"/>
    <n v="39.059499999999993"/>
    <n v="0.50012484074802011"/>
  </r>
  <r>
    <n v="3532"/>
    <d v="2026-06-10T00:00:00"/>
    <n v="2026"/>
    <x v="1"/>
    <n v="6"/>
    <x v="5"/>
    <x v="2"/>
    <x v="10"/>
    <x v="3"/>
    <s v="Business"/>
    <x v="4"/>
    <s v="Recovery Roller"/>
    <n v="1"/>
    <n v="35.93"/>
    <n v="0.1"/>
    <n v="13.52"/>
    <n v="32.337000000000003"/>
    <n v="13.52"/>
    <n v="18.817000000000004"/>
    <n v="0.58190308315551853"/>
  </r>
  <r>
    <n v="3636"/>
    <d v="2026-06-10T00:00:00"/>
    <n v="2026"/>
    <x v="1"/>
    <n v="6"/>
    <x v="5"/>
    <x v="0"/>
    <x v="0"/>
    <x v="3"/>
    <s v="New"/>
    <x v="2"/>
    <s v="Travel Backpack 35L"/>
    <n v="2"/>
    <n v="164.77"/>
    <n v="0"/>
    <n v="89.07"/>
    <n v="329.54"/>
    <n v="178.14"/>
    <n v="151.40000000000003"/>
    <n v="0.45942829398555568"/>
  </r>
  <r>
    <n v="3810"/>
    <d v="2026-06-10T00:00:00"/>
    <n v="2026"/>
    <x v="1"/>
    <n v="6"/>
    <x v="5"/>
    <x v="2"/>
    <x v="2"/>
    <x v="1"/>
    <s v="Business"/>
    <x v="2"/>
    <s v="Packing Cube Set"/>
    <n v="4"/>
    <n v="47.36"/>
    <n v="0.1"/>
    <n v="18.87"/>
    <n v="170.49600000000001"/>
    <n v="75.48"/>
    <n v="95.016000000000005"/>
    <n v="0.55729166666666663"/>
  </r>
  <r>
    <n v="4137"/>
    <d v="2026-06-10T00:00:00"/>
    <n v="2026"/>
    <x v="1"/>
    <n v="6"/>
    <x v="5"/>
    <x v="3"/>
    <x v="8"/>
    <x v="0"/>
    <s v="Returning"/>
    <x v="1"/>
    <s v="Hiking Daypack 20L"/>
    <n v="1"/>
    <n v="90.7"/>
    <n v="0"/>
    <n v="44.18"/>
    <n v="90.7"/>
    <n v="44.18"/>
    <n v="46.52"/>
    <n v="0.51289966923925034"/>
  </r>
  <r>
    <n v="4303"/>
    <d v="2026-06-10T00:00:00"/>
    <n v="2026"/>
    <x v="1"/>
    <n v="6"/>
    <x v="5"/>
    <x v="2"/>
    <x v="10"/>
    <x v="3"/>
    <s v="Returning"/>
    <x v="2"/>
    <s v="Packing Cube Set"/>
    <n v="1"/>
    <n v="45.59"/>
    <n v="0"/>
    <n v="18.57"/>
    <n v="45.59"/>
    <n v="18.57"/>
    <n v="27.020000000000003"/>
    <n v="0.59267383198069756"/>
  </r>
  <r>
    <n v="4991"/>
    <d v="2026-06-10T00:00:00"/>
    <n v="2026"/>
    <x v="1"/>
    <n v="6"/>
    <x v="5"/>
    <x v="3"/>
    <x v="4"/>
    <x v="0"/>
    <s v="New"/>
    <x v="1"/>
    <s v="Trail Boots"/>
    <n v="3"/>
    <n v="146.55000000000001"/>
    <n v="0.1"/>
    <n v="79.59"/>
    <n v="395.68500000000006"/>
    <n v="238.77"/>
    <n v="156.91500000000005"/>
    <n v="0.39656544978960545"/>
  </r>
  <r>
    <n v="39"/>
    <d v="2026-06-11T00:00:00"/>
    <n v="2026"/>
    <x v="1"/>
    <n v="6"/>
    <x v="5"/>
    <x v="3"/>
    <x v="8"/>
    <x v="3"/>
    <s v="Business"/>
    <x v="0"/>
    <s v="Compact Repair Kit"/>
    <n v="4"/>
    <n v="40.33"/>
    <n v="0.1"/>
    <n v="17.170000000000002"/>
    <n v="145.18799999999999"/>
    <n v="68.680000000000007"/>
    <n v="76.507999999999981"/>
    <n v="0.52695815081136177"/>
  </r>
  <r>
    <n v="206"/>
    <d v="2026-06-11T00:00:00"/>
    <n v="2026"/>
    <x v="1"/>
    <n v="6"/>
    <x v="5"/>
    <x v="0"/>
    <x v="0"/>
    <x v="2"/>
    <s v="New"/>
    <x v="0"/>
    <s v="Trail Bike Light"/>
    <n v="2"/>
    <n v="51.83"/>
    <n v="0.1"/>
    <n v="23.1"/>
    <n v="93.293999999999997"/>
    <n v="46.2"/>
    <n v="47.093999999999994"/>
    <n v="0.50479130490706792"/>
  </r>
  <r>
    <n v="397"/>
    <d v="2026-06-11T00:00:00"/>
    <n v="2026"/>
    <x v="1"/>
    <n v="6"/>
    <x v="5"/>
    <x v="3"/>
    <x v="8"/>
    <x v="0"/>
    <s v="Business"/>
    <x v="3"/>
    <s v="Compact Sleeping Bag"/>
    <n v="2"/>
    <n v="121.19"/>
    <n v="0.05"/>
    <n v="58.91"/>
    <n v="230.261"/>
    <n v="117.82"/>
    <n v="112.441"/>
    <n v="0.48831977625390321"/>
  </r>
  <r>
    <n v="763"/>
    <d v="2026-06-11T00:00:00"/>
    <n v="2026"/>
    <x v="1"/>
    <n v="6"/>
    <x v="5"/>
    <x v="3"/>
    <x v="13"/>
    <x v="2"/>
    <s v="New"/>
    <x v="1"/>
    <s v="Summit Backpack 45L"/>
    <n v="1"/>
    <n v="154.09"/>
    <n v="0"/>
    <n v="77.37"/>
    <n v="154.09"/>
    <n v="77.37"/>
    <n v="76.72"/>
    <n v="0.49789084301382308"/>
  </r>
  <r>
    <n v="1059"/>
    <d v="2026-06-11T00:00:00"/>
    <n v="2026"/>
    <x v="1"/>
    <n v="6"/>
    <x v="5"/>
    <x v="0"/>
    <x v="0"/>
    <x v="0"/>
    <s v="New"/>
    <x v="0"/>
    <s v="Commuter Helmet"/>
    <n v="1"/>
    <n v="80.64"/>
    <n v="0.05"/>
    <n v="43.85"/>
    <n v="76.60799999999999"/>
    <n v="43.85"/>
    <n v="32.757999999999988"/>
    <n v="0.42760547201336668"/>
  </r>
  <r>
    <n v="1332"/>
    <d v="2026-06-11T00:00:00"/>
    <n v="2026"/>
    <x v="1"/>
    <n v="6"/>
    <x v="5"/>
    <x v="1"/>
    <x v="12"/>
    <x v="3"/>
    <s v="Returning"/>
    <x v="1"/>
    <s v="Hiking Daypack 20L"/>
    <n v="1"/>
    <n v="94.01"/>
    <n v="0.15"/>
    <n v="46.12"/>
    <n v="79.908500000000004"/>
    <n v="46.12"/>
    <n v="33.788500000000006"/>
    <n v="0.42283987310486376"/>
  </r>
  <r>
    <n v="1447"/>
    <d v="2026-06-11T00:00:00"/>
    <n v="2026"/>
    <x v="1"/>
    <n v="6"/>
    <x v="5"/>
    <x v="1"/>
    <x v="6"/>
    <x v="0"/>
    <s v="Returning"/>
    <x v="0"/>
    <s v="Trail Bike Light"/>
    <n v="1"/>
    <n v="51.09"/>
    <n v="0"/>
    <n v="22.78"/>
    <n v="51.09"/>
    <n v="22.78"/>
    <n v="28.310000000000002"/>
    <n v="0.55412018007437858"/>
  </r>
  <r>
    <n v="2990"/>
    <d v="2026-06-11T00:00:00"/>
    <n v="2026"/>
    <x v="1"/>
    <n v="6"/>
    <x v="5"/>
    <x v="1"/>
    <x v="6"/>
    <x v="3"/>
    <s v="Returning"/>
    <x v="1"/>
    <s v="Trail Boots"/>
    <n v="1"/>
    <n v="146.66"/>
    <n v="0"/>
    <n v="78.709999999999994"/>
    <n v="146.66"/>
    <n v="78.709999999999994"/>
    <n v="67.95"/>
    <n v="0.4633165143870176"/>
  </r>
  <r>
    <n v="3769"/>
    <d v="2026-06-11T00:00:00"/>
    <n v="2026"/>
    <x v="1"/>
    <n v="6"/>
    <x v="5"/>
    <x v="1"/>
    <x v="12"/>
    <x v="2"/>
    <s v="New"/>
    <x v="3"/>
    <s v="Trail Tent 2P"/>
    <n v="2"/>
    <n v="199.03"/>
    <n v="0"/>
    <n v="104.7"/>
    <n v="398.06"/>
    <n v="209.4"/>
    <n v="188.66"/>
    <n v="0.47394865095714211"/>
  </r>
  <r>
    <n v="4152"/>
    <d v="2026-06-11T00:00:00"/>
    <n v="2026"/>
    <x v="1"/>
    <n v="6"/>
    <x v="5"/>
    <x v="2"/>
    <x v="2"/>
    <x v="0"/>
    <s v="Returning"/>
    <x v="0"/>
    <s v="Compact Repair Kit"/>
    <n v="5"/>
    <n v="41.18"/>
    <n v="0.05"/>
    <n v="16.87"/>
    <n v="195.60499999999999"/>
    <n v="84.350000000000009"/>
    <n v="111.25499999999998"/>
    <n v="0.56877380435060443"/>
  </r>
  <r>
    <n v="4242"/>
    <d v="2026-06-11T00:00:00"/>
    <n v="2026"/>
    <x v="1"/>
    <n v="6"/>
    <x v="5"/>
    <x v="1"/>
    <x v="12"/>
    <x v="2"/>
    <s v="Business"/>
    <x v="1"/>
    <s v="Trail Boots"/>
    <n v="2"/>
    <n v="141.18"/>
    <n v="0"/>
    <n v="78.66"/>
    <n v="282.36"/>
    <n v="157.32"/>
    <n v="125.04000000000002"/>
    <n v="0.44283892902677441"/>
  </r>
  <r>
    <n v="4780"/>
    <d v="2026-06-11T00:00:00"/>
    <n v="2026"/>
    <x v="1"/>
    <n v="6"/>
    <x v="5"/>
    <x v="1"/>
    <x v="12"/>
    <x v="2"/>
    <s v="Returning"/>
    <x v="0"/>
    <s v="Commuter Helmet"/>
    <n v="1"/>
    <n v="82.47"/>
    <n v="0.1"/>
    <n v="42.73"/>
    <n v="74.222999999999999"/>
    <n v="42.73"/>
    <n v="31.493000000000002"/>
    <n v="0.42430243994449163"/>
  </r>
  <r>
    <n v="63"/>
    <d v="2026-06-12T00:00:00"/>
    <n v="2026"/>
    <x v="1"/>
    <n v="6"/>
    <x v="5"/>
    <x v="1"/>
    <x v="1"/>
    <x v="3"/>
    <s v="Returning"/>
    <x v="2"/>
    <s v="Travel Backpack 35L"/>
    <n v="1"/>
    <n v="166.91"/>
    <n v="0"/>
    <n v="85.58"/>
    <n v="166.91"/>
    <n v="85.58"/>
    <n v="81.33"/>
    <n v="0.48726858786172189"/>
  </r>
  <r>
    <n v="190"/>
    <d v="2026-06-12T00:00:00"/>
    <n v="2026"/>
    <x v="1"/>
    <n v="6"/>
    <x v="5"/>
    <x v="0"/>
    <x v="0"/>
    <x v="2"/>
    <s v="Business"/>
    <x v="2"/>
    <s v="Packing Cube Set"/>
    <n v="1"/>
    <n v="45.99"/>
    <n v="0"/>
    <n v="18.579999999999998"/>
    <n v="45.99"/>
    <n v="18.579999999999998"/>
    <n v="27.410000000000004"/>
    <n v="0.59599913024570561"/>
  </r>
  <r>
    <n v="268"/>
    <d v="2026-06-12T00:00:00"/>
    <n v="2026"/>
    <x v="1"/>
    <n v="6"/>
    <x v="5"/>
    <x v="3"/>
    <x v="13"/>
    <x v="2"/>
    <s v="Business"/>
    <x v="4"/>
    <s v="Recovery Roller"/>
    <n v="1"/>
    <n v="37.01"/>
    <n v="0.05"/>
    <n v="14.18"/>
    <n v="35.159499999999994"/>
    <n v="14.18"/>
    <n v="20.979499999999994"/>
    <n v="0.59669506107879799"/>
  </r>
  <r>
    <n v="691"/>
    <d v="2026-06-12T00:00:00"/>
    <n v="2026"/>
    <x v="1"/>
    <n v="6"/>
    <x v="5"/>
    <x v="3"/>
    <x v="8"/>
    <x v="3"/>
    <s v="Business"/>
    <x v="1"/>
    <s v="Trail Boots"/>
    <n v="5"/>
    <n v="140.9"/>
    <n v="0"/>
    <n v="80.16"/>
    <n v="704.5"/>
    <n v="400.79999999999995"/>
    <n v="303.70000000000005"/>
    <n v="0.43108587650816188"/>
  </r>
  <r>
    <n v="810"/>
    <d v="2026-06-12T00:00:00"/>
    <n v="2026"/>
    <x v="1"/>
    <n v="6"/>
    <x v="5"/>
    <x v="1"/>
    <x v="12"/>
    <x v="2"/>
    <s v="New"/>
    <x v="4"/>
    <s v="Recovery Roller"/>
    <n v="3"/>
    <n v="36.659999999999997"/>
    <n v="0"/>
    <n v="13.55"/>
    <n v="109.97999999999999"/>
    <n v="40.650000000000006"/>
    <n v="69.329999999999984"/>
    <n v="0.63038734315330047"/>
  </r>
  <r>
    <n v="855"/>
    <d v="2026-06-12T00:00:00"/>
    <n v="2026"/>
    <x v="1"/>
    <n v="6"/>
    <x v="5"/>
    <x v="1"/>
    <x v="6"/>
    <x v="0"/>
    <s v="Business"/>
    <x v="2"/>
    <s v="Insulated Bottle"/>
    <n v="1"/>
    <n v="36.299999999999997"/>
    <n v="0.1"/>
    <n v="13.69"/>
    <n v="32.67"/>
    <n v="13.69"/>
    <n v="18.980000000000004"/>
    <n v="0.58096112641567199"/>
  </r>
  <r>
    <n v="1612"/>
    <d v="2026-06-12T00:00:00"/>
    <n v="2026"/>
    <x v="1"/>
    <n v="6"/>
    <x v="5"/>
    <x v="2"/>
    <x v="16"/>
    <x v="0"/>
    <s v="New"/>
    <x v="3"/>
    <s v="Compact Sleeping Bag"/>
    <n v="2"/>
    <n v="120.64"/>
    <n v="0"/>
    <n v="61.66"/>
    <n v="241.28"/>
    <n v="123.32"/>
    <n v="117.96000000000001"/>
    <n v="0.48889257294429711"/>
  </r>
  <r>
    <n v="1704"/>
    <d v="2026-06-12T00:00:00"/>
    <n v="2026"/>
    <x v="1"/>
    <n v="6"/>
    <x v="5"/>
    <x v="2"/>
    <x v="16"/>
    <x v="0"/>
    <s v="Returning"/>
    <x v="2"/>
    <s v="Packing Cube Set"/>
    <n v="1"/>
    <n v="47.07"/>
    <n v="0"/>
    <n v="18.7"/>
    <n v="47.07"/>
    <n v="18.7"/>
    <n v="28.37"/>
    <n v="0.60271935415338862"/>
  </r>
  <r>
    <n v="1857"/>
    <d v="2026-06-12T00:00:00"/>
    <n v="2026"/>
    <x v="1"/>
    <n v="6"/>
    <x v="5"/>
    <x v="2"/>
    <x v="3"/>
    <x v="3"/>
    <s v="Business"/>
    <x v="1"/>
    <s v="Summit Backpack 45L"/>
    <n v="2"/>
    <n v="154.94"/>
    <n v="0.05"/>
    <n v="77.260000000000005"/>
    <n v="294.38599999999997"/>
    <n v="154.52000000000001"/>
    <n v="139.86599999999996"/>
    <n v="0.47511090880680457"/>
  </r>
  <r>
    <n v="1888"/>
    <d v="2026-06-12T00:00:00"/>
    <n v="2026"/>
    <x v="1"/>
    <n v="6"/>
    <x v="5"/>
    <x v="1"/>
    <x v="12"/>
    <x v="0"/>
    <s v="Returning"/>
    <x v="2"/>
    <s v="Packing Cube Set"/>
    <n v="1"/>
    <n v="45.97"/>
    <n v="0.05"/>
    <n v="18.41"/>
    <n v="43.671499999999995"/>
    <n v="18.41"/>
    <n v="25.261499999999995"/>
    <n v="0.57844360738696854"/>
  </r>
  <r>
    <n v="2683"/>
    <d v="2026-06-12T00:00:00"/>
    <n v="2026"/>
    <x v="1"/>
    <n v="6"/>
    <x v="5"/>
    <x v="3"/>
    <x v="8"/>
    <x v="0"/>
    <s v="Returning"/>
    <x v="3"/>
    <s v="Trail Tent 2P"/>
    <n v="1"/>
    <n v="198.64"/>
    <n v="0.05"/>
    <n v="101.89"/>
    <n v="188.70799999999997"/>
    <n v="101.89"/>
    <n v="86.817999999999969"/>
    <n v="0.46006528605040581"/>
  </r>
  <r>
    <n v="4211"/>
    <d v="2026-06-12T00:00:00"/>
    <n v="2026"/>
    <x v="1"/>
    <n v="6"/>
    <x v="5"/>
    <x v="2"/>
    <x v="3"/>
    <x v="0"/>
    <s v="New"/>
    <x v="2"/>
    <s v="Travel Backpack 35L"/>
    <n v="5"/>
    <n v="168.57"/>
    <n v="0"/>
    <n v="88.65"/>
    <n v="842.84999999999991"/>
    <n v="443.25"/>
    <n v="399.59999999999991"/>
    <n v="0.47410571276027758"/>
  </r>
  <r>
    <n v="4353"/>
    <d v="2026-06-12T00:00:00"/>
    <n v="2026"/>
    <x v="1"/>
    <n v="6"/>
    <x v="5"/>
    <x v="1"/>
    <x v="6"/>
    <x v="2"/>
    <s v="New"/>
    <x v="2"/>
    <s v="Insulated Bottle"/>
    <n v="1"/>
    <n v="36.65"/>
    <n v="0"/>
    <n v="13.97"/>
    <n v="36.65"/>
    <n v="13.97"/>
    <n v="22.68"/>
    <n v="0.61882673942701227"/>
  </r>
  <r>
    <n v="5020"/>
    <d v="2026-06-12T00:00:00"/>
    <n v="2026"/>
    <x v="1"/>
    <n v="6"/>
    <x v="5"/>
    <x v="2"/>
    <x v="5"/>
    <x v="2"/>
    <s v="Returning"/>
    <x v="2"/>
    <s v="Insulated Bottle"/>
    <n v="2"/>
    <n v="35.450000000000003"/>
    <n v="0.05"/>
    <n v="13.39"/>
    <n v="67.355000000000004"/>
    <n v="26.78"/>
    <n v="40.575000000000003"/>
    <n v="0.60240516665429444"/>
  </r>
  <r>
    <n v="564"/>
    <d v="2026-06-13T00:00:00"/>
    <n v="2026"/>
    <x v="1"/>
    <n v="6"/>
    <x v="5"/>
    <x v="2"/>
    <x v="5"/>
    <x v="2"/>
    <s v="New"/>
    <x v="2"/>
    <s v="Packing Cube Set"/>
    <n v="3"/>
    <n v="45.82"/>
    <n v="0.1"/>
    <n v="18.61"/>
    <n v="123.71400000000001"/>
    <n v="55.83"/>
    <n v="67.884000000000015"/>
    <n v="0.54871720258014456"/>
  </r>
  <r>
    <n v="736"/>
    <d v="2026-06-13T00:00:00"/>
    <n v="2026"/>
    <x v="1"/>
    <n v="6"/>
    <x v="5"/>
    <x v="3"/>
    <x v="13"/>
    <x v="2"/>
    <s v="Business"/>
    <x v="1"/>
    <s v="Summit Backpack 45L"/>
    <n v="1"/>
    <n v="152.78"/>
    <n v="0"/>
    <n v="78.540000000000006"/>
    <n v="152.78"/>
    <n v="78.540000000000006"/>
    <n v="74.239999999999995"/>
    <n v="0.48592747741851022"/>
  </r>
  <r>
    <n v="1300"/>
    <d v="2026-06-13T00:00:00"/>
    <n v="2026"/>
    <x v="1"/>
    <n v="6"/>
    <x v="5"/>
    <x v="1"/>
    <x v="6"/>
    <x v="0"/>
    <s v="New"/>
    <x v="0"/>
    <s v="Trail Bike Light"/>
    <n v="1"/>
    <n v="49.76"/>
    <n v="0.05"/>
    <n v="22.58"/>
    <n v="47.271999999999998"/>
    <n v="22.58"/>
    <n v="24.692"/>
    <n v="0.52233880521238796"/>
  </r>
  <r>
    <n v="1948"/>
    <d v="2026-06-13T00:00:00"/>
    <n v="2026"/>
    <x v="1"/>
    <n v="6"/>
    <x v="5"/>
    <x v="3"/>
    <x v="8"/>
    <x v="2"/>
    <s v="New"/>
    <x v="1"/>
    <s v="Summit Backpack 45L"/>
    <n v="1"/>
    <n v="157.6"/>
    <n v="0.05"/>
    <n v="79.34"/>
    <n v="149.72"/>
    <n v="79.34"/>
    <n v="70.38"/>
    <n v="0.47007747795885652"/>
  </r>
  <r>
    <n v="2272"/>
    <d v="2026-06-13T00:00:00"/>
    <n v="2026"/>
    <x v="1"/>
    <n v="6"/>
    <x v="5"/>
    <x v="3"/>
    <x v="8"/>
    <x v="0"/>
    <s v="Returning"/>
    <x v="4"/>
    <s v="Weighted Vest"/>
    <n v="1"/>
    <n v="125.01"/>
    <n v="0.15"/>
    <n v="70.39"/>
    <n v="106.2585"/>
    <n v="70.39"/>
    <n v="35.868499999999997"/>
    <n v="0.33755887764272974"/>
  </r>
  <r>
    <n v="2680"/>
    <d v="2026-06-13T00:00:00"/>
    <n v="2026"/>
    <x v="1"/>
    <n v="6"/>
    <x v="5"/>
    <x v="1"/>
    <x v="14"/>
    <x v="0"/>
    <s v="Returning"/>
    <x v="1"/>
    <s v="Hiking Daypack 20L"/>
    <n v="1"/>
    <n v="93.59"/>
    <n v="0.15"/>
    <n v="46.48"/>
    <n v="79.551500000000004"/>
    <n v="46.48"/>
    <n v="33.071500000000007"/>
    <n v="0.41572440494522422"/>
  </r>
  <r>
    <n v="4178"/>
    <d v="2026-06-13T00:00:00"/>
    <n v="2026"/>
    <x v="1"/>
    <n v="6"/>
    <x v="5"/>
    <x v="2"/>
    <x v="2"/>
    <x v="2"/>
    <s v="Returning"/>
    <x v="1"/>
    <s v="Trail Boots"/>
    <n v="4"/>
    <n v="143.9"/>
    <n v="0.05"/>
    <n v="79.709999999999994"/>
    <n v="546.82000000000005"/>
    <n v="318.83999999999997"/>
    <n v="227.98000000000008"/>
    <n v="0.41691964448996022"/>
  </r>
  <r>
    <n v="4272"/>
    <d v="2026-06-13T00:00:00"/>
    <n v="2026"/>
    <x v="1"/>
    <n v="6"/>
    <x v="5"/>
    <x v="3"/>
    <x v="7"/>
    <x v="3"/>
    <s v="Returning"/>
    <x v="3"/>
    <s v="Trail Tent 2P"/>
    <n v="4"/>
    <n v="190.97"/>
    <n v="0"/>
    <n v="103.36"/>
    <n v="763.88"/>
    <n v="413.44"/>
    <n v="350.44"/>
    <n v="0.45876315651673039"/>
  </r>
  <r>
    <n v="4713"/>
    <d v="2026-06-13T00:00:00"/>
    <n v="2026"/>
    <x v="1"/>
    <n v="6"/>
    <x v="5"/>
    <x v="3"/>
    <x v="13"/>
    <x v="2"/>
    <s v="Business"/>
    <x v="4"/>
    <s v="Recovery Roller"/>
    <n v="1"/>
    <n v="35.78"/>
    <n v="0"/>
    <n v="14"/>
    <n v="35.78"/>
    <n v="14"/>
    <n v="21.78"/>
    <n v="0.60871995528228062"/>
  </r>
  <r>
    <n v="5166"/>
    <d v="2026-06-13T00:00:00"/>
    <n v="2026"/>
    <x v="1"/>
    <n v="6"/>
    <x v="5"/>
    <x v="3"/>
    <x v="7"/>
    <x v="3"/>
    <s v="New"/>
    <x v="3"/>
    <s v="Compact Sleeping Bag"/>
    <n v="3"/>
    <n v="125.25"/>
    <n v="0.05"/>
    <n v="58.95"/>
    <n v="356.96249999999998"/>
    <n v="176.85000000000002"/>
    <n v="180.11249999999995"/>
    <n v="0.50456980775291516"/>
  </r>
  <r>
    <n v="486"/>
    <d v="2026-06-14T00:00:00"/>
    <n v="2026"/>
    <x v="1"/>
    <n v="6"/>
    <x v="5"/>
    <x v="0"/>
    <x v="9"/>
    <x v="1"/>
    <s v="Business"/>
    <x v="1"/>
    <s v="Trekking Poles"/>
    <n v="8"/>
    <n v="72.36"/>
    <n v="0.1"/>
    <n v="32.229999999999997"/>
    <n v="520.99199999999996"/>
    <n v="257.83999999999997"/>
    <n v="263.15199999999999"/>
    <n v="0.5050979669553467"/>
  </r>
  <r>
    <n v="1507"/>
    <d v="2026-06-14T00:00:00"/>
    <n v="2026"/>
    <x v="1"/>
    <n v="6"/>
    <x v="5"/>
    <x v="0"/>
    <x v="15"/>
    <x v="2"/>
    <s v="Returning"/>
    <x v="2"/>
    <s v="Travel Backpack 35L"/>
    <n v="1"/>
    <n v="162.51"/>
    <n v="0"/>
    <n v="88.29"/>
    <n v="162.51"/>
    <n v="88.29"/>
    <n v="74.219999999999985"/>
    <n v="0.45671035628576695"/>
  </r>
  <r>
    <n v="1821"/>
    <d v="2026-06-14T00:00:00"/>
    <n v="2026"/>
    <x v="1"/>
    <n v="6"/>
    <x v="5"/>
    <x v="0"/>
    <x v="15"/>
    <x v="2"/>
    <s v="Business"/>
    <x v="1"/>
    <s v="Trekking Poles"/>
    <n v="3"/>
    <n v="70.52"/>
    <n v="0"/>
    <n v="33.119999999999997"/>
    <n v="211.56"/>
    <n v="99.359999999999985"/>
    <n v="112.20000000000002"/>
    <n v="0.53034600113442998"/>
  </r>
  <r>
    <n v="2588"/>
    <d v="2026-06-14T00:00:00"/>
    <n v="2026"/>
    <x v="1"/>
    <n v="6"/>
    <x v="5"/>
    <x v="3"/>
    <x v="8"/>
    <x v="3"/>
    <s v="Returning"/>
    <x v="1"/>
    <s v="Hiking Daypack 20L"/>
    <n v="1"/>
    <n v="90.28"/>
    <n v="0"/>
    <n v="46.04"/>
    <n v="90.28"/>
    <n v="46.04"/>
    <n v="44.24"/>
    <n v="0.4900310146211786"/>
  </r>
  <r>
    <n v="2815"/>
    <d v="2026-06-14T00:00:00"/>
    <n v="2026"/>
    <x v="1"/>
    <n v="6"/>
    <x v="5"/>
    <x v="3"/>
    <x v="13"/>
    <x v="3"/>
    <s v="New"/>
    <x v="3"/>
    <s v="Alpine Tent 4P"/>
    <n v="2"/>
    <n v="342.25"/>
    <n v="0"/>
    <n v="196.86"/>
    <n v="684.5"/>
    <n v="393.72"/>
    <n v="290.77999999999997"/>
    <n v="0.42480642804967128"/>
  </r>
  <r>
    <n v="3258"/>
    <d v="2026-06-14T00:00:00"/>
    <n v="2026"/>
    <x v="1"/>
    <n v="6"/>
    <x v="5"/>
    <x v="1"/>
    <x v="1"/>
    <x v="0"/>
    <s v="Business"/>
    <x v="0"/>
    <s v="Trail Bike Light"/>
    <n v="6"/>
    <n v="50.92"/>
    <n v="0.05"/>
    <n v="22.87"/>
    <n v="290.24399999999997"/>
    <n v="137.22"/>
    <n v="153.02399999999997"/>
    <n v="0.52722536899987593"/>
  </r>
  <r>
    <n v="3361"/>
    <d v="2026-06-14T00:00:00"/>
    <n v="2026"/>
    <x v="1"/>
    <n v="6"/>
    <x v="5"/>
    <x v="0"/>
    <x v="0"/>
    <x v="2"/>
    <s v="Returning"/>
    <x v="2"/>
    <s v="Insulated Bottle"/>
    <n v="5"/>
    <n v="36.72"/>
    <n v="0.15"/>
    <n v="13.2"/>
    <n v="156.06"/>
    <n v="66"/>
    <n v="90.06"/>
    <n v="0.57708573625528647"/>
  </r>
  <r>
    <n v="3629"/>
    <d v="2026-06-14T00:00:00"/>
    <n v="2026"/>
    <x v="1"/>
    <n v="6"/>
    <x v="5"/>
    <x v="0"/>
    <x v="15"/>
    <x v="0"/>
    <s v="New"/>
    <x v="3"/>
    <s v="Alpine Tent 4P"/>
    <n v="4"/>
    <n v="348.96"/>
    <n v="0.15"/>
    <n v="197.02"/>
    <n v="1186.4639999999999"/>
    <n v="788.08"/>
    <n v="398.3839999999999"/>
    <n v="0.3357741996385899"/>
  </r>
  <r>
    <n v="3750"/>
    <d v="2026-06-14T00:00:00"/>
    <n v="2026"/>
    <x v="1"/>
    <n v="6"/>
    <x v="5"/>
    <x v="0"/>
    <x v="0"/>
    <x v="0"/>
    <s v="Returning"/>
    <x v="1"/>
    <s v="Trekking Poles"/>
    <n v="1"/>
    <n v="71.28"/>
    <n v="0"/>
    <n v="31.92"/>
    <n v="71.28"/>
    <n v="31.92"/>
    <n v="39.36"/>
    <n v="0.55218855218855212"/>
  </r>
  <r>
    <n v="5088"/>
    <d v="2026-06-14T00:00:00"/>
    <n v="2026"/>
    <x v="1"/>
    <n v="6"/>
    <x v="5"/>
    <x v="1"/>
    <x v="12"/>
    <x v="0"/>
    <s v="New"/>
    <x v="2"/>
    <s v="Travel Backpack 35L"/>
    <n v="1"/>
    <n v="160.99"/>
    <n v="0.05"/>
    <n v="89.15"/>
    <n v="152.94050000000001"/>
    <n v="89.15"/>
    <n v="63.790500000000009"/>
    <n v="0.41709357560619981"/>
  </r>
  <r>
    <n v="1450"/>
    <d v="2026-06-15T00:00:00"/>
    <n v="2026"/>
    <x v="1"/>
    <n v="6"/>
    <x v="5"/>
    <x v="1"/>
    <x v="14"/>
    <x v="0"/>
    <s v="Returning"/>
    <x v="4"/>
    <s v="Weighted Vest"/>
    <n v="1"/>
    <n v="124.19"/>
    <n v="0.05"/>
    <n v="67.209999999999994"/>
    <n v="117.98049999999999"/>
    <n v="67.209999999999994"/>
    <n v="50.770499999999998"/>
    <n v="0.43032958836417884"/>
  </r>
  <r>
    <n v="2330"/>
    <d v="2026-06-15T00:00:00"/>
    <n v="2026"/>
    <x v="1"/>
    <n v="6"/>
    <x v="5"/>
    <x v="1"/>
    <x v="1"/>
    <x v="0"/>
    <s v="New"/>
    <x v="2"/>
    <s v="Insulated Bottle"/>
    <n v="2"/>
    <n v="36.11"/>
    <n v="0.05"/>
    <n v="13.29"/>
    <n v="68.608999999999995"/>
    <n v="26.58"/>
    <n v="42.028999999999996"/>
    <n v="0.6125872698917052"/>
  </r>
  <r>
    <n v="4655"/>
    <d v="2026-06-15T00:00:00"/>
    <n v="2026"/>
    <x v="1"/>
    <n v="6"/>
    <x v="5"/>
    <x v="0"/>
    <x v="0"/>
    <x v="1"/>
    <s v="Business"/>
    <x v="4"/>
    <s v="Resistance Band Set"/>
    <n v="4"/>
    <n v="40.909999999999997"/>
    <n v="0.05"/>
    <n v="14.42"/>
    <n v="155.45799999999997"/>
    <n v="57.68"/>
    <n v="97.777999999999963"/>
    <n v="0.62896730949838531"/>
  </r>
  <r>
    <n v="137"/>
    <d v="2026-06-16T00:00:00"/>
    <n v="2026"/>
    <x v="1"/>
    <n v="6"/>
    <x v="5"/>
    <x v="1"/>
    <x v="6"/>
    <x v="0"/>
    <s v="Returning"/>
    <x v="1"/>
    <s v="Trail Boots"/>
    <n v="5"/>
    <n v="141.66999999999999"/>
    <n v="0.1"/>
    <n v="80.59"/>
    <n v="637.51499999999999"/>
    <n v="402.95000000000005"/>
    <n v="234.56499999999994"/>
    <n v="0.36793644071119885"/>
  </r>
  <r>
    <n v="141"/>
    <d v="2026-06-16T00:00:00"/>
    <n v="2026"/>
    <x v="1"/>
    <n v="6"/>
    <x v="5"/>
    <x v="3"/>
    <x v="7"/>
    <x v="0"/>
    <s v="Returning"/>
    <x v="2"/>
    <s v="Packing Cube Set"/>
    <n v="1"/>
    <n v="47.53"/>
    <n v="0.05"/>
    <n v="18.5"/>
    <n v="45.153500000000001"/>
    <n v="18.5"/>
    <n v="26.653500000000001"/>
    <n v="0.59028646727274736"/>
  </r>
  <r>
    <n v="335"/>
    <d v="2026-06-16T00:00:00"/>
    <n v="2026"/>
    <x v="1"/>
    <n v="6"/>
    <x v="5"/>
    <x v="3"/>
    <x v="8"/>
    <x v="0"/>
    <s v="Returning"/>
    <x v="2"/>
    <s v="Travel Backpack 35L"/>
    <n v="3"/>
    <n v="163.65"/>
    <n v="0.15"/>
    <n v="85.8"/>
    <n v="417.3075"/>
    <n v="257.39999999999998"/>
    <n v="159.90750000000003"/>
    <n v="0.38318865584730688"/>
  </r>
  <r>
    <n v="498"/>
    <d v="2026-06-16T00:00:00"/>
    <n v="2026"/>
    <x v="1"/>
    <n v="6"/>
    <x v="5"/>
    <x v="0"/>
    <x v="15"/>
    <x v="1"/>
    <s v="Business"/>
    <x v="2"/>
    <s v="Carry-On Duffel"/>
    <n v="5"/>
    <n v="130.94999999999999"/>
    <n v="0.15"/>
    <n v="68.47"/>
    <n v="556.53750000000002"/>
    <n v="342.35"/>
    <n v="214.1875"/>
    <n v="0.38485726478449339"/>
  </r>
  <r>
    <n v="2611"/>
    <d v="2026-06-16T00:00:00"/>
    <n v="2026"/>
    <x v="1"/>
    <n v="6"/>
    <x v="5"/>
    <x v="3"/>
    <x v="13"/>
    <x v="0"/>
    <s v="Returning"/>
    <x v="2"/>
    <s v="Travel Backpack 35L"/>
    <n v="5"/>
    <n v="160.82"/>
    <n v="0"/>
    <n v="90.14"/>
    <n v="804.09999999999991"/>
    <n v="450.7"/>
    <n v="353.39999999999992"/>
    <n v="0.43949757492849145"/>
  </r>
  <r>
    <n v="3197"/>
    <d v="2026-06-16T00:00:00"/>
    <n v="2026"/>
    <x v="1"/>
    <n v="6"/>
    <x v="5"/>
    <x v="1"/>
    <x v="12"/>
    <x v="2"/>
    <s v="New"/>
    <x v="0"/>
    <s v="Compact Repair Kit"/>
    <n v="3"/>
    <n v="40.51"/>
    <n v="0"/>
    <n v="16.940000000000001"/>
    <n v="121.53"/>
    <n v="50.820000000000007"/>
    <n v="70.709999999999994"/>
    <n v="0.58183164650703523"/>
  </r>
  <r>
    <n v="4668"/>
    <d v="2026-06-16T00:00:00"/>
    <n v="2026"/>
    <x v="1"/>
    <n v="6"/>
    <x v="5"/>
    <x v="1"/>
    <x v="11"/>
    <x v="0"/>
    <s v="Business"/>
    <x v="0"/>
    <s v="Commuter Helmet"/>
    <n v="1"/>
    <n v="81.08"/>
    <n v="0"/>
    <n v="41.52"/>
    <n v="81.08"/>
    <n v="41.52"/>
    <n v="39.559999999999995"/>
    <n v="0.48791317217562896"/>
  </r>
  <r>
    <n v="4994"/>
    <d v="2026-06-16T00:00:00"/>
    <n v="2026"/>
    <x v="1"/>
    <n v="6"/>
    <x v="5"/>
    <x v="2"/>
    <x v="10"/>
    <x v="1"/>
    <s v="Business"/>
    <x v="1"/>
    <s v="Summit Backpack 45L"/>
    <n v="4"/>
    <n v="150.43"/>
    <n v="0.1"/>
    <n v="77.650000000000006"/>
    <n v="541.548"/>
    <n v="310.60000000000002"/>
    <n v="230.94799999999998"/>
    <n v="0.42645896577957998"/>
  </r>
  <r>
    <n v="512"/>
    <d v="2026-06-17T00:00:00"/>
    <n v="2026"/>
    <x v="1"/>
    <n v="6"/>
    <x v="5"/>
    <x v="1"/>
    <x v="12"/>
    <x v="3"/>
    <s v="Returning"/>
    <x v="3"/>
    <s v="Trail Tent 2P"/>
    <n v="1"/>
    <n v="192.42"/>
    <n v="0"/>
    <n v="103.31"/>
    <n v="192.42"/>
    <n v="103.31"/>
    <n v="89.109999999999985"/>
    <n v="0.46310154869556175"/>
  </r>
  <r>
    <n v="717"/>
    <d v="2026-06-17T00:00:00"/>
    <n v="2026"/>
    <x v="1"/>
    <n v="6"/>
    <x v="5"/>
    <x v="3"/>
    <x v="7"/>
    <x v="1"/>
    <s v="Business"/>
    <x v="3"/>
    <s v="Alpine Tent 4P"/>
    <n v="10"/>
    <n v="333.14"/>
    <n v="0.15"/>
    <n v="194.52"/>
    <n v="2831.6899999999996"/>
    <n v="1945.2"/>
    <n v="886.48999999999955"/>
    <n v="0.31306039856057677"/>
  </r>
  <r>
    <n v="952"/>
    <d v="2026-06-17T00:00:00"/>
    <n v="2026"/>
    <x v="1"/>
    <n v="6"/>
    <x v="5"/>
    <x v="0"/>
    <x v="0"/>
    <x v="0"/>
    <s v="Business"/>
    <x v="3"/>
    <s v="Portable Camp Stove"/>
    <n v="1"/>
    <n v="79.900000000000006"/>
    <n v="0.05"/>
    <n v="40.19"/>
    <n v="75.905000000000001"/>
    <n v="40.19"/>
    <n v="35.715000000000003"/>
    <n v="0.47052236348066667"/>
  </r>
  <r>
    <n v="1081"/>
    <d v="2026-06-17T00:00:00"/>
    <n v="2026"/>
    <x v="1"/>
    <n v="6"/>
    <x v="5"/>
    <x v="3"/>
    <x v="13"/>
    <x v="0"/>
    <s v="Returning"/>
    <x v="0"/>
    <s v="Trail Bike Light"/>
    <n v="1"/>
    <n v="51.12"/>
    <n v="0"/>
    <n v="22.43"/>
    <n v="51.12"/>
    <n v="22.43"/>
    <n v="28.689999999999998"/>
    <n v="0.56122848200312991"/>
  </r>
  <r>
    <n v="2043"/>
    <d v="2026-06-17T00:00:00"/>
    <n v="2026"/>
    <x v="1"/>
    <n v="6"/>
    <x v="5"/>
    <x v="1"/>
    <x v="6"/>
    <x v="0"/>
    <s v="New"/>
    <x v="1"/>
    <s v="Hiking Daypack 20L"/>
    <n v="2"/>
    <n v="90.33"/>
    <n v="0"/>
    <n v="46.3"/>
    <n v="180.66"/>
    <n v="92.6"/>
    <n v="88.06"/>
    <n v="0.48743496069965686"/>
  </r>
  <r>
    <n v="4040"/>
    <d v="2026-06-17T00:00:00"/>
    <n v="2026"/>
    <x v="1"/>
    <n v="6"/>
    <x v="5"/>
    <x v="3"/>
    <x v="7"/>
    <x v="0"/>
    <s v="Business"/>
    <x v="2"/>
    <s v="Insulated Bottle"/>
    <n v="2"/>
    <n v="36.799999999999997"/>
    <n v="0.05"/>
    <n v="13.94"/>
    <n v="69.919999999999987"/>
    <n v="27.88"/>
    <n v="42.039999999999992"/>
    <n v="0.60125858123569798"/>
  </r>
  <r>
    <n v="2295"/>
    <d v="2026-06-18T00:00:00"/>
    <n v="2026"/>
    <x v="1"/>
    <n v="6"/>
    <x v="5"/>
    <x v="1"/>
    <x v="11"/>
    <x v="3"/>
    <s v="New"/>
    <x v="2"/>
    <s v="Packing Cube Set"/>
    <n v="1"/>
    <n v="45.7"/>
    <n v="0.1"/>
    <n v="18.600000000000001"/>
    <n v="41.13"/>
    <n v="18.600000000000001"/>
    <n v="22.53"/>
    <n v="0.5477753464624362"/>
  </r>
  <r>
    <n v="2670"/>
    <d v="2026-06-18T00:00:00"/>
    <n v="2026"/>
    <x v="1"/>
    <n v="6"/>
    <x v="5"/>
    <x v="2"/>
    <x v="5"/>
    <x v="3"/>
    <s v="Returning"/>
    <x v="2"/>
    <s v="Travel Backpack 35L"/>
    <n v="3"/>
    <n v="162.30000000000001"/>
    <n v="0.1"/>
    <n v="86.43"/>
    <n v="438.21000000000004"/>
    <n v="259.29000000000002"/>
    <n v="178.92000000000002"/>
    <n v="0.40829739166153217"/>
  </r>
  <r>
    <n v="2777"/>
    <d v="2026-06-18T00:00:00"/>
    <n v="2026"/>
    <x v="1"/>
    <n v="6"/>
    <x v="5"/>
    <x v="1"/>
    <x v="14"/>
    <x v="1"/>
    <s v="Business"/>
    <x v="1"/>
    <s v="Trekking Poles"/>
    <n v="5"/>
    <n v="72.37"/>
    <n v="0.2"/>
    <n v="32.840000000000003"/>
    <n v="289.48"/>
    <n v="164.20000000000002"/>
    <n v="125.28"/>
    <n v="0.43277601215973466"/>
  </r>
  <r>
    <n v="2780"/>
    <d v="2026-06-18T00:00:00"/>
    <n v="2026"/>
    <x v="1"/>
    <n v="6"/>
    <x v="5"/>
    <x v="2"/>
    <x v="3"/>
    <x v="0"/>
    <s v="New"/>
    <x v="4"/>
    <s v="Recovery Roller"/>
    <n v="2"/>
    <n v="35.61"/>
    <n v="0.15"/>
    <n v="13.96"/>
    <n v="60.536999999999999"/>
    <n v="27.92"/>
    <n v="32.616999999999997"/>
    <n v="0.53879445628293432"/>
  </r>
  <r>
    <n v="3209"/>
    <d v="2026-06-18T00:00:00"/>
    <n v="2026"/>
    <x v="1"/>
    <n v="6"/>
    <x v="5"/>
    <x v="3"/>
    <x v="13"/>
    <x v="0"/>
    <s v="Returning"/>
    <x v="2"/>
    <s v="Carry-On Duffel"/>
    <n v="2"/>
    <n v="133.12"/>
    <n v="0"/>
    <n v="67.02"/>
    <n v="266.24"/>
    <n v="134.04"/>
    <n v="132.20000000000002"/>
    <n v="0.4965444711538462"/>
  </r>
  <r>
    <n v="3414"/>
    <d v="2026-06-18T00:00:00"/>
    <n v="2026"/>
    <x v="1"/>
    <n v="6"/>
    <x v="5"/>
    <x v="0"/>
    <x v="15"/>
    <x v="3"/>
    <s v="Returning"/>
    <x v="0"/>
    <s v="Trail Bike Light"/>
    <n v="1"/>
    <n v="51.23"/>
    <n v="0.05"/>
    <n v="23.12"/>
    <n v="48.668499999999995"/>
    <n v="23.12"/>
    <n v="25.548499999999994"/>
    <n v="0.5249494025909982"/>
  </r>
  <r>
    <n v="3846"/>
    <d v="2026-06-18T00:00:00"/>
    <n v="2026"/>
    <x v="1"/>
    <n v="6"/>
    <x v="5"/>
    <x v="1"/>
    <x v="12"/>
    <x v="0"/>
    <s v="Business"/>
    <x v="1"/>
    <s v="Hiking Daypack 20L"/>
    <n v="1"/>
    <n v="93.5"/>
    <n v="0"/>
    <n v="46.63"/>
    <n v="93.5"/>
    <n v="46.63"/>
    <n v="46.87"/>
    <n v="0.50128342245989299"/>
  </r>
  <r>
    <n v="4120"/>
    <d v="2026-06-18T00:00:00"/>
    <n v="2026"/>
    <x v="1"/>
    <n v="6"/>
    <x v="5"/>
    <x v="3"/>
    <x v="4"/>
    <x v="2"/>
    <s v="Returning"/>
    <x v="4"/>
    <s v="Resistance Band Set"/>
    <n v="3"/>
    <n v="41.16"/>
    <n v="0"/>
    <n v="14.79"/>
    <n v="123.47999999999999"/>
    <n v="44.37"/>
    <n v="79.109999999999985"/>
    <n v="0.64067055393586003"/>
  </r>
  <r>
    <n v="4217"/>
    <d v="2026-06-18T00:00:00"/>
    <n v="2026"/>
    <x v="1"/>
    <n v="6"/>
    <x v="5"/>
    <x v="1"/>
    <x v="12"/>
    <x v="3"/>
    <s v="New"/>
    <x v="4"/>
    <s v="Resistance Band Set"/>
    <n v="1"/>
    <n v="39.74"/>
    <n v="0.05"/>
    <n v="14.39"/>
    <n v="37.753"/>
    <n v="14.39"/>
    <n v="23.363"/>
    <n v="0.6188382380208195"/>
  </r>
  <r>
    <n v="4786"/>
    <d v="2026-06-18T00:00:00"/>
    <n v="2026"/>
    <x v="1"/>
    <n v="6"/>
    <x v="5"/>
    <x v="3"/>
    <x v="7"/>
    <x v="0"/>
    <s v="Returning"/>
    <x v="2"/>
    <s v="Packing Cube Set"/>
    <n v="3"/>
    <n v="46.79"/>
    <n v="0.1"/>
    <n v="18.25"/>
    <n v="126.33300000000001"/>
    <n v="54.75"/>
    <n v="71.583000000000013"/>
    <n v="0.56662154781411034"/>
  </r>
  <r>
    <n v="23"/>
    <d v="2026-06-19T00:00:00"/>
    <n v="2026"/>
    <x v="1"/>
    <n v="6"/>
    <x v="5"/>
    <x v="3"/>
    <x v="13"/>
    <x v="1"/>
    <s v="Business"/>
    <x v="1"/>
    <s v="Hiking Daypack 20L"/>
    <n v="4"/>
    <n v="91.74"/>
    <n v="0.2"/>
    <n v="44.74"/>
    <n v="293.56799999999998"/>
    <n v="178.96"/>
    <n v="114.60799999999998"/>
    <n v="0.39039677349029861"/>
  </r>
  <r>
    <n v="99"/>
    <d v="2026-06-19T00:00:00"/>
    <n v="2026"/>
    <x v="1"/>
    <n v="6"/>
    <x v="5"/>
    <x v="3"/>
    <x v="13"/>
    <x v="0"/>
    <s v="New"/>
    <x v="4"/>
    <s v="Recovery Roller"/>
    <n v="1"/>
    <n v="36.28"/>
    <n v="0.1"/>
    <n v="13.8"/>
    <n v="32.652000000000001"/>
    <n v="13.8"/>
    <n v="18.852"/>
    <n v="0.5773612642410878"/>
  </r>
  <r>
    <n v="269"/>
    <d v="2026-06-19T00:00:00"/>
    <n v="2026"/>
    <x v="1"/>
    <n v="6"/>
    <x v="5"/>
    <x v="3"/>
    <x v="13"/>
    <x v="1"/>
    <s v="Returning"/>
    <x v="1"/>
    <s v="Trekking Poles"/>
    <n v="3"/>
    <n v="73.02"/>
    <n v="0.1"/>
    <n v="32.69"/>
    <n v="197.154"/>
    <n v="98.07"/>
    <n v="99.084000000000003"/>
    <n v="0.50257159377948202"/>
  </r>
  <r>
    <n v="1772"/>
    <d v="2026-06-19T00:00:00"/>
    <n v="2026"/>
    <x v="1"/>
    <n v="6"/>
    <x v="5"/>
    <x v="3"/>
    <x v="4"/>
    <x v="0"/>
    <s v="New"/>
    <x v="1"/>
    <s v="Summit Backpack 45L"/>
    <n v="4"/>
    <n v="153.38"/>
    <n v="0"/>
    <n v="76.92"/>
    <n v="613.52"/>
    <n v="307.68"/>
    <n v="305.83999999999997"/>
    <n v="0.49850045638283996"/>
  </r>
  <r>
    <n v="1906"/>
    <d v="2026-06-19T00:00:00"/>
    <n v="2026"/>
    <x v="1"/>
    <n v="6"/>
    <x v="5"/>
    <x v="3"/>
    <x v="8"/>
    <x v="3"/>
    <s v="Returning"/>
    <x v="3"/>
    <s v="Compact Sleeping Bag"/>
    <n v="2"/>
    <n v="125.5"/>
    <n v="0"/>
    <n v="61.67"/>
    <n v="251"/>
    <n v="123.34"/>
    <n v="127.66"/>
    <n v="0.50860557768924297"/>
  </r>
  <r>
    <n v="2473"/>
    <d v="2026-06-19T00:00:00"/>
    <n v="2026"/>
    <x v="1"/>
    <n v="6"/>
    <x v="5"/>
    <x v="0"/>
    <x v="0"/>
    <x v="1"/>
    <s v="Returning"/>
    <x v="0"/>
    <s v="Commuter Helmet"/>
    <n v="3"/>
    <n v="80.75"/>
    <n v="0.15"/>
    <n v="42.81"/>
    <n v="205.91249999999999"/>
    <n v="128.43"/>
    <n v="77.482499999999987"/>
    <n v="0.37628847204516475"/>
  </r>
  <r>
    <n v="2549"/>
    <d v="2026-06-19T00:00:00"/>
    <n v="2026"/>
    <x v="1"/>
    <n v="6"/>
    <x v="5"/>
    <x v="3"/>
    <x v="13"/>
    <x v="1"/>
    <s v="Returning"/>
    <x v="4"/>
    <s v="Recovery Roller"/>
    <n v="8"/>
    <n v="36.15"/>
    <n v="0.05"/>
    <n v="13.55"/>
    <n v="274.73999999999995"/>
    <n v="108.4"/>
    <n v="166.33999999999995"/>
    <n v="0.60544514814005956"/>
  </r>
  <r>
    <n v="3341"/>
    <d v="2026-06-19T00:00:00"/>
    <n v="2026"/>
    <x v="1"/>
    <n v="6"/>
    <x v="5"/>
    <x v="0"/>
    <x v="15"/>
    <x v="0"/>
    <s v="New"/>
    <x v="1"/>
    <s v="Trail Boots"/>
    <n v="2"/>
    <n v="143.1"/>
    <n v="0"/>
    <n v="78.11"/>
    <n v="286.2"/>
    <n v="156.22"/>
    <n v="129.97999999999999"/>
    <n v="0.45415793151642209"/>
  </r>
  <r>
    <n v="3351"/>
    <d v="2026-06-19T00:00:00"/>
    <n v="2026"/>
    <x v="1"/>
    <n v="6"/>
    <x v="5"/>
    <x v="1"/>
    <x v="1"/>
    <x v="3"/>
    <s v="New"/>
    <x v="3"/>
    <s v="Compact Sleeping Bag"/>
    <n v="4"/>
    <n v="123.89"/>
    <n v="0"/>
    <n v="59.42"/>
    <n v="495.56"/>
    <n v="237.68"/>
    <n v="257.88"/>
    <n v="0.5203809831301961"/>
  </r>
  <r>
    <n v="3366"/>
    <d v="2026-06-19T00:00:00"/>
    <n v="2026"/>
    <x v="1"/>
    <n v="6"/>
    <x v="5"/>
    <x v="1"/>
    <x v="11"/>
    <x v="0"/>
    <s v="Business"/>
    <x v="2"/>
    <s v="Carry-On Duffel"/>
    <n v="1"/>
    <n v="135.41999999999999"/>
    <n v="0.05"/>
    <n v="68.180000000000007"/>
    <n v="128.64899999999997"/>
    <n v="68.180000000000007"/>
    <n v="60.468999999999966"/>
    <n v="0.47003085915941811"/>
  </r>
  <r>
    <n v="3691"/>
    <d v="2026-06-19T00:00:00"/>
    <n v="2026"/>
    <x v="1"/>
    <n v="6"/>
    <x v="5"/>
    <x v="1"/>
    <x v="6"/>
    <x v="2"/>
    <s v="Returning"/>
    <x v="1"/>
    <s v="Hiking Daypack 20L"/>
    <n v="1"/>
    <n v="93.48"/>
    <n v="0.05"/>
    <n v="44.31"/>
    <n v="88.805999999999997"/>
    <n v="44.31"/>
    <n v="44.495999999999995"/>
    <n v="0.50104722653874734"/>
  </r>
  <r>
    <n v="3909"/>
    <d v="2026-06-19T00:00:00"/>
    <n v="2026"/>
    <x v="1"/>
    <n v="6"/>
    <x v="5"/>
    <x v="1"/>
    <x v="1"/>
    <x v="3"/>
    <s v="Returning"/>
    <x v="1"/>
    <s v="Summit Backpack 45L"/>
    <n v="1"/>
    <n v="156.05000000000001"/>
    <n v="0.05"/>
    <n v="81.28"/>
    <n v="148.2475"/>
    <n v="81.28"/>
    <n v="66.967500000000001"/>
    <n v="0.45172768512116562"/>
  </r>
  <r>
    <n v="4862"/>
    <d v="2026-06-19T00:00:00"/>
    <n v="2026"/>
    <x v="1"/>
    <n v="6"/>
    <x v="5"/>
    <x v="1"/>
    <x v="6"/>
    <x v="0"/>
    <s v="Returning"/>
    <x v="4"/>
    <s v="Recovery Roller"/>
    <n v="1"/>
    <n v="36.74"/>
    <n v="0"/>
    <n v="14.15"/>
    <n v="36.74"/>
    <n v="14.15"/>
    <n v="22.590000000000003"/>
    <n v="0.61486118671747425"/>
  </r>
  <r>
    <n v="5096"/>
    <d v="2026-06-19T00:00:00"/>
    <n v="2026"/>
    <x v="1"/>
    <n v="6"/>
    <x v="5"/>
    <x v="0"/>
    <x v="15"/>
    <x v="0"/>
    <s v="Returning"/>
    <x v="3"/>
    <s v="Trail Tent 2P"/>
    <n v="2"/>
    <n v="199.28"/>
    <n v="0"/>
    <n v="102.85"/>
    <n v="398.56"/>
    <n v="205.7"/>
    <n v="192.86"/>
    <n v="0.48389201124046571"/>
  </r>
  <r>
    <n v="5112"/>
    <d v="2026-06-19T00:00:00"/>
    <n v="2026"/>
    <x v="1"/>
    <n v="6"/>
    <x v="5"/>
    <x v="0"/>
    <x v="0"/>
    <x v="3"/>
    <s v="Returning"/>
    <x v="4"/>
    <s v="Recovery Roller"/>
    <n v="2"/>
    <n v="37.04"/>
    <n v="0.05"/>
    <n v="13.76"/>
    <n v="70.375999999999991"/>
    <n v="27.52"/>
    <n v="42.855999999999995"/>
    <n v="0.60895759918153913"/>
  </r>
  <r>
    <n v="501"/>
    <d v="2026-06-20T00:00:00"/>
    <n v="2026"/>
    <x v="1"/>
    <n v="6"/>
    <x v="5"/>
    <x v="3"/>
    <x v="4"/>
    <x v="0"/>
    <s v="New"/>
    <x v="3"/>
    <s v="Portable Camp Stove"/>
    <n v="2"/>
    <n v="80.95"/>
    <n v="0.1"/>
    <n v="39.44"/>
    <n v="145.71"/>
    <n v="78.88"/>
    <n v="66.830000000000013"/>
    <n v="0.45865074462974409"/>
  </r>
  <r>
    <n v="540"/>
    <d v="2026-06-20T00:00:00"/>
    <n v="2026"/>
    <x v="1"/>
    <n v="6"/>
    <x v="5"/>
    <x v="0"/>
    <x v="9"/>
    <x v="3"/>
    <s v="Returning"/>
    <x v="1"/>
    <s v="Summit Backpack 45L"/>
    <n v="1"/>
    <n v="151.46"/>
    <n v="0.05"/>
    <n v="77.98"/>
    <n v="143.887"/>
    <n v="77.98"/>
    <n v="65.906999999999996"/>
    <n v="0.45804693961233467"/>
  </r>
  <r>
    <n v="2255"/>
    <d v="2026-06-20T00:00:00"/>
    <n v="2026"/>
    <x v="1"/>
    <n v="6"/>
    <x v="5"/>
    <x v="0"/>
    <x v="9"/>
    <x v="0"/>
    <s v="Business"/>
    <x v="1"/>
    <s v="Hiking Daypack 20L"/>
    <n v="5"/>
    <n v="90.1"/>
    <n v="0"/>
    <n v="44.32"/>
    <n v="450.5"/>
    <n v="221.6"/>
    <n v="228.9"/>
    <n v="0.50810210876803552"/>
  </r>
  <r>
    <n v="3126"/>
    <d v="2026-06-20T00:00:00"/>
    <n v="2026"/>
    <x v="1"/>
    <n v="6"/>
    <x v="5"/>
    <x v="0"/>
    <x v="0"/>
    <x v="3"/>
    <s v="Business"/>
    <x v="1"/>
    <s v="Summit Backpack 45L"/>
    <n v="1"/>
    <n v="155.69"/>
    <n v="0.1"/>
    <n v="79.42"/>
    <n v="140.12100000000001"/>
    <n v="79.42"/>
    <n v="60.701000000000008"/>
    <n v="0.43320415926235184"/>
  </r>
  <r>
    <n v="3223"/>
    <d v="2026-06-20T00:00:00"/>
    <n v="2026"/>
    <x v="1"/>
    <n v="6"/>
    <x v="5"/>
    <x v="1"/>
    <x v="14"/>
    <x v="2"/>
    <s v="Returning"/>
    <x v="4"/>
    <s v="Training Mat"/>
    <n v="1"/>
    <n v="50.11"/>
    <n v="0.05"/>
    <n v="21.38"/>
    <n v="47.604499999999994"/>
    <n v="21.38"/>
    <n v="26.224499999999995"/>
    <n v="0.55088279469377888"/>
  </r>
  <r>
    <n v="3260"/>
    <d v="2026-06-20T00:00:00"/>
    <n v="2026"/>
    <x v="1"/>
    <n v="6"/>
    <x v="5"/>
    <x v="2"/>
    <x v="2"/>
    <x v="2"/>
    <s v="Returning"/>
    <x v="1"/>
    <s v="Trail Boots"/>
    <n v="1"/>
    <n v="142.55000000000001"/>
    <n v="0.1"/>
    <n v="79.709999999999994"/>
    <n v="128.29500000000002"/>
    <n v="79.709999999999994"/>
    <n v="48.585000000000022"/>
    <n v="0.37869753302934656"/>
  </r>
  <r>
    <n v="3404"/>
    <d v="2026-06-20T00:00:00"/>
    <n v="2026"/>
    <x v="1"/>
    <n v="6"/>
    <x v="5"/>
    <x v="3"/>
    <x v="8"/>
    <x v="0"/>
    <s v="New"/>
    <x v="3"/>
    <s v="Trail Tent 2P"/>
    <n v="3"/>
    <n v="191.11"/>
    <n v="0.05"/>
    <n v="102.82"/>
    <n v="544.6635"/>
    <n v="308.45999999999998"/>
    <n v="236.20350000000002"/>
    <n v="0.43366867800026992"/>
  </r>
  <r>
    <n v="4267"/>
    <d v="2026-06-20T00:00:00"/>
    <n v="2026"/>
    <x v="1"/>
    <n v="6"/>
    <x v="5"/>
    <x v="3"/>
    <x v="13"/>
    <x v="1"/>
    <s v="Business"/>
    <x v="0"/>
    <s v="Compact Repair Kit"/>
    <n v="6"/>
    <n v="40.229999999999997"/>
    <n v="0.15"/>
    <n v="17.079999999999998"/>
    <n v="205.173"/>
    <n v="102.47999999999999"/>
    <n v="102.69300000000001"/>
    <n v="0.50051907414718322"/>
  </r>
  <r>
    <n v="5082"/>
    <d v="2026-06-20T00:00:00"/>
    <n v="2026"/>
    <x v="1"/>
    <n v="6"/>
    <x v="5"/>
    <x v="1"/>
    <x v="11"/>
    <x v="0"/>
    <s v="Business"/>
    <x v="0"/>
    <s v="Commuter Helmet"/>
    <n v="2"/>
    <n v="81.489999999999995"/>
    <n v="0"/>
    <n v="42.15"/>
    <n v="162.97999999999999"/>
    <n v="84.3"/>
    <n v="78.679999999999993"/>
    <n v="0.48275862068965514"/>
  </r>
  <r>
    <n v="5108"/>
    <d v="2026-06-20T00:00:00"/>
    <n v="2026"/>
    <x v="1"/>
    <n v="6"/>
    <x v="5"/>
    <x v="1"/>
    <x v="6"/>
    <x v="1"/>
    <s v="Business"/>
    <x v="2"/>
    <s v="Travel Backpack 35L"/>
    <n v="8"/>
    <n v="162.71"/>
    <n v="0.2"/>
    <n v="85.27"/>
    <n v="1041.3440000000001"/>
    <n v="682.16"/>
    <n v="359.18400000000008"/>
    <n v="0.34492348349824847"/>
  </r>
  <r>
    <n v="1105"/>
    <d v="2026-06-21T00:00:00"/>
    <n v="2026"/>
    <x v="1"/>
    <n v="6"/>
    <x v="5"/>
    <x v="2"/>
    <x v="5"/>
    <x v="3"/>
    <s v="Returning"/>
    <x v="2"/>
    <s v="Insulated Bottle"/>
    <n v="1"/>
    <n v="36.479999999999997"/>
    <n v="0.1"/>
    <n v="13.9"/>
    <n v="32.832000000000001"/>
    <n v="13.9"/>
    <n v="18.932000000000002"/>
    <n v="0.57663255360623789"/>
  </r>
  <r>
    <n v="2757"/>
    <d v="2026-06-21T00:00:00"/>
    <n v="2026"/>
    <x v="1"/>
    <n v="6"/>
    <x v="5"/>
    <x v="1"/>
    <x v="6"/>
    <x v="1"/>
    <s v="Business"/>
    <x v="2"/>
    <s v="Carry-On Duffel"/>
    <n v="6"/>
    <n v="136.65"/>
    <n v="0.15"/>
    <n v="68.56"/>
    <n v="696.91500000000008"/>
    <n v="411.36"/>
    <n v="285.55500000000006"/>
    <n v="0.4097415036266977"/>
  </r>
  <r>
    <n v="3325"/>
    <d v="2026-06-21T00:00:00"/>
    <n v="2026"/>
    <x v="1"/>
    <n v="6"/>
    <x v="5"/>
    <x v="2"/>
    <x v="2"/>
    <x v="0"/>
    <s v="New"/>
    <x v="0"/>
    <s v="Trail Bike Light"/>
    <n v="4"/>
    <n v="50.57"/>
    <n v="0"/>
    <n v="21.85"/>
    <n v="202.28"/>
    <n v="87.4"/>
    <n v="114.88"/>
    <n v="0.56792564761716435"/>
  </r>
  <r>
    <n v="4070"/>
    <d v="2026-06-21T00:00:00"/>
    <n v="2026"/>
    <x v="1"/>
    <n v="6"/>
    <x v="5"/>
    <x v="3"/>
    <x v="8"/>
    <x v="0"/>
    <s v="New"/>
    <x v="0"/>
    <s v="Cycling Pack 12L"/>
    <n v="3"/>
    <n v="103.72"/>
    <n v="0"/>
    <n v="50.34"/>
    <n v="311.15999999999997"/>
    <n v="151.02000000000001"/>
    <n v="160.13999999999996"/>
    <n v="0.51465483995372152"/>
  </r>
  <r>
    <n v="4339"/>
    <d v="2026-06-21T00:00:00"/>
    <n v="2026"/>
    <x v="1"/>
    <n v="6"/>
    <x v="5"/>
    <x v="2"/>
    <x v="16"/>
    <x v="3"/>
    <s v="Returning"/>
    <x v="2"/>
    <s v="Carry-On Duffel"/>
    <n v="1"/>
    <n v="132.49"/>
    <n v="0"/>
    <n v="67.09"/>
    <n v="132.49"/>
    <n v="67.09"/>
    <n v="65.400000000000006"/>
    <n v="0.49362216016303118"/>
  </r>
  <r>
    <n v="731"/>
    <d v="2026-06-22T00:00:00"/>
    <n v="2026"/>
    <x v="1"/>
    <n v="6"/>
    <x v="5"/>
    <x v="2"/>
    <x v="3"/>
    <x v="0"/>
    <s v="New"/>
    <x v="3"/>
    <s v="Portable Camp Stove"/>
    <n v="2"/>
    <n v="80.650000000000006"/>
    <n v="0"/>
    <n v="39.18"/>
    <n v="161.30000000000001"/>
    <n v="78.36"/>
    <n v="82.940000000000012"/>
    <n v="0.51419714817110973"/>
  </r>
  <r>
    <n v="1362"/>
    <d v="2026-06-22T00:00:00"/>
    <n v="2026"/>
    <x v="1"/>
    <n v="6"/>
    <x v="5"/>
    <x v="1"/>
    <x v="1"/>
    <x v="2"/>
    <s v="New"/>
    <x v="4"/>
    <s v="Recovery Roller"/>
    <n v="1"/>
    <n v="35.409999999999997"/>
    <n v="0.05"/>
    <n v="13.9"/>
    <n v="33.639499999999998"/>
    <n v="13.9"/>
    <n v="19.7395"/>
    <n v="0.58679528530447833"/>
  </r>
  <r>
    <n v="1512"/>
    <d v="2026-06-22T00:00:00"/>
    <n v="2026"/>
    <x v="1"/>
    <n v="6"/>
    <x v="5"/>
    <x v="0"/>
    <x v="0"/>
    <x v="3"/>
    <s v="Returning"/>
    <x v="4"/>
    <s v="Resistance Band Set"/>
    <n v="3"/>
    <n v="41.01"/>
    <n v="0"/>
    <n v="14.33"/>
    <n v="123.03"/>
    <n v="42.99"/>
    <n v="80.039999999999992"/>
    <n v="0.65057303096805652"/>
  </r>
  <r>
    <n v="1647"/>
    <d v="2026-06-22T00:00:00"/>
    <n v="2026"/>
    <x v="1"/>
    <n v="6"/>
    <x v="5"/>
    <x v="3"/>
    <x v="8"/>
    <x v="0"/>
    <s v="Business"/>
    <x v="2"/>
    <s v="Insulated Bottle"/>
    <n v="1"/>
    <n v="36.01"/>
    <n v="0"/>
    <n v="13.23"/>
    <n v="36.01"/>
    <n v="13.23"/>
    <n v="22.779999999999998"/>
    <n v="0.63260205498472644"/>
  </r>
  <r>
    <n v="2358"/>
    <d v="2026-06-22T00:00:00"/>
    <n v="2026"/>
    <x v="1"/>
    <n v="6"/>
    <x v="5"/>
    <x v="0"/>
    <x v="0"/>
    <x v="3"/>
    <s v="Returning"/>
    <x v="4"/>
    <s v="Training Mat"/>
    <n v="2"/>
    <n v="50.21"/>
    <n v="0.05"/>
    <n v="21.74"/>
    <n v="95.399000000000001"/>
    <n v="43.48"/>
    <n v="51.919000000000004"/>
    <n v="0.54423002337550708"/>
  </r>
  <r>
    <n v="2366"/>
    <d v="2026-06-22T00:00:00"/>
    <n v="2026"/>
    <x v="1"/>
    <n v="6"/>
    <x v="5"/>
    <x v="2"/>
    <x v="10"/>
    <x v="3"/>
    <s v="Returning"/>
    <x v="0"/>
    <s v="Cycling Pack 12L"/>
    <n v="3"/>
    <n v="100.3"/>
    <n v="0"/>
    <n v="49.26"/>
    <n v="300.89999999999998"/>
    <n v="147.78"/>
    <n v="153.11999999999998"/>
    <n v="0.5088733798604187"/>
  </r>
  <r>
    <n v="3481"/>
    <d v="2026-06-22T00:00:00"/>
    <n v="2026"/>
    <x v="1"/>
    <n v="6"/>
    <x v="5"/>
    <x v="3"/>
    <x v="8"/>
    <x v="2"/>
    <s v="New"/>
    <x v="2"/>
    <s v="Packing Cube Set"/>
    <n v="1"/>
    <n v="47.7"/>
    <n v="0.1"/>
    <n v="18.760000000000002"/>
    <n v="42.930000000000007"/>
    <n v="18.760000000000002"/>
    <n v="24.170000000000005"/>
    <n v="0.56300955043093415"/>
  </r>
  <r>
    <n v="3595"/>
    <d v="2026-06-22T00:00:00"/>
    <n v="2026"/>
    <x v="1"/>
    <n v="6"/>
    <x v="5"/>
    <x v="1"/>
    <x v="14"/>
    <x v="0"/>
    <s v="New"/>
    <x v="0"/>
    <s v="Compact Repair Kit"/>
    <n v="2"/>
    <n v="40.94"/>
    <n v="0.1"/>
    <n v="16.88"/>
    <n v="73.691999999999993"/>
    <n v="33.76"/>
    <n v="39.931999999999995"/>
    <n v="0.54187700157411933"/>
  </r>
  <r>
    <n v="3766"/>
    <d v="2026-06-22T00:00:00"/>
    <n v="2026"/>
    <x v="1"/>
    <n v="6"/>
    <x v="5"/>
    <x v="3"/>
    <x v="8"/>
    <x v="2"/>
    <s v="Returning"/>
    <x v="1"/>
    <s v="Hiking Daypack 20L"/>
    <n v="1"/>
    <n v="93.78"/>
    <n v="0"/>
    <n v="46.62"/>
    <n v="93.78"/>
    <n v="46.62"/>
    <n v="47.160000000000004"/>
    <n v="0.50287907869481774"/>
  </r>
  <r>
    <n v="3933"/>
    <d v="2026-06-22T00:00:00"/>
    <n v="2026"/>
    <x v="1"/>
    <n v="6"/>
    <x v="5"/>
    <x v="3"/>
    <x v="4"/>
    <x v="2"/>
    <s v="New"/>
    <x v="4"/>
    <s v="Training Mat"/>
    <n v="2"/>
    <n v="51.42"/>
    <n v="0"/>
    <n v="22.19"/>
    <n v="102.84"/>
    <n v="44.38"/>
    <n v="58.46"/>
    <n v="0.56845585375340335"/>
  </r>
  <r>
    <n v="3951"/>
    <d v="2026-06-22T00:00:00"/>
    <n v="2026"/>
    <x v="1"/>
    <n v="6"/>
    <x v="5"/>
    <x v="2"/>
    <x v="2"/>
    <x v="2"/>
    <s v="New"/>
    <x v="2"/>
    <s v="Travel Backpack 35L"/>
    <n v="1"/>
    <n v="164.99"/>
    <n v="0.1"/>
    <n v="86.6"/>
    <n v="148.49100000000001"/>
    <n v="86.6"/>
    <n v="61.89100000000002"/>
    <n v="0.41679967136055396"/>
  </r>
  <r>
    <n v="4078"/>
    <d v="2026-06-22T00:00:00"/>
    <n v="2026"/>
    <x v="1"/>
    <n v="6"/>
    <x v="5"/>
    <x v="2"/>
    <x v="5"/>
    <x v="3"/>
    <s v="Returning"/>
    <x v="1"/>
    <s v="Trail Boots"/>
    <n v="1"/>
    <n v="145.65"/>
    <n v="0"/>
    <n v="79.87"/>
    <n v="145.65"/>
    <n v="79.87"/>
    <n v="65.78"/>
    <n v="0.45163062135255749"/>
  </r>
  <r>
    <n v="4182"/>
    <d v="2026-06-22T00:00:00"/>
    <n v="2026"/>
    <x v="1"/>
    <n v="6"/>
    <x v="5"/>
    <x v="1"/>
    <x v="11"/>
    <x v="0"/>
    <s v="New"/>
    <x v="4"/>
    <s v="Weighted Vest"/>
    <n v="4"/>
    <n v="120.94"/>
    <n v="0.05"/>
    <n v="70.84"/>
    <n v="459.57199999999995"/>
    <n v="283.36"/>
    <n v="176.21199999999993"/>
    <n v="0.38342631840059871"/>
  </r>
  <r>
    <n v="323"/>
    <d v="2026-06-23T00:00:00"/>
    <n v="2026"/>
    <x v="1"/>
    <n v="6"/>
    <x v="5"/>
    <x v="3"/>
    <x v="13"/>
    <x v="0"/>
    <s v="Returning"/>
    <x v="2"/>
    <s v="Insulated Bottle"/>
    <n v="1"/>
    <n v="36.94"/>
    <n v="0"/>
    <n v="13.25"/>
    <n v="36.94"/>
    <n v="13.25"/>
    <n v="23.689999999999998"/>
    <n v="0.64131023280996213"/>
  </r>
  <r>
    <n v="544"/>
    <d v="2026-06-23T00:00:00"/>
    <n v="2026"/>
    <x v="1"/>
    <n v="6"/>
    <x v="5"/>
    <x v="0"/>
    <x v="15"/>
    <x v="0"/>
    <s v="Business"/>
    <x v="1"/>
    <s v="Hiking Daypack 20L"/>
    <n v="1"/>
    <n v="90.3"/>
    <n v="0.05"/>
    <n v="45.07"/>
    <n v="85.784999999999997"/>
    <n v="45.07"/>
    <n v="40.714999999999996"/>
    <n v="0.47461677449437545"/>
  </r>
  <r>
    <n v="1570"/>
    <d v="2026-06-23T00:00:00"/>
    <n v="2026"/>
    <x v="1"/>
    <n v="6"/>
    <x v="5"/>
    <x v="3"/>
    <x v="13"/>
    <x v="3"/>
    <s v="Returning"/>
    <x v="3"/>
    <s v="Alpine Tent 4P"/>
    <n v="1"/>
    <n v="335.05"/>
    <n v="0"/>
    <n v="191.67"/>
    <n v="335.05"/>
    <n v="191.67"/>
    <n v="143.38000000000002"/>
    <n v="0.42793612893597976"/>
  </r>
  <r>
    <n v="1932"/>
    <d v="2026-06-23T00:00:00"/>
    <n v="2026"/>
    <x v="1"/>
    <n v="6"/>
    <x v="5"/>
    <x v="3"/>
    <x v="8"/>
    <x v="0"/>
    <s v="New"/>
    <x v="2"/>
    <s v="Insulated Bottle"/>
    <n v="1"/>
    <n v="35.9"/>
    <n v="0.05"/>
    <n v="13.81"/>
    <n v="34.104999999999997"/>
    <n v="13.81"/>
    <n v="20.294999999999995"/>
    <n v="0.59507403606509301"/>
  </r>
  <r>
    <n v="4352"/>
    <d v="2026-06-23T00:00:00"/>
    <n v="2026"/>
    <x v="1"/>
    <n v="6"/>
    <x v="5"/>
    <x v="3"/>
    <x v="13"/>
    <x v="0"/>
    <s v="Returning"/>
    <x v="0"/>
    <s v="Trail Bike Light"/>
    <n v="6"/>
    <n v="51.34"/>
    <n v="0.1"/>
    <n v="22.47"/>
    <n v="277.23600000000005"/>
    <n v="134.82"/>
    <n v="142.41600000000005"/>
    <n v="0.51369951954291659"/>
  </r>
  <r>
    <n v="4561"/>
    <d v="2026-06-23T00:00:00"/>
    <n v="2026"/>
    <x v="1"/>
    <n v="6"/>
    <x v="5"/>
    <x v="0"/>
    <x v="0"/>
    <x v="2"/>
    <s v="Returning"/>
    <x v="1"/>
    <s v="Summit Backpack 45L"/>
    <n v="1"/>
    <n v="157.91"/>
    <n v="0"/>
    <n v="77.12"/>
    <n v="157.91"/>
    <n v="77.12"/>
    <n v="80.789999999999992"/>
    <n v="0.51162054334747642"/>
  </r>
  <r>
    <n v="4741"/>
    <d v="2026-06-23T00:00:00"/>
    <n v="2026"/>
    <x v="1"/>
    <n v="6"/>
    <x v="5"/>
    <x v="3"/>
    <x v="13"/>
    <x v="0"/>
    <s v="New"/>
    <x v="0"/>
    <s v="Compact Repair Kit"/>
    <n v="3"/>
    <n v="41.09"/>
    <n v="0.05"/>
    <n v="16.809999999999999"/>
    <n v="117.10650000000001"/>
    <n v="50.429999999999993"/>
    <n v="66.676500000000019"/>
    <n v="0.569366346018368"/>
  </r>
  <r>
    <n v="4882"/>
    <d v="2026-06-23T00:00:00"/>
    <n v="2026"/>
    <x v="1"/>
    <n v="6"/>
    <x v="5"/>
    <x v="1"/>
    <x v="12"/>
    <x v="0"/>
    <s v="Returning"/>
    <x v="3"/>
    <s v="Compact Sleeping Bag"/>
    <n v="2"/>
    <n v="120.18"/>
    <n v="0.05"/>
    <n v="59.4"/>
    <n v="228.34200000000001"/>
    <n v="118.8"/>
    <n v="109.54200000000002"/>
    <n v="0.47972777675591882"/>
  </r>
  <r>
    <n v="4885"/>
    <d v="2026-06-23T00:00:00"/>
    <n v="2026"/>
    <x v="1"/>
    <n v="6"/>
    <x v="5"/>
    <x v="3"/>
    <x v="13"/>
    <x v="3"/>
    <s v="New"/>
    <x v="3"/>
    <s v="Trail Tent 2P"/>
    <n v="1"/>
    <n v="198.1"/>
    <n v="0.1"/>
    <n v="103.46"/>
    <n v="178.29"/>
    <n v="103.46"/>
    <n v="74.83"/>
    <n v="0.41970946211228899"/>
  </r>
  <r>
    <n v="4982"/>
    <d v="2026-06-23T00:00:00"/>
    <n v="2026"/>
    <x v="1"/>
    <n v="6"/>
    <x v="5"/>
    <x v="2"/>
    <x v="10"/>
    <x v="0"/>
    <s v="Returning"/>
    <x v="2"/>
    <s v="Insulated Bottle"/>
    <n v="1"/>
    <n v="36.700000000000003"/>
    <n v="0.15"/>
    <n v="13.59"/>
    <n v="31.195"/>
    <n v="13.59"/>
    <n v="17.605"/>
    <n v="0.56435326174066358"/>
  </r>
  <r>
    <n v="40"/>
    <d v="2026-06-24T00:00:00"/>
    <n v="2026"/>
    <x v="1"/>
    <n v="6"/>
    <x v="5"/>
    <x v="3"/>
    <x v="7"/>
    <x v="2"/>
    <s v="New"/>
    <x v="2"/>
    <s v="Travel Backpack 35L"/>
    <n v="1"/>
    <n v="167.23"/>
    <n v="0.05"/>
    <n v="85.14"/>
    <n v="158.86849999999998"/>
    <n v="85.14"/>
    <n v="73.728499999999983"/>
    <n v="0.46408507665144438"/>
  </r>
  <r>
    <n v="110"/>
    <d v="2026-06-24T00:00:00"/>
    <n v="2026"/>
    <x v="1"/>
    <n v="6"/>
    <x v="5"/>
    <x v="1"/>
    <x v="12"/>
    <x v="2"/>
    <s v="Business"/>
    <x v="1"/>
    <s v="Trekking Poles"/>
    <n v="2"/>
    <n v="72.97"/>
    <n v="0"/>
    <n v="31.57"/>
    <n v="145.94"/>
    <n v="63.14"/>
    <n v="82.8"/>
    <n v="0.56735644785528294"/>
  </r>
  <r>
    <n v="1169"/>
    <d v="2026-06-24T00:00:00"/>
    <n v="2026"/>
    <x v="1"/>
    <n v="6"/>
    <x v="5"/>
    <x v="1"/>
    <x v="11"/>
    <x v="2"/>
    <s v="New"/>
    <x v="0"/>
    <s v="Commuter Helmet"/>
    <n v="3"/>
    <n v="82.91"/>
    <n v="0"/>
    <n v="42.29"/>
    <n v="248.73"/>
    <n v="126.87"/>
    <n v="121.85999999999999"/>
    <n v="0.4899288384995778"/>
  </r>
  <r>
    <n v="2211"/>
    <d v="2026-06-24T00:00:00"/>
    <n v="2026"/>
    <x v="1"/>
    <n v="6"/>
    <x v="5"/>
    <x v="2"/>
    <x v="10"/>
    <x v="3"/>
    <s v="New"/>
    <x v="4"/>
    <s v="Resistance Band Set"/>
    <n v="2"/>
    <n v="41.25"/>
    <n v="0"/>
    <n v="14.72"/>
    <n v="82.5"/>
    <n v="29.44"/>
    <n v="53.06"/>
    <n v="0.64315151515151514"/>
  </r>
  <r>
    <n v="3494"/>
    <d v="2026-06-24T00:00:00"/>
    <n v="2026"/>
    <x v="1"/>
    <n v="6"/>
    <x v="5"/>
    <x v="3"/>
    <x v="8"/>
    <x v="1"/>
    <s v="Business"/>
    <x v="3"/>
    <s v="Trail Tent 2P"/>
    <n v="6"/>
    <n v="194.79"/>
    <n v="0.15"/>
    <n v="106.78"/>
    <n v="993.42899999999997"/>
    <n v="640.68000000000006"/>
    <n v="352.74899999999991"/>
    <n v="0.3550822454347517"/>
  </r>
  <r>
    <n v="3586"/>
    <d v="2026-06-24T00:00:00"/>
    <n v="2026"/>
    <x v="1"/>
    <n v="6"/>
    <x v="5"/>
    <x v="0"/>
    <x v="15"/>
    <x v="1"/>
    <s v="Business"/>
    <x v="3"/>
    <s v="Trail Tent 2P"/>
    <n v="6"/>
    <n v="193.13"/>
    <n v="0.15"/>
    <n v="106.49"/>
    <n v="984.96299999999997"/>
    <n v="638.93999999999994"/>
    <n v="346.02300000000002"/>
    <n v="0.35130558203709178"/>
  </r>
  <r>
    <n v="3660"/>
    <d v="2026-06-24T00:00:00"/>
    <n v="2026"/>
    <x v="1"/>
    <n v="6"/>
    <x v="5"/>
    <x v="2"/>
    <x v="3"/>
    <x v="0"/>
    <s v="New"/>
    <x v="0"/>
    <s v="Commuter Helmet"/>
    <n v="1"/>
    <n v="82.7"/>
    <n v="0.05"/>
    <n v="42.16"/>
    <n v="78.564999999999998"/>
    <n v="42.16"/>
    <n v="36.405000000000001"/>
    <n v="0.46337427607713361"/>
  </r>
  <r>
    <n v="4307"/>
    <d v="2026-06-24T00:00:00"/>
    <n v="2026"/>
    <x v="1"/>
    <n v="6"/>
    <x v="5"/>
    <x v="3"/>
    <x v="8"/>
    <x v="0"/>
    <s v="Business"/>
    <x v="0"/>
    <s v="Compact Repair Kit"/>
    <n v="1"/>
    <n v="40.33"/>
    <n v="0"/>
    <n v="16.48"/>
    <n v="40.33"/>
    <n v="16.48"/>
    <n v="23.849999999999998"/>
    <n v="0.59137118770146291"/>
  </r>
  <r>
    <n v="5133"/>
    <d v="2026-06-24T00:00:00"/>
    <n v="2026"/>
    <x v="1"/>
    <n v="6"/>
    <x v="5"/>
    <x v="0"/>
    <x v="0"/>
    <x v="0"/>
    <s v="Business"/>
    <x v="3"/>
    <s v="Portable Camp Stove"/>
    <n v="1"/>
    <n v="81.99"/>
    <n v="0.15"/>
    <n v="40.29"/>
    <n v="69.691499999999991"/>
    <n v="40.29"/>
    <n v="29.401499999999992"/>
    <n v="0.4218807171606293"/>
  </r>
  <r>
    <n v="472"/>
    <d v="2026-06-25T00:00:00"/>
    <n v="2026"/>
    <x v="1"/>
    <n v="6"/>
    <x v="5"/>
    <x v="1"/>
    <x v="6"/>
    <x v="2"/>
    <s v="Business"/>
    <x v="2"/>
    <s v="Packing Cube Set"/>
    <n v="3"/>
    <n v="46.29"/>
    <n v="0"/>
    <n v="18.309999999999999"/>
    <n v="138.87"/>
    <n v="54.929999999999993"/>
    <n v="83.940000000000012"/>
    <n v="0.60445020522791104"/>
  </r>
  <r>
    <n v="689"/>
    <d v="2026-06-25T00:00:00"/>
    <n v="2026"/>
    <x v="1"/>
    <n v="6"/>
    <x v="5"/>
    <x v="3"/>
    <x v="7"/>
    <x v="0"/>
    <s v="New"/>
    <x v="0"/>
    <s v="Compact Repair Kit"/>
    <n v="1"/>
    <n v="39.729999999999997"/>
    <n v="0"/>
    <n v="16.55"/>
    <n v="39.729999999999997"/>
    <n v="16.55"/>
    <n v="23.179999999999996"/>
    <n v="0.58343820790334755"/>
  </r>
  <r>
    <n v="864"/>
    <d v="2026-06-25T00:00:00"/>
    <n v="2026"/>
    <x v="1"/>
    <n v="6"/>
    <x v="5"/>
    <x v="3"/>
    <x v="8"/>
    <x v="0"/>
    <s v="New"/>
    <x v="2"/>
    <s v="Carry-On Duffel"/>
    <n v="4"/>
    <n v="131.02000000000001"/>
    <n v="0.05"/>
    <n v="67.42"/>
    <n v="497.87600000000003"/>
    <n v="269.68"/>
    <n v="228.19600000000003"/>
    <n v="0.45833902417469413"/>
  </r>
  <r>
    <n v="1163"/>
    <d v="2026-06-25T00:00:00"/>
    <n v="2026"/>
    <x v="1"/>
    <n v="6"/>
    <x v="5"/>
    <x v="1"/>
    <x v="12"/>
    <x v="0"/>
    <s v="New"/>
    <x v="2"/>
    <s v="Packing Cube Set"/>
    <n v="2"/>
    <n v="46.69"/>
    <n v="0.05"/>
    <n v="18.23"/>
    <n v="88.710999999999999"/>
    <n v="36.46"/>
    <n v="52.250999999999998"/>
    <n v="0.58900249123558523"/>
  </r>
  <r>
    <n v="1323"/>
    <d v="2026-06-25T00:00:00"/>
    <n v="2026"/>
    <x v="1"/>
    <n v="6"/>
    <x v="5"/>
    <x v="1"/>
    <x v="12"/>
    <x v="0"/>
    <s v="Returning"/>
    <x v="4"/>
    <s v="Resistance Band Set"/>
    <n v="2"/>
    <n v="39.57"/>
    <n v="0.1"/>
    <n v="14.64"/>
    <n v="71.225999999999999"/>
    <n v="29.28"/>
    <n v="41.945999999999998"/>
    <n v="0.58891416055934631"/>
  </r>
  <r>
    <n v="2098"/>
    <d v="2026-06-25T00:00:00"/>
    <n v="2026"/>
    <x v="1"/>
    <n v="6"/>
    <x v="5"/>
    <x v="2"/>
    <x v="2"/>
    <x v="0"/>
    <s v="Returning"/>
    <x v="1"/>
    <s v="Trail Boots"/>
    <n v="1"/>
    <n v="146.46"/>
    <n v="0.15"/>
    <n v="80.760000000000005"/>
    <n v="124.491"/>
    <n v="80.760000000000005"/>
    <n v="43.730999999999995"/>
    <n v="0.35127840566787955"/>
  </r>
  <r>
    <n v="2190"/>
    <d v="2026-06-25T00:00:00"/>
    <n v="2026"/>
    <x v="1"/>
    <n v="6"/>
    <x v="5"/>
    <x v="1"/>
    <x v="6"/>
    <x v="2"/>
    <s v="Business"/>
    <x v="0"/>
    <s v="Trail Bike Light"/>
    <n v="5"/>
    <n v="50.78"/>
    <n v="0"/>
    <n v="22.68"/>
    <n v="253.9"/>
    <n v="113.4"/>
    <n v="140.5"/>
    <n v="0.55336746750689247"/>
  </r>
  <r>
    <n v="2664"/>
    <d v="2026-06-25T00:00:00"/>
    <n v="2026"/>
    <x v="1"/>
    <n v="6"/>
    <x v="5"/>
    <x v="2"/>
    <x v="10"/>
    <x v="3"/>
    <s v="Returning"/>
    <x v="2"/>
    <s v="Packing Cube Set"/>
    <n v="3"/>
    <n v="47.61"/>
    <n v="0"/>
    <n v="18.21"/>
    <n v="142.82999999999998"/>
    <n v="54.63"/>
    <n v="88.199999999999989"/>
    <n v="0.61751732829237549"/>
  </r>
  <r>
    <n v="2992"/>
    <d v="2026-06-25T00:00:00"/>
    <n v="2026"/>
    <x v="1"/>
    <n v="6"/>
    <x v="5"/>
    <x v="2"/>
    <x v="16"/>
    <x v="0"/>
    <s v="New"/>
    <x v="0"/>
    <s v="Trail Bike Light"/>
    <n v="1"/>
    <n v="50.75"/>
    <n v="0.1"/>
    <n v="22.94"/>
    <n v="45.675000000000004"/>
    <n v="22.94"/>
    <n v="22.735000000000003"/>
    <n v="0.49775588396278053"/>
  </r>
  <r>
    <n v="3120"/>
    <d v="2026-06-25T00:00:00"/>
    <n v="2026"/>
    <x v="1"/>
    <n v="6"/>
    <x v="5"/>
    <x v="2"/>
    <x v="5"/>
    <x v="3"/>
    <s v="Returning"/>
    <x v="4"/>
    <s v="Training Mat"/>
    <n v="1"/>
    <n v="50.33"/>
    <n v="0"/>
    <n v="21.66"/>
    <n v="50.33"/>
    <n v="21.66"/>
    <n v="28.669999999999998"/>
    <n v="0.56964037353467112"/>
  </r>
  <r>
    <n v="189"/>
    <d v="2026-06-26T00:00:00"/>
    <n v="2026"/>
    <x v="1"/>
    <n v="6"/>
    <x v="5"/>
    <x v="2"/>
    <x v="10"/>
    <x v="0"/>
    <s v="Business"/>
    <x v="2"/>
    <s v="Packing Cube Set"/>
    <n v="1"/>
    <n v="47.5"/>
    <n v="0.1"/>
    <n v="18.8"/>
    <n v="42.75"/>
    <n v="18.8"/>
    <n v="23.95"/>
    <n v="0.56023391812865497"/>
  </r>
  <r>
    <n v="927"/>
    <d v="2026-06-26T00:00:00"/>
    <n v="2026"/>
    <x v="1"/>
    <n v="6"/>
    <x v="5"/>
    <x v="2"/>
    <x v="10"/>
    <x v="3"/>
    <s v="Returning"/>
    <x v="2"/>
    <s v="Carry-On Duffel"/>
    <n v="2"/>
    <n v="130.33000000000001"/>
    <n v="0.1"/>
    <n v="67.319999999999993"/>
    <n v="234.59400000000002"/>
    <n v="134.63999999999999"/>
    <n v="99.954000000000036"/>
    <n v="0.42607227806337772"/>
  </r>
  <r>
    <n v="1388"/>
    <d v="2026-06-26T00:00:00"/>
    <n v="2026"/>
    <x v="1"/>
    <n v="6"/>
    <x v="5"/>
    <x v="1"/>
    <x v="14"/>
    <x v="0"/>
    <s v="Returning"/>
    <x v="1"/>
    <s v="Summit Backpack 45L"/>
    <n v="3"/>
    <n v="156.76"/>
    <n v="0.05"/>
    <n v="78.63"/>
    <n v="446.76599999999996"/>
    <n v="235.89"/>
    <n v="210.87599999999998"/>
    <n v="0.47200547937846654"/>
  </r>
  <r>
    <n v="3932"/>
    <d v="2026-06-26T00:00:00"/>
    <n v="2026"/>
    <x v="1"/>
    <n v="6"/>
    <x v="5"/>
    <x v="2"/>
    <x v="10"/>
    <x v="0"/>
    <s v="New"/>
    <x v="4"/>
    <s v="Recovery Roller"/>
    <n v="4"/>
    <n v="35.770000000000003"/>
    <n v="0"/>
    <n v="13.75"/>
    <n v="143.08000000000001"/>
    <n v="55"/>
    <n v="88.080000000000013"/>
    <n v="0.61559966452334358"/>
  </r>
  <r>
    <n v="4008"/>
    <d v="2026-06-26T00:00:00"/>
    <n v="2026"/>
    <x v="1"/>
    <n v="6"/>
    <x v="5"/>
    <x v="1"/>
    <x v="14"/>
    <x v="0"/>
    <s v="Returning"/>
    <x v="0"/>
    <s v="Cycling Pack 12L"/>
    <n v="2"/>
    <n v="102.49"/>
    <n v="0"/>
    <n v="50.07"/>
    <n v="204.98"/>
    <n v="100.14"/>
    <n v="104.83999999999999"/>
    <n v="0.51146453312518292"/>
  </r>
  <r>
    <n v="4701"/>
    <d v="2026-06-26T00:00:00"/>
    <n v="2026"/>
    <x v="1"/>
    <n v="6"/>
    <x v="5"/>
    <x v="0"/>
    <x v="0"/>
    <x v="1"/>
    <s v="Business"/>
    <x v="0"/>
    <s v="Commuter Helmet"/>
    <n v="8"/>
    <n v="82.47"/>
    <n v="0.15"/>
    <n v="42.58"/>
    <n v="560.79599999999994"/>
    <n v="340.64"/>
    <n v="220.15599999999995"/>
    <n v="0.39257769313618496"/>
  </r>
  <r>
    <n v="4805"/>
    <d v="2026-06-26T00:00:00"/>
    <n v="2026"/>
    <x v="1"/>
    <n v="6"/>
    <x v="5"/>
    <x v="2"/>
    <x v="10"/>
    <x v="0"/>
    <s v="Returning"/>
    <x v="3"/>
    <s v="Compact Sleeping Bag"/>
    <n v="1"/>
    <n v="121.44"/>
    <n v="0"/>
    <n v="62.34"/>
    <n v="121.44"/>
    <n v="62.34"/>
    <n v="59.099999999999994"/>
    <n v="0.48666007905138337"/>
  </r>
  <r>
    <n v="912"/>
    <d v="2026-06-27T00:00:00"/>
    <n v="2026"/>
    <x v="1"/>
    <n v="6"/>
    <x v="5"/>
    <x v="0"/>
    <x v="0"/>
    <x v="3"/>
    <s v="New"/>
    <x v="2"/>
    <s v="Packing Cube Set"/>
    <n v="4"/>
    <n v="46.44"/>
    <n v="0.05"/>
    <n v="18.2"/>
    <n v="176.47199999999998"/>
    <n v="72.8"/>
    <n v="103.67199999999998"/>
    <n v="0.58746996690693143"/>
  </r>
  <r>
    <n v="1837"/>
    <d v="2026-06-27T00:00:00"/>
    <n v="2026"/>
    <x v="1"/>
    <n v="6"/>
    <x v="5"/>
    <x v="0"/>
    <x v="0"/>
    <x v="3"/>
    <s v="Business"/>
    <x v="3"/>
    <s v="Trail Tent 2P"/>
    <n v="2"/>
    <n v="194.13"/>
    <n v="0.1"/>
    <n v="106.51"/>
    <n v="349.43400000000003"/>
    <n v="213.02"/>
    <n v="136.41400000000002"/>
    <n v="0.39038559499075648"/>
  </r>
  <r>
    <n v="2216"/>
    <d v="2026-06-27T00:00:00"/>
    <n v="2026"/>
    <x v="1"/>
    <n v="6"/>
    <x v="5"/>
    <x v="0"/>
    <x v="9"/>
    <x v="0"/>
    <s v="Business"/>
    <x v="0"/>
    <s v="Commuter Helmet"/>
    <n v="4"/>
    <n v="81.86"/>
    <n v="0.05"/>
    <n v="42.22"/>
    <n v="311.06799999999998"/>
    <n v="168.88"/>
    <n v="142.18799999999999"/>
    <n v="0.45709619761595532"/>
  </r>
  <r>
    <n v="2451"/>
    <d v="2026-06-27T00:00:00"/>
    <n v="2026"/>
    <x v="1"/>
    <n v="6"/>
    <x v="5"/>
    <x v="0"/>
    <x v="9"/>
    <x v="1"/>
    <s v="Business"/>
    <x v="2"/>
    <s v="Travel Backpack 35L"/>
    <n v="4"/>
    <n v="162.61000000000001"/>
    <n v="0.05"/>
    <n v="88.64"/>
    <n v="617.91800000000001"/>
    <n v="354.56"/>
    <n v="263.358"/>
    <n v="0.4262021821665658"/>
  </r>
  <r>
    <n v="2874"/>
    <d v="2026-06-27T00:00:00"/>
    <n v="2026"/>
    <x v="1"/>
    <n v="6"/>
    <x v="5"/>
    <x v="1"/>
    <x v="12"/>
    <x v="2"/>
    <s v="New"/>
    <x v="0"/>
    <s v="Compact Repair Kit"/>
    <n v="1"/>
    <n v="40.26"/>
    <n v="0"/>
    <n v="16.62"/>
    <n v="40.26"/>
    <n v="16.62"/>
    <n v="23.639999999999997"/>
    <n v="0.58718330849478384"/>
  </r>
  <r>
    <n v="2885"/>
    <d v="2026-06-27T00:00:00"/>
    <n v="2026"/>
    <x v="1"/>
    <n v="6"/>
    <x v="5"/>
    <x v="0"/>
    <x v="0"/>
    <x v="0"/>
    <s v="Business"/>
    <x v="2"/>
    <s v="Packing Cube Set"/>
    <n v="1"/>
    <n v="47.23"/>
    <n v="0.1"/>
    <n v="17.829999999999998"/>
    <n v="42.506999999999998"/>
    <n v="17.829999999999998"/>
    <n v="24.677"/>
    <n v="0.58053967581810062"/>
  </r>
  <r>
    <n v="3014"/>
    <d v="2026-06-27T00:00:00"/>
    <n v="2026"/>
    <x v="1"/>
    <n v="6"/>
    <x v="5"/>
    <x v="2"/>
    <x v="10"/>
    <x v="0"/>
    <s v="New"/>
    <x v="4"/>
    <s v="Training Mat"/>
    <n v="1"/>
    <n v="50.13"/>
    <n v="0.15"/>
    <n v="22.22"/>
    <n v="42.610500000000002"/>
    <n v="22.22"/>
    <n v="20.390500000000003"/>
    <n v="0.47853228664296366"/>
  </r>
  <r>
    <n v="3273"/>
    <d v="2026-06-27T00:00:00"/>
    <n v="2026"/>
    <x v="1"/>
    <n v="6"/>
    <x v="5"/>
    <x v="2"/>
    <x v="3"/>
    <x v="0"/>
    <s v="Business"/>
    <x v="3"/>
    <s v="Alpine Tent 4P"/>
    <n v="2"/>
    <n v="345.82"/>
    <n v="0.05"/>
    <n v="196.24"/>
    <n v="657.05799999999999"/>
    <n v="392.48"/>
    <n v="264.57799999999997"/>
    <n v="0.40267069269379563"/>
  </r>
  <r>
    <n v="5041"/>
    <d v="2026-06-27T00:00:00"/>
    <n v="2026"/>
    <x v="1"/>
    <n v="6"/>
    <x v="5"/>
    <x v="0"/>
    <x v="15"/>
    <x v="2"/>
    <s v="New"/>
    <x v="3"/>
    <s v="Compact Sleeping Bag"/>
    <n v="1"/>
    <n v="126.12"/>
    <n v="0"/>
    <n v="62.18"/>
    <n v="126.12"/>
    <n v="62.18"/>
    <n v="63.940000000000005"/>
    <n v="0.50697748176339996"/>
  </r>
  <r>
    <n v="312"/>
    <d v="2026-06-28T00:00:00"/>
    <n v="2026"/>
    <x v="1"/>
    <n v="6"/>
    <x v="5"/>
    <x v="3"/>
    <x v="7"/>
    <x v="3"/>
    <s v="Returning"/>
    <x v="4"/>
    <s v="Recovery Roller"/>
    <n v="1"/>
    <n v="36"/>
    <n v="0"/>
    <n v="13.95"/>
    <n v="36"/>
    <n v="13.95"/>
    <n v="22.05"/>
    <n v="0.61250000000000004"/>
  </r>
  <r>
    <n v="647"/>
    <d v="2026-06-28T00:00:00"/>
    <n v="2026"/>
    <x v="1"/>
    <n v="6"/>
    <x v="5"/>
    <x v="0"/>
    <x v="0"/>
    <x v="0"/>
    <s v="Returning"/>
    <x v="2"/>
    <s v="Travel Backpack 35L"/>
    <n v="1"/>
    <n v="162.25"/>
    <n v="0.05"/>
    <n v="89.28"/>
    <n v="154.13749999999999"/>
    <n v="89.28"/>
    <n v="64.857499999999987"/>
    <n v="0.42077690373854509"/>
  </r>
  <r>
    <n v="708"/>
    <d v="2026-06-28T00:00:00"/>
    <n v="2026"/>
    <x v="1"/>
    <n v="6"/>
    <x v="5"/>
    <x v="1"/>
    <x v="11"/>
    <x v="0"/>
    <s v="Returning"/>
    <x v="1"/>
    <s v="Summit Backpack 45L"/>
    <n v="1"/>
    <n v="150.44"/>
    <n v="0"/>
    <n v="80.5"/>
    <n v="150.44"/>
    <n v="80.5"/>
    <n v="69.94"/>
    <n v="0.46490295134272797"/>
  </r>
  <r>
    <n v="886"/>
    <d v="2026-06-28T00:00:00"/>
    <n v="2026"/>
    <x v="1"/>
    <n v="6"/>
    <x v="5"/>
    <x v="0"/>
    <x v="0"/>
    <x v="2"/>
    <s v="Business"/>
    <x v="3"/>
    <s v="Compact Sleeping Bag"/>
    <n v="2"/>
    <n v="126.17"/>
    <n v="0.05"/>
    <n v="61.13"/>
    <n v="239.72299999999998"/>
    <n v="122.26"/>
    <n v="117.46299999999998"/>
    <n v="0.48999470221881081"/>
  </r>
  <r>
    <n v="944"/>
    <d v="2026-06-28T00:00:00"/>
    <n v="2026"/>
    <x v="1"/>
    <n v="6"/>
    <x v="5"/>
    <x v="3"/>
    <x v="7"/>
    <x v="3"/>
    <s v="Returning"/>
    <x v="3"/>
    <s v="Portable Camp Stove"/>
    <n v="2"/>
    <n v="83.72"/>
    <n v="0"/>
    <n v="38.96"/>
    <n v="167.44"/>
    <n v="77.92"/>
    <n v="89.52"/>
    <n v="0.53463927376970855"/>
  </r>
  <r>
    <n v="1050"/>
    <d v="2026-06-28T00:00:00"/>
    <n v="2026"/>
    <x v="1"/>
    <n v="6"/>
    <x v="5"/>
    <x v="3"/>
    <x v="8"/>
    <x v="3"/>
    <s v="New"/>
    <x v="1"/>
    <s v="Trekking Poles"/>
    <n v="1"/>
    <n v="70.58"/>
    <n v="0"/>
    <n v="32.78"/>
    <n v="70.58"/>
    <n v="32.78"/>
    <n v="37.799999999999997"/>
    <n v="0.53556248228960046"/>
  </r>
  <r>
    <n v="1677"/>
    <d v="2026-06-28T00:00:00"/>
    <n v="2026"/>
    <x v="1"/>
    <n v="6"/>
    <x v="5"/>
    <x v="3"/>
    <x v="13"/>
    <x v="1"/>
    <s v="Business"/>
    <x v="3"/>
    <s v="Portable Camp Stove"/>
    <n v="5"/>
    <n v="81.96"/>
    <n v="0.05"/>
    <n v="39.130000000000003"/>
    <n v="389.30999999999995"/>
    <n v="195.65"/>
    <n v="193.65999999999994"/>
    <n v="0.497444196141892"/>
  </r>
  <r>
    <n v="2109"/>
    <d v="2026-06-28T00:00:00"/>
    <n v="2026"/>
    <x v="1"/>
    <n v="6"/>
    <x v="5"/>
    <x v="1"/>
    <x v="14"/>
    <x v="0"/>
    <s v="New"/>
    <x v="0"/>
    <s v="Compact Repair Kit"/>
    <n v="1"/>
    <n v="40.67"/>
    <n v="0"/>
    <n v="16.5"/>
    <n v="40.67"/>
    <n v="16.5"/>
    <n v="24.17"/>
    <n v="0.59429554954511932"/>
  </r>
  <r>
    <n v="3688"/>
    <d v="2026-06-28T00:00:00"/>
    <n v="2026"/>
    <x v="1"/>
    <n v="6"/>
    <x v="5"/>
    <x v="2"/>
    <x v="16"/>
    <x v="2"/>
    <s v="New"/>
    <x v="4"/>
    <s v="Resistance Band Set"/>
    <n v="1"/>
    <n v="40.94"/>
    <n v="0"/>
    <n v="14.47"/>
    <n v="40.94"/>
    <n v="14.47"/>
    <n v="26.47"/>
    <n v="0.64655593551538837"/>
  </r>
  <r>
    <n v="521"/>
    <d v="2026-06-29T00:00:00"/>
    <n v="2026"/>
    <x v="1"/>
    <n v="6"/>
    <x v="5"/>
    <x v="3"/>
    <x v="8"/>
    <x v="1"/>
    <s v="Business"/>
    <x v="0"/>
    <s v="Cycling Pack 12L"/>
    <n v="3"/>
    <n v="100.89"/>
    <n v="0.05"/>
    <n v="49.08"/>
    <n v="287.53649999999999"/>
    <n v="147.24"/>
    <n v="140.29649999999998"/>
    <n v="0.48792588071427451"/>
  </r>
  <r>
    <n v="557"/>
    <d v="2026-06-29T00:00:00"/>
    <n v="2026"/>
    <x v="1"/>
    <n v="6"/>
    <x v="5"/>
    <x v="1"/>
    <x v="12"/>
    <x v="1"/>
    <s v="Business"/>
    <x v="0"/>
    <s v="Compact Repair Kit"/>
    <n v="3"/>
    <n v="39.78"/>
    <n v="0.15"/>
    <n v="16.850000000000001"/>
    <n v="101.43900000000001"/>
    <n v="50.550000000000004"/>
    <n v="50.889000000000003"/>
    <n v="0.50167095495815217"/>
  </r>
  <r>
    <n v="929"/>
    <d v="2026-06-29T00:00:00"/>
    <n v="2026"/>
    <x v="1"/>
    <n v="6"/>
    <x v="5"/>
    <x v="0"/>
    <x v="0"/>
    <x v="0"/>
    <s v="Returning"/>
    <x v="4"/>
    <s v="Resistance Band Set"/>
    <n v="1"/>
    <n v="40.299999999999997"/>
    <n v="0.05"/>
    <n v="14.79"/>
    <n v="38.284999999999997"/>
    <n v="14.79"/>
    <n v="23.494999999999997"/>
    <n v="0.61368682251534545"/>
  </r>
  <r>
    <n v="1089"/>
    <d v="2026-06-29T00:00:00"/>
    <n v="2026"/>
    <x v="1"/>
    <n v="6"/>
    <x v="5"/>
    <x v="1"/>
    <x v="11"/>
    <x v="2"/>
    <s v="Returning"/>
    <x v="1"/>
    <s v="Hiking Daypack 20L"/>
    <n v="1"/>
    <n v="90.91"/>
    <n v="0.05"/>
    <n v="45.9"/>
    <n v="86.364499999999992"/>
    <n v="45.9"/>
    <n v="40.464499999999994"/>
    <n v="0.46853163047316893"/>
  </r>
  <r>
    <n v="1655"/>
    <d v="2026-06-29T00:00:00"/>
    <n v="2026"/>
    <x v="1"/>
    <n v="6"/>
    <x v="5"/>
    <x v="0"/>
    <x v="0"/>
    <x v="1"/>
    <s v="Business"/>
    <x v="2"/>
    <s v="Travel Backpack 35L"/>
    <n v="5"/>
    <n v="162.29"/>
    <n v="0.15"/>
    <n v="86.66"/>
    <n v="689.73249999999996"/>
    <n v="433.29999999999995"/>
    <n v="256.4325"/>
    <n v="0.37178543855770174"/>
  </r>
  <r>
    <n v="1897"/>
    <d v="2026-06-29T00:00:00"/>
    <n v="2026"/>
    <x v="1"/>
    <n v="6"/>
    <x v="5"/>
    <x v="1"/>
    <x v="11"/>
    <x v="0"/>
    <s v="Business"/>
    <x v="0"/>
    <s v="Trail Bike Light"/>
    <n v="2"/>
    <n v="51.03"/>
    <n v="0"/>
    <n v="22.59"/>
    <n v="102.06"/>
    <n v="45.18"/>
    <n v="56.88"/>
    <n v="0.55731922398589062"/>
  </r>
  <r>
    <n v="2417"/>
    <d v="2026-06-29T00:00:00"/>
    <n v="2026"/>
    <x v="1"/>
    <n v="6"/>
    <x v="5"/>
    <x v="1"/>
    <x v="12"/>
    <x v="0"/>
    <s v="Business"/>
    <x v="4"/>
    <s v="Training Mat"/>
    <n v="1"/>
    <n v="50.67"/>
    <n v="0"/>
    <n v="22.18"/>
    <n v="50.67"/>
    <n v="22.18"/>
    <n v="28.490000000000002"/>
    <n v="0.56226564041839355"/>
  </r>
  <r>
    <n v="3474"/>
    <d v="2026-06-29T00:00:00"/>
    <n v="2026"/>
    <x v="1"/>
    <n v="6"/>
    <x v="5"/>
    <x v="3"/>
    <x v="8"/>
    <x v="1"/>
    <s v="Returning"/>
    <x v="2"/>
    <s v="Carry-On Duffel"/>
    <n v="10"/>
    <n v="130.62"/>
    <n v="0.05"/>
    <n v="67.05"/>
    <n v="1240.8899999999999"/>
    <n v="670.5"/>
    <n v="570.38999999999987"/>
    <n v="0.45966201677828006"/>
  </r>
  <r>
    <n v="4079"/>
    <d v="2026-06-29T00:00:00"/>
    <n v="2026"/>
    <x v="1"/>
    <n v="6"/>
    <x v="5"/>
    <x v="2"/>
    <x v="5"/>
    <x v="0"/>
    <s v="New"/>
    <x v="3"/>
    <s v="Trail Tent 2P"/>
    <n v="4"/>
    <n v="194.6"/>
    <n v="0"/>
    <n v="104.64"/>
    <n v="778.4"/>
    <n v="418.56"/>
    <n v="359.84"/>
    <n v="0.46228160328879753"/>
  </r>
  <r>
    <n v="45"/>
    <d v="2026-06-30T00:00:00"/>
    <n v="2026"/>
    <x v="1"/>
    <n v="6"/>
    <x v="5"/>
    <x v="2"/>
    <x v="2"/>
    <x v="2"/>
    <s v="New"/>
    <x v="1"/>
    <s v="Hiking Daypack 20L"/>
    <n v="1"/>
    <n v="94"/>
    <n v="0"/>
    <n v="45.62"/>
    <n v="94"/>
    <n v="45.62"/>
    <n v="48.38"/>
    <n v="0.51468085106382977"/>
  </r>
  <r>
    <n v="2895"/>
    <d v="2026-06-30T00:00:00"/>
    <n v="2026"/>
    <x v="1"/>
    <n v="6"/>
    <x v="5"/>
    <x v="3"/>
    <x v="8"/>
    <x v="0"/>
    <s v="Returning"/>
    <x v="4"/>
    <s v="Resistance Band Set"/>
    <n v="2"/>
    <n v="40.46"/>
    <n v="0"/>
    <n v="15.15"/>
    <n v="80.92"/>
    <n v="30.3"/>
    <n v="50.620000000000005"/>
    <n v="0.62555610479485912"/>
  </r>
  <r>
    <n v="5158"/>
    <d v="2026-06-30T00:00:00"/>
    <n v="2026"/>
    <x v="1"/>
    <n v="6"/>
    <x v="5"/>
    <x v="1"/>
    <x v="6"/>
    <x v="2"/>
    <s v="New"/>
    <x v="1"/>
    <s v="Summit Backpack 45L"/>
    <n v="1"/>
    <n v="156.11000000000001"/>
    <n v="0"/>
    <n v="79.52"/>
    <n v="156.11000000000001"/>
    <n v="79.52"/>
    <n v="76.590000000000018"/>
    <n v="0.49061559157004681"/>
  </r>
  <r>
    <n v="1217"/>
    <d v="2026-07-01T00:00:00"/>
    <n v="2026"/>
    <x v="2"/>
    <n v="7"/>
    <x v="6"/>
    <x v="2"/>
    <x v="3"/>
    <x v="0"/>
    <s v="Returning"/>
    <x v="3"/>
    <s v="Compact Sleeping Bag"/>
    <n v="2"/>
    <n v="121.78"/>
    <n v="0.1"/>
    <n v="59.62"/>
    <n v="219.20400000000001"/>
    <n v="119.24"/>
    <n v="99.964000000000013"/>
    <n v="0.45603182423678407"/>
  </r>
  <r>
    <n v="2249"/>
    <d v="2026-07-01T00:00:00"/>
    <n v="2026"/>
    <x v="2"/>
    <n v="7"/>
    <x v="6"/>
    <x v="0"/>
    <x v="15"/>
    <x v="3"/>
    <s v="New"/>
    <x v="4"/>
    <s v="Recovery Roller"/>
    <n v="3"/>
    <n v="36.22"/>
    <n v="0.1"/>
    <n v="13.83"/>
    <n v="97.793999999999997"/>
    <n v="41.49"/>
    <n v="56.303999999999995"/>
    <n v="0.57574084299650286"/>
  </r>
  <r>
    <n v="2650"/>
    <d v="2026-07-01T00:00:00"/>
    <n v="2026"/>
    <x v="2"/>
    <n v="7"/>
    <x v="6"/>
    <x v="3"/>
    <x v="7"/>
    <x v="1"/>
    <s v="Business"/>
    <x v="2"/>
    <s v="Travel Backpack 35L"/>
    <n v="10"/>
    <n v="161.78"/>
    <n v="0.1"/>
    <n v="85.11"/>
    <n v="1456.02"/>
    <n v="851.1"/>
    <n v="604.91999999999996"/>
    <n v="0.4154613260806857"/>
  </r>
  <r>
    <n v="3937"/>
    <d v="2026-07-01T00:00:00"/>
    <n v="2026"/>
    <x v="2"/>
    <n v="7"/>
    <x v="6"/>
    <x v="3"/>
    <x v="7"/>
    <x v="0"/>
    <s v="Business"/>
    <x v="3"/>
    <s v="Compact Sleeping Bag"/>
    <n v="3"/>
    <n v="126.23"/>
    <n v="0.05"/>
    <n v="61.81"/>
    <n v="359.75549999999998"/>
    <n v="185.43"/>
    <n v="174.32549999999998"/>
    <n v="0.4845666014835075"/>
  </r>
  <r>
    <n v="4122"/>
    <d v="2026-07-01T00:00:00"/>
    <n v="2026"/>
    <x v="2"/>
    <n v="7"/>
    <x v="6"/>
    <x v="3"/>
    <x v="8"/>
    <x v="0"/>
    <s v="Returning"/>
    <x v="0"/>
    <s v="Commuter Helmet"/>
    <n v="4"/>
    <n v="79.97"/>
    <n v="0.1"/>
    <n v="43.36"/>
    <n v="287.892"/>
    <n v="173.44"/>
    <n v="114.452"/>
    <n v="0.39755185972517471"/>
  </r>
  <r>
    <n v="4589"/>
    <d v="2026-07-01T00:00:00"/>
    <n v="2026"/>
    <x v="2"/>
    <n v="7"/>
    <x v="6"/>
    <x v="3"/>
    <x v="8"/>
    <x v="2"/>
    <s v="New"/>
    <x v="0"/>
    <s v="Cycling Pack 12L"/>
    <n v="2"/>
    <n v="102.37"/>
    <n v="0"/>
    <n v="50.25"/>
    <n v="204.74"/>
    <n v="100.5"/>
    <n v="104.24000000000001"/>
    <n v="0.50913353521539517"/>
  </r>
  <r>
    <n v="4873"/>
    <d v="2026-07-01T00:00:00"/>
    <n v="2026"/>
    <x v="2"/>
    <n v="7"/>
    <x v="6"/>
    <x v="3"/>
    <x v="13"/>
    <x v="0"/>
    <s v="New"/>
    <x v="0"/>
    <s v="Cycling Pack 12L"/>
    <n v="1"/>
    <n v="102.13"/>
    <n v="0"/>
    <n v="49.17"/>
    <n v="102.13"/>
    <n v="49.17"/>
    <n v="52.959999999999994"/>
    <n v="0.5185547831195535"/>
  </r>
  <r>
    <n v="729"/>
    <d v="2026-07-02T00:00:00"/>
    <n v="2026"/>
    <x v="2"/>
    <n v="7"/>
    <x v="6"/>
    <x v="2"/>
    <x v="2"/>
    <x v="0"/>
    <s v="Returning"/>
    <x v="2"/>
    <s v="Travel Backpack 35L"/>
    <n v="1"/>
    <n v="161.82"/>
    <n v="0"/>
    <n v="87.15"/>
    <n v="161.82"/>
    <n v="87.15"/>
    <n v="74.669999999999987"/>
    <n v="0.46143863552094916"/>
  </r>
  <r>
    <n v="906"/>
    <d v="2026-07-02T00:00:00"/>
    <n v="2026"/>
    <x v="2"/>
    <n v="7"/>
    <x v="6"/>
    <x v="3"/>
    <x v="8"/>
    <x v="0"/>
    <s v="New"/>
    <x v="0"/>
    <s v="Commuter Helmet"/>
    <n v="2"/>
    <n v="83.29"/>
    <n v="0"/>
    <n v="42.45"/>
    <n v="166.58"/>
    <n v="84.9"/>
    <n v="81.680000000000007"/>
    <n v="0.49033497418657701"/>
  </r>
  <r>
    <n v="1531"/>
    <d v="2026-07-02T00:00:00"/>
    <n v="2026"/>
    <x v="2"/>
    <n v="7"/>
    <x v="6"/>
    <x v="2"/>
    <x v="16"/>
    <x v="0"/>
    <s v="New"/>
    <x v="2"/>
    <s v="Carry-On Duffel"/>
    <n v="2"/>
    <n v="136.72999999999999"/>
    <n v="0"/>
    <n v="66.03"/>
    <n v="273.45999999999998"/>
    <n v="132.06"/>
    <n v="141.39999999999998"/>
    <n v="0.5170774519125283"/>
  </r>
  <r>
    <n v="1683"/>
    <d v="2026-07-02T00:00:00"/>
    <n v="2026"/>
    <x v="2"/>
    <n v="7"/>
    <x v="6"/>
    <x v="2"/>
    <x v="2"/>
    <x v="3"/>
    <s v="Returning"/>
    <x v="1"/>
    <s v="Summit Backpack 45L"/>
    <n v="2"/>
    <n v="152.44"/>
    <n v="0"/>
    <n v="81.23"/>
    <n v="304.88"/>
    <n v="162.46"/>
    <n v="142.41999999999999"/>
    <n v="0.46713461033849379"/>
  </r>
  <r>
    <n v="2363"/>
    <d v="2026-07-02T00:00:00"/>
    <n v="2026"/>
    <x v="2"/>
    <n v="7"/>
    <x v="6"/>
    <x v="3"/>
    <x v="7"/>
    <x v="0"/>
    <s v="New"/>
    <x v="1"/>
    <s v="Trekking Poles"/>
    <n v="2"/>
    <n v="71.28"/>
    <n v="0.1"/>
    <n v="32.67"/>
    <n v="128.304"/>
    <n v="65.34"/>
    <n v="62.963999999999999"/>
    <n v="0.4907407407407407"/>
  </r>
  <r>
    <n v="3858"/>
    <d v="2026-07-02T00:00:00"/>
    <n v="2026"/>
    <x v="2"/>
    <n v="7"/>
    <x v="6"/>
    <x v="2"/>
    <x v="3"/>
    <x v="3"/>
    <s v="Returning"/>
    <x v="0"/>
    <s v="Commuter Helmet"/>
    <n v="1"/>
    <n v="80.290000000000006"/>
    <n v="0.1"/>
    <n v="43.47"/>
    <n v="72.26100000000001"/>
    <n v="43.47"/>
    <n v="28.791000000000011"/>
    <n v="0.39843068875326948"/>
  </r>
  <r>
    <n v="4233"/>
    <d v="2026-07-02T00:00:00"/>
    <n v="2026"/>
    <x v="2"/>
    <n v="7"/>
    <x v="6"/>
    <x v="1"/>
    <x v="6"/>
    <x v="3"/>
    <s v="New"/>
    <x v="1"/>
    <s v="Trail Boots"/>
    <n v="1"/>
    <n v="142.38"/>
    <n v="0.05"/>
    <n v="77.17"/>
    <n v="135.261"/>
    <n v="77.17"/>
    <n v="58.090999999999994"/>
    <n v="0.42947338848596417"/>
  </r>
  <r>
    <n v="5071"/>
    <d v="2026-07-02T00:00:00"/>
    <n v="2026"/>
    <x v="2"/>
    <n v="7"/>
    <x v="6"/>
    <x v="3"/>
    <x v="7"/>
    <x v="0"/>
    <s v="New"/>
    <x v="1"/>
    <s v="Hiking Daypack 20L"/>
    <n v="3"/>
    <n v="91.47"/>
    <n v="0.05"/>
    <n v="45.6"/>
    <n v="260.68949999999995"/>
    <n v="136.80000000000001"/>
    <n v="123.88949999999994"/>
    <n v="0.47523778287963253"/>
  </r>
  <r>
    <n v="5174"/>
    <d v="2026-07-02T00:00:00"/>
    <n v="2026"/>
    <x v="2"/>
    <n v="7"/>
    <x v="6"/>
    <x v="1"/>
    <x v="11"/>
    <x v="2"/>
    <s v="New"/>
    <x v="2"/>
    <s v="Packing Cube Set"/>
    <n v="1"/>
    <n v="45.92"/>
    <n v="0.05"/>
    <n v="17.91"/>
    <n v="43.624000000000002"/>
    <n v="17.91"/>
    <n v="25.714000000000002"/>
    <n v="0.58944617641665142"/>
  </r>
  <r>
    <n v="727"/>
    <d v="2026-07-03T00:00:00"/>
    <n v="2026"/>
    <x v="2"/>
    <n v="7"/>
    <x v="6"/>
    <x v="3"/>
    <x v="4"/>
    <x v="2"/>
    <s v="New"/>
    <x v="4"/>
    <s v="Recovery Roller"/>
    <n v="1"/>
    <n v="36.01"/>
    <n v="0"/>
    <n v="14.11"/>
    <n v="36.01"/>
    <n v="14.11"/>
    <n v="21.9"/>
    <n v="0.60816439877811723"/>
  </r>
  <r>
    <n v="1546"/>
    <d v="2026-07-03T00:00:00"/>
    <n v="2026"/>
    <x v="2"/>
    <n v="7"/>
    <x v="6"/>
    <x v="3"/>
    <x v="13"/>
    <x v="0"/>
    <s v="Business"/>
    <x v="2"/>
    <s v="Travel Backpack 35L"/>
    <n v="1"/>
    <n v="165.8"/>
    <n v="0.1"/>
    <n v="88.32"/>
    <n v="149.22000000000003"/>
    <n v="88.32"/>
    <n v="60.900000000000034"/>
    <n v="0.40812223562525146"/>
  </r>
  <r>
    <n v="3610"/>
    <d v="2026-07-03T00:00:00"/>
    <n v="2026"/>
    <x v="2"/>
    <n v="7"/>
    <x v="6"/>
    <x v="2"/>
    <x v="2"/>
    <x v="1"/>
    <s v="Business"/>
    <x v="4"/>
    <s v="Resistance Band Set"/>
    <n v="5"/>
    <n v="40.36"/>
    <n v="0.15"/>
    <n v="14.57"/>
    <n v="171.53"/>
    <n v="72.849999999999994"/>
    <n v="98.68"/>
    <n v="0.57529295167026184"/>
  </r>
  <r>
    <n v="3931"/>
    <d v="2026-07-03T00:00:00"/>
    <n v="2026"/>
    <x v="2"/>
    <n v="7"/>
    <x v="6"/>
    <x v="2"/>
    <x v="16"/>
    <x v="1"/>
    <s v="Business"/>
    <x v="1"/>
    <s v="Trail Boots"/>
    <n v="12"/>
    <n v="143.77000000000001"/>
    <n v="0.1"/>
    <n v="81.680000000000007"/>
    <n v="1552.7160000000003"/>
    <n v="980.16000000000008"/>
    <n v="572.55600000000027"/>
    <n v="0.3687448316369511"/>
  </r>
  <r>
    <n v="3942"/>
    <d v="2026-07-03T00:00:00"/>
    <n v="2026"/>
    <x v="2"/>
    <n v="7"/>
    <x v="6"/>
    <x v="1"/>
    <x v="12"/>
    <x v="0"/>
    <s v="New"/>
    <x v="1"/>
    <s v="Trekking Poles"/>
    <n v="2"/>
    <n v="70.5"/>
    <n v="0"/>
    <n v="32.51"/>
    <n v="141"/>
    <n v="65.02"/>
    <n v="75.98"/>
    <n v="0.53886524822695037"/>
  </r>
  <r>
    <n v="4165"/>
    <d v="2026-07-03T00:00:00"/>
    <n v="2026"/>
    <x v="2"/>
    <n v="7"/>
    <x v="6"/>
    <x v="1"/>
    <x v="14"/>
    <x v="0"/>
    <s v="New"/>
    <x v="1"/>
    <s v="Summit Backpack 45L"/>
    <n v="2"/>
    <n v="152.88999999999999"/>
    <n v="0"/>
    <n v="81.34"/>
    <n v="305.77999999999997"/>
    <n v="162.68"/>
    <n v="143.09999999999997"/>
    <n v="0.46798351756164558"/>
  </r>
  <r>
    <n v="1149"/>
    <d v="2026-07-04T00:00:00"/>
    <n v="2026"/>
    <x v="2"/>
    <n v="7"/>
    <x v="6"/>
    <x v="0"/>
    <x v="15"/>
    <x v="0"/>
    <s v="New"/>
    <x v="0"/>
    <s v="Commuter Helmet"/>
    <n v="2"/>
    <n v="81.900000000000006"/>
    <n v="0"/>
    <n v="42.61"/>
    <n v="163.80000000000001"/>
    <n v="85.22"/>
    <n v="78.580000000000013"/>
    <n v="0.47973137973137975"/>
  </r>
  <r>
    <n v="1310"/>
    <d v="2026-07-04T00:00:00"/>
    <n v="2026"/>
    <x v="2"/>
    <n v="7"/>
    <x v="6"/>
    <x v="2"/>
    <x v="10"/>
    <x v="2"/>
    <s v="New"/>
    <x v="0"/>
    <s v="Cycling Pack 12L"/>
    <n v="1"/>
    <n v="103.58"/>
    <n v="0"/>
    <n v="51.94"/>
    <n v="103.58"/>
    <n v="51.94"/>
    <n v="51.64"/>
    <n v="0.49855184398532537"/>
  </r>
  <r>
    <n v="2352"/>
    <d v="2026-07-04T00:00:00"/>
    <n v="2026"/>
    <x v="2"/>
    <n v="7"/>
    <x v="6"/>
    <x v="2"/>
    <x v="3"/>
    <x v="1"/>
    <s v="Returning"/>
    <x v="1"/>
    <s v="Trekking Poles"/>
    <n v="4"/>
    <n v="69.7"/>
    <n v="0.1"/>
    <n v="32.799999999999997"/>
    <n v="250.92000000000002"/>
    <n v="131.19999999999999"/>
    <n v="119.72000000000003"/>
    <n v="0.47712418300653603"/>
  </r>
  <r>
    <n v="2547"/>
    <d v="2026-07-04T00:00:00"/>
    <n v="2026"/>
    <x v="2"/>
    <n v="7"/>
    <x v="6"/>
    <x v="1"/>
    <x v="12"/>
    <x v="0"/>
    <s v="Business"/>
    <x v="4"/>
    <s v="Resistance Band Set"/>
    <n v="1"/>
    <n v="40.549999999999997"/>
    <n v="0.05"/>
    <n v="14.44"/>
    <n v="38.522499999999994"/>
    <n v="14.44"/>
    <n v="24.082499999999996"/>
    <n v="0.62515413070283599"/>
  </r>
  <r>
    <n v="2720"/>
    <d v="2026-07-04T00:00:00"/>
    <n v="2026"/>
    <x v="2"/>
    <n v="7"/>
    <x v="6"/>
    <x v="3"/>
    <x v="8"/>
    <x v="0"/>
    <s v="New"/>
    <x v="1"/>
    <s v="Trail Boots"/>
    <n v="2"/>
    <n v="145.88999999999999"/>
    <n v="0"/>
    <n v="80.709999999999994"/>
    <n v="291.77999999999997"/>
    <n v="161.41999999999999"/>
    <n v="130.35999999999999"/>
    <n v="0.4467749674412228"/>
  </r>
  <r>
    <n v="3591"/>
    <d v="2026-07-04T00:00:00"/>
    <n v="2026"/>
    <x v="2"/>
    <n v="7"/>
    <x v="6"/>
    <x v="3"/>
    <x v="13"/>
    <x v="0"/>
    <s v="Returning"/>
    <x v="2"/>
    <s v="Travel Backpack 35L"/>
    <n v="1"/>
    <n v="163.25"/>
    <n v="0"/>
    <n v="89.71"/>
    <n v="163.25"/>
    <n v="89.71"/>
    <n v="73.540000000000006"/>
    <n v="0.45047473200612559"/>
  </r>
  <r>
    <n v="3819"/>
    <d v="2026-07-04T00:00:00"/>
    <n v="2026"/>
    <x v="2"/>
    <n v="7"/>
    <x v="6"/>
    <x v="1"/>
    <x v="1"/>
    <x v="0"/>
    <s v="Returning"/>
    <x v="4"/>
    <s v="Resistance Band Set"/>
    <n v="1"/>
    <n v="40.39"/>
    <n v="0.1"/>
    <n v="14.38"/>
    <n v="36.350999999999999"/>
    <n v="14.38"/>
    <n v="21.970999999999997"/>
    <n v="0.60441253335534095"/>
  </r>
  <r>
    <n v="4869"/>
    <d v="2026-07-04T00:00:00"/>
    <n v="2026"/>
    <x v="2"/>
    <n v="7"/>
    <x v="6"/>
    <x v="0"/>
    <x v="15"/>
    <x v="2"/>
    <s v="Returning"/>
    <x v="3"/>
    <s v="Trail Tent 2P"/>
    <n v="1"/>
    <n v="200.22"/>
    <n v="0"/>
    <n v="104.38"/>
    <n v="200.22"/>
    <n v="104.38"/>
    <n v="95.84"/>
    <n v="0.47867345919488563"/>
  </r>
  <r>
    <n v="4940"/>
    <d v="2026-07-04T00:00:00"/>
    <n v="2026"/>
    <x v="2"/>
    <n v="7"/>
    <x v="6"/>
    <x v="1"/>
    <x v="6"/>
    <x v="0"/>
    <s v="Returning"/>
    <x v="2"/>
    <s v="Travel Backpack 35L"/>
    <n v="1"/>
    <n v="164.78"/>
    <n v="0.1"/>
    <n v="88.72"/>
    <n v="148.30199999999999"/>
    <n v="88.72"/>
    <n v="59.581999999999994"/>
    <n v="0.4017612709201494"/>
  </r>
  <r>
    <n v="5164"/>
    <d v="2026-07-04T00:00:00"/>
    <n v="2026"/>
    <x v="2"/>
    <n v="7"/>
    <x v="6"/>
    <x v="1"/>
    <x v="14"/>
    <x v="0"/>
    <s v="Returning"/>
    <x v="1"/>
    <s v="Trail Boots"/>
    <n v="4"/>
    <n v="142.86000000000001"/>
    <n v="0"/>
    <n v="81.62"/>
    <n v="571.44000000000005"/>
    <n v="326.48"/>
    <n v="244.96000000000004"/>
    <n v="0.42867142657146862"/>
  </r>
  <r>
    <n v="659"/>
    <d v="2026-07-05T00:00:00"/>
    <n v="2026"/>
    <x v="2"/>
    <n v="7"/>
    <x v="6"/>
    <x v="3"/>
    <x v="13"/>
    <x v="3"/>
    <s v="Business"/>
    <x v="0"/>
    <s v="Compact Repair Kit"/>
    <n v="1"/>
    <n v="41.18"/>
    <n v="0"/>
    <n v="16.25"/>
    <n v="41.18"/>
    <n v="16.25"/>
    <n v="24.93"/>
    <n v="0.6053909664885867"/>
  </r>
  <r>
    <n v="969"/>
    <d v="2026-07-05T00:00:00"/>
    <n v="2026"/>
    <x v="2"/>
    <n v="7"/>
    <x v="6"/>
    <x v="1"/>
    <x v="11"/>
    <x v="1"/>
    <s v="Business"/>
    <x v="4"/>
    <s v="Recovery Roller"/>
    <n v="12"/>
    <n v="35.81"/>
    <n v="0.15"/>
    <n v="14.29"/>
    <n v="365.262"/>
    <n v="171.48"/>
    <n v="193.78200000000001"/>
    <n v="0.53052877112866936"/>
  </r>
  <r>
    <n v="1096"/>
    <d v="2026-07-05T00:00:00"/>
    <n v="2026"/>
    <x v="2"/>
    <n v="7"/>
    <x v="6"/>
    <x v="1"/>
    <x v="14"/>
    <x v="2"/>
    <s v="New"/>
    <x v="3"/>
    <s v="Alpine Tent 4P"/>
    <n v="3"/>
    <n v="345.42"/>
    <n v="0"/>
    <n v="198.69"/>
    <n v="1036.26"/>
    <n v="596.06999999999994"/>
    <n v="440.19000000000005"/>
    <n v="0.42478721556366167"/>
  </r>
  <r>
    <n v="1440"/>
    <d v="2026-07-05T00:00:00"/>
    <n v="2026"/>
    <x v="2"/>
    <n v="7"/>
    <x v="6"/>
    <x v="3"/>
    <x v="8"/>
    <x v="0"/>
    <s v="Returning"/>
    <x v="0"/>
    <s v="Cycling Pack 12L"/>
    <n v="4"/>
    <n v="101.66"/>
    <n v="0.1"/>
    <n v="51.55"/>
    <n v="365.976"/>
    <n v="206.2"/>
    <n v="159.77600000000001"/>
    <n v="0.43657507596126527"/>
  </r>
  <r>
    <n v="2052"/>
    <d v="2026-07-05T00:00:00"/>
    <n v="2026"/>
    <x v="2"/>
    <n v="7"/>
    <x v="6"/>
    <x v="3"/>
    <x v="13"/>
    <x v="0"/>
    <s v="Business"/>
    <x v="1"/>
    <s v="Trail Boots"/>
    <n v="3"/>
    <n v="146.88999999999999"/>
    <n v="0"/>
    <n v="77.650000000000006"/>
    <n v="440.66999999999996"/>
    <n v="232.95000000000002"/>
    <n v="207.71999999999994"/>
    <n v="0.47137313636054179"/>
  </r>
  <r>
    <n v="2096"/>
    <d v="2026-07-05T00:00:00"/>
    <n v="2026"/>
    <x v="2"/>
    <n v="7"/>
    <x v="6"/>
    <x v="3"/>
    <x v="13"/>
    <x v="3"/>
    <s v="Returning"/>
    <x v="2"/>
    <s v="Travel Backpack 35L"/>
    <n v="2"/>
    <n v="161.21"/>
    <n v="0"/>
    <n v="85.2"/>
    <n v="322.42"/>
    <n v="170.4"/>
    <n v="152.02000000000001"/>
    <n v="0.47149680540909372"/>
  </r>
  <r>
    <n v="2488"/>
    <d v="2026-07-05T00:00:00"/>
    <n v="2026"/>
    <x v="2"/>
    <n v="7"/>
    <x v="6"/>
    <x v="3"/>
    <x v="8"/>
    <x v="2"/>
    <s v="New"/>
    <x v="1"/>
    <s v="Trekking Poles"/>
    <n v="2"/>
    <n v="71.27"/>
    <n v="0.05"/>
    <n v="32.85"/>
    <n v="135.41299999999998"/>
    <n v="65.7"/>
    <n v="69.71299999999998"/>
    <n v="0.5148176319851121"/>
  </r>
  <r>
    <n v="3220"/>
    <d v="2026-07-05T00:00:00"/>
    <n v="2026"/>
    <x v="2"/>
    <n v="7"/>
    <x v="6"/>
    <x v="0"/>
    <x v="9"/>
    <x v="2"/>
    <s v="Returning"/>
    <x v="4"/>
    <s v="Training Mat"/>
    <n v="3"/>
    <n v="50.16"/>
    <n v="0.05"/>
    <n v="22.24"/>
    <n v="142.95599999999999"/>
    <n v="66.72"/>
    <n v="76.23599999999999"/>
    <n v="0.53328296818601528"/>
  </r>
  <r>
    <n v="3711"/>
    <d v="2026-07-05T00:00:00"/>
    <n v="2026"/>
    <x v="2"/>
    <n v="7"/>
    <x v="6"/>
    <x v="3"/>
    <x v="4"/>
    <x v="3"/>
    <s v="New"/>
    <x v="1"/>
    <s v="Trail Boots"/>
    <n v="1"/>
    <n v="145.37"/>
    <n v="0.05"/>
    <n v="81.02"/>
    <n v="138.10149999999999"/>
    <n v="81.02"/>
    <n v="57.081499999999991"/>
    <n v="0.41333005072356199"/>
  </r>
  <r>
    <n v="3823"/>
    <d v="2026-07-05T00:00:00"/>
    <n v="2026"/>
    <x v="2"/>
    <n v="7"/>
    <x v="6"/>
    <x v="3"/>
    <x v="7"/>
    <x v="2"/>
    <s v="New"/>
    <x v="2"/>
    <s v="Packing Cube Set"/>
    <n v="2"/>
    <n v="47.1"/>
    <n v="0"/>
    <n v="17.920000000000002"/>
    <n v="94.2"/>
    <n v="35.840000000000003"/>
    <n v="58.36"/>
    <n v="0.6195329087048832"/>
  </r>
  <r>
    <n v="4058"/>
    <d v="2026-07-05T00:00:00"/>
    <n v="2026"/>
    <x v="2"/>
    <n v="7"/>
    <x v="6"/>
    <x v="3"/>
    <x v="13"/>
    <x v="1"/>
    <s v="Business"/>
    <x v="1"/>
    <s v="Summit Backpack 45L"/>
    <n v="5"/>
    <n v="155.09"/>
    <n v="0.1"/>
    <n v="78.52"/>
    <n v="697.90500000000009"/>
    <n v="392.59999999999997"/>
    <n v="305.30500000000012"/>
    <n v="0.43745925305020034"/>
  </r>
  <r>
    <n v="4126"/>
    <d v="2026-07-05T00:00:00"/>
    <n v="2026"/>
    <x v="2"/>
    <n v="7"/>
    <x v="6"/>
    <x v="3"/>
    <x v="13"/>
    <x v="0"/>
    <s v="New"/>
    <x v="0"/>
    <s v="Commuter Helmet"/>
    <n v="3"/>
    <n v="82.89"/>
    <n v="0"/>
    <n v="42.31"/>
    <n v="248.67000000000002"/>
    <n v="126.93"/>
    <n v="121.74000000000001"/>
    <n v="0.48956448304982508"/>
  </r>
  <r>
    <n v="5080"/>
    <d v="2026-07-05T00:00:00"/>
    <n v="2026"/>
    <x v="2"/>
    <n v="7"/>
    <x v="6"/>
    <x v="2"/>
    <x v="3"/>
    <x v="2"/>
    <s v="New"/>
    <x v="0"/>
    <s v="Commuter Helmet"/>
    <n v="2"/>
    <n v="80.8"/>
    <n v="0"/>
    <n v="42.21"/>
    <n v="161.6"/>
    <n v="84.42"/>
    <n v="77.179999999999993"/>
    <n v="0.47759900990099008"/>
  </r>
  <r>
    <n v="923"/>
    <d v="2026-07-06T00:00:00"/>
    <n v="2026"/>
    <x v="2"/>
    <n v="7"/>
    <x v="6"/>
    <x v="2"/>
    <x v="5"/>
    <x v="0"/>
    <s v="New"/>
    <x v="4"/>
    <s v="Resistance Band Set"/>
    <n v="2"/>
    <n v="39.54"/>
    <n v="0.05"/>
    <n v="14.68"/>
    <n v="75.125999999999991"/>
    <n v="29.36"/>
    <n v="45.765999999999991"/>
    <n v="0.60918989431089099"/>
  </r>
  <r>
    <n v="1549"/>
    <d v="2026-07-06T00:00:00"/>
    <n v="2026"/>
    <x v="2"/>
    <n v="7"/>
    <x v="6"/>
    <x v="2"/>
    <x v="2"/>
    <x v="0"/>
    <s v="New"/>
    <x v="4"/>
    <s v="Weighted Vest"/>
    <n v="2"/>
    <n v="121.35"/>
    <n v="0"/>
    <n v="71.06"/>
    <n v="242.7"/>
    <n v="142.12"/>
    <n v="100.57999999999998"/>
    <n v="0.41442109600329619"/>
  </r>
  <r>
    <n v="1839"/>
    <d v="2026-07-06T00:00:00"/>
    <n v="2026"/>
    <x v="2"/>
    <n v="7"/>
    <x v="6"/>
    <x v="3"/>
    <x v="8"/>
    <x v="2"/>
    <s v="Returning"/>
    <x v="4"/>
    <s v="Resistance Band Set"/>
    <n v="1"/>
    <n v="41.37"/>
    <n v="0"/>
    <n v="15.12"/>
    <n v="41.37"/>
    <n v="15.12"/>
    <n v="26.25"/>
    <n v="0.63451776649746194"/>
  </r>
  <r>
    <n v="2053"/>
    <d v="2026-07-06T00:00:00"/>
    <n v="2026"/>
    <x v="2"/>
    <n v="7"/>
    <x v="6"/>
    <x v="1"/>
    <x v="12"/>
    <x v="0"/>
    <s v="New"/>
    <x v="0"/>
    <s v="Commuter Helmet"/>
    <n v="5"/>
    <n v="81.63"/>
    <n v="0.05"/>
    <n v="42.36"/>
    <n v="387.74249999999995"/>
    <n v="211.8"/>
    <n v="175.94249999999994"/>
    <n v="0.45376119460724568"/>
  </r>
  <r>
    <n v="2342"/>
    <d v="2026-07-06T00:00:00"/>
    <n v="2026"/>
    <x v="2"/>
    <n v="7"/>
    <x v="6"/>
    <x v="1"/>
    <x v="1"/>
    <x v="0"/>
    <s v="Returning"/>
    <x v="4"/>
    <s v="Recovery Roller"/>
    <n v="1"/>
    <n v="36.19"/>
    <n v="0"/>
    <n v="13.91"/>
    <n v="36.19"/>
    <n v="13.91"/>
    <n v="22.279999999999998"/>
    <n v="0.61563967946946663"/>
  </r>
  <r>
    <n v="2465"/>
    <d v="2026-07-06T00:00:00"/>
    <n v="2026"/>
    <x v="2"/>
    <n v="7"/>
    <x v="6"/>
    <x v="1"/>
    <x v="1"/>
    <x v="3"/>
    <s v="New"/>
    <x v="1"/>
    <s v="Trail Boots"/>
    <n v="1"/>
    <n v="142.04"/>
    <n v="0"/>
    <n v="81.67"/>
    <n v="142.04"/>
    <n v="81.67"/>
    <n v="60.36999999999999"/>
    <n v="0.4250211208110391"/>
  </r>
  <r>
    <n v="3990"/>
    <d v="2026-07-06T00:00:00"/>
    <n v="2026"/>
    <x v="2"/>
    <n v="7"/>
    <x v="6"/>
    <x v="2"/>
    <x v="5"/>
    <x v="0"/>
    <s v="Business"/>
    <x v="2"/>
    <s v="Carry-On Duffel"/>
    <n v="1"/>
    <n v="133.66999999999999"/>
    <n v="0"/>
    <n v="68.25"/>
    <n v="133.66999999999999"/>
    <n v="68.25"/>
    <n v="65.419999999999987"/>
    <n v="0.48941422907159415"/>
  </r>
  <r>
    <n v="4370"/>
    <d v="2026-07-06T00:00:00"/>
    <n v="2026"/>
    <x v="2"/>
    <n v="7"/>
    <x v="6"/>
    <x v="2"/>
    <x v="10"/>
    <x v="0"/>
    <s v="New"/>
    <x v="2"/>
    <s v="Travel Backpack 35L"/>
    <n v="6"/>
    <n v="166.6"/>
    <n v="0"/>
    <n v="88.14"/>
    <n v="999.59999999999991"/>
    <n v="528.84"/>
    <n v="470.75999999999988"/>
    <n v="0.47094837935174061"/>
  </r>
  <r>
    <n v="4856"/>
    <d v="2026-07-06T00:00:00"/>
    <n v="2026"/>
    <x v="2"/>
    <n v="7"/>
    <x v="6"/>
    <x v="1"/>
    <x v="12"/>
    <x v="0"/>
    <s v="Returning"/>
    <x v="0"/>
    <s v="Cycling Pack 12L"/>
    <n v="2"/>
    <n v="99.93"/>
    <n v="0.1"/>
    <n v="51.96"/>
    <n v="179.87400000000002"/>
    <n v="103.92"/>
    <n v="75.954000000000022"/>
    <n v="0.422262250241836"/>
  </r>
  <r>
    <n v="337"/>
    <d v="2026-07-07T00:00:00"/>
    <n v="2026"/>
    <x v="2"/>
    <n v="7"/>
    <x v="6"/>
    <x v="0"/>
    <x v="15"/>
    <x v="2"/>
    <s v="Returning"/>
    <x v="0"/>
    <s v="Cycling Pack 12L"/>
    <n v="6"/>
    <n v="100.56"/>
    <n v="0"/>
    <n v="49.47"/>
    <n v="603.36"/>
    <n v="296.82"/>
    <n v="306.54000000000002"/>
    <n v="0.508054892601432"/>
  </r>
  <r>
    <n v="1001"/>
    <d v="2026-07-07T00:00:00"/>
    <n v="2026"/>
    <x v="2"/>
    <n v="7"/>
    <x v="6"/>
    <x v="0"/>
    <x v="9"/>
    <x v="0"/>
    <s v="Returning"/>
    <x v="3"/>
    <s v="Trail Tent 2P"/>
    <n v="1"/>
    <n v="200.48"/>
    <n v="0.05"/>
    <n v="104.11"/>
    <n v="190.45599999999999"/>
    <n v="104.11"/>
    <n v="86.345999999999989"/>
    <n v="0.45336455664300412"/>
  </r>
  <r>
    <n v="2424"/>
    <d v="2026-07-07T00:00:00"/>
    <n v="2026"/>
    <x v="2"/>
    <n v="7"/>
    <x v="6"/>
    <x v="3"/>
    <x v="8"/>
    <x v="0"/>
    <s v="New"/>
    <x v="0"/>
    <s v="Trail Bike Light"/>
    <n v="1"/>
    <n v="51.06"/>
    <n v="0.15"/>
    <n v="22.56"/>
    <n v="43.401000000000003"/>
    <n v="22.56"/>
    <n v="20.841000000000005"/>
    <n v="0.48019630884081022"/>
  </r>
  <r>
    <n v="2751"/>
    <d v="2026-07-07T00:00:00"/>
    <n v="2026"/>
    <x v="2"/>
    <n v="7"/>
    <x v="6"/>
    <x v="0"/>
    <x v="15"/>
    <x v="2"/>
    <s v="New"/>
    <x v="4"/>
    <s v="Weighted Vest"/>
    <n v="2"/>
    <n v="125.9"/>
    <n v="0.15"/>
    <n v="70.27"/>
    <n v="214.03"/>
    <n v="140.54"/>
    <n v="73.490000000000009"/>
    <n v="0.34336307994206422"/>
  </r>
  <r>
    <n v="375"/>
    <d v="2026-07-08T00:00:00"/>
    <n v="2026"/>
    <x v="2"/>
    <n v="7"/>
    <x v="6"/>
    <x v="1"/>
    <x v="12"/>
    <x v="2"/>
    <s v="Returning"/>
    <x v="3"/>
    <s v="Trail Tent 2P"/>
    <n v="2"/>
    <n v="192.24"/>
    <n v="0.05"/>
    <n v="103.65"/>
    <n v="365.25599999999997"/>
    <n v="207.3"/>
    <n v="157.95599999999996"/>
    <n v="0.43245285498390162"/>
  </r>
  <r>
    <n v="650"/>
    <d v="2026-07-08T00:00:00"/>
    <n v="2026"/>
    <x v="2"/>
    <n v="7"/>
    <x v="6"/>
    <x v="0"/>
    <x v="0"/>
    <x v="0"/>
    <s v="Business"/>
    <x v="4"/>
    <s v="Resistance Band Set"/>
    <n v="2"/>
    <n v="40.79"/>
    <n v="0"/>
    <n v="14.61"/>
    <n v="81.58"/>
    <n v="29.22"/>
    <n v="52.36"/>
    <n v="0.64182397646481981"/>
  </r>
  <r>
    <n v="941"/>
    <d v="2026-07-08T00:00:00"/>
    <n v="2026"/>
    <x v="2"/>
    <n v="7"/>
    <x v="6"/>
    <x v="0"/>
    <x v="9"/>
    <x v="2"/>
    <s v="New"/>
    <x v="3"/>
    <s v="Compact Sleeping Bag"/>
    <n v="2"/>
    <n v="125.73"/>
    <n v="0.15"/>
    <n v="61.75"/>
    <n v="213.74100000000001"/>
    <n v="123.5"/>
    <n v="90.241000000000014"/>
    <n v="0.42219789371248384"/>
  </r>
  <r>
    <n v="2719"/>
    <d v="2026-07-08T00:00:00"/>
    <n v="2026"/>
    <x v="2"/>
    <n v="7"/>
    <x v="6"/>
    <x v="0"/>
    <x v="15"/>
    <x v="0"/>
    <s v="Business"/>
    <x v="2"/>
    <s v="Travel Backpack 35L"/>
    <n v="1"/>
    <n v="164.92"/>
    <n v="0"/>
    <n v="89.47"/>
    <n v="164.92"/>
    <n v="89.47"/>
    <n v="75.449999999999989"/>
    <n v="0.45749454280863444"/>
  </r>
  <r>
    <n v="3833"/>
    <d v="2026-07-08T00:00:00"/>
    <n v="2026"/>
    <x v="2"/>
    <n v="7"/>
    <x v="6"/>
    <x v="1"/>
    <x v="6"/>
    <x v="2"/>
    <s v="New"/>
    <x v="0"/>
    <s v="Cycling Pack 12L"/>
    <n v="5"/>
    <n v="103.91"/>
    <n v="0"/>
    <n v="51.19"/>
    <n v="519.54999999999995"/>
    <n v="255.95"/>
    <n v="263.59999999999997"/>
    <n v="0.50736214031373306"/>
  </r>
  <r>
    <n v="211"/>
    <d v="2026-07-09T00:00:00"/>
    <n v="2026"/>
    <x v="2"/>
    <n v="7"/>
    <x v="6"/>
    <x v="2"/>
    <x v="16"/>
    <x v="1"/>
    <s v="Business"/>
    <x v="0"/>
    <s v="Trail Bike Light"/>
    <n v="10"/>
    <n v="49.69"/>
    <n v="0.1"/>
    <n v="21.82"/>
    <n v="447.21"/>
    <n v="218.2"/>
    <n v="229.01"/>
    <n v="0.51208604458755391"/>
  </r>
  <r>
    <n v="392"/>
    <d v="2026-07-09T00:00:00"/>
    <n v="2026"/>
    <x v="2"/>
    <n v="7"/>
    <x v="6"/>
    <x v="3"/>
    <x v="7"/>
    <x v="2"/>
    <s v="Returning"/>
    <x v="1"/>
    <s v="Hiking Daypack 20L"/>
    <n v="3"/>
    <n v="94.19"/>
    <n v="0"/>
    <n v="44.1"/>
    <n v="282.57"/>
    <n v="132.30000000000001"/>
    <n v="150.26999999999998"/>
    <n v="0.53179743072512997"/>
  </r>
  <r>
    <n v="1302"/>
    <d v="2026-07-09T00:00:00"/>
    <n v="2026"/>
    <x v="2"/>
    <n v="7"/>
    <x v="6"/>
    <x v="1"/>
    <x v="14"/>
    <x v="2"/>
    <s v="Returning"/>
    <x v="2"/>
    <s v="Packing Cube Set"/>
    <n v="1"/>
    <n v="46.87"/>
    <n v="0"/>
    <n v="18.649999999999999"/>
    <n v="46.87"/>
    <n v="18.649999999999999"/>
    <n v="28.22"/>
    <n v="0.60209088969490077"/>
  </r>
  <r>
    <n v="1366"/>
    <d v="2026-07-09T00:00:00"/>
    <n v="2026"/>
    <x v="2"/>
    <n v="7"/>
    <x v="6"/>
    <x v="2"/>
    <x v="16"/>
    <x v="0"/>
    <s v="Returning"/>
    <x v="2"/>
    <s v="Insulated Bottle"/>
    <n v="1"/>
    <n v="36.99"/>
    <n v="0.1"/>
    <n v="13.2"/>
    <n v="33.291000000000004"/>
    <n v="13.2"/>
    <n v="20.091000000000005"/>
    <n v="0.60349644047940887"/>
  </r>
  <r>
    <n v="1974"/>
    <d v="2026-07-09T00:00:00"/>
    <n v="2026"/>
    <x v="2"/>
    <n v="7"/>
    <x v="6"/>
    <x v="0"/>
    <x v="15"/>
    <x v="0"/>
    <s v="Returning"/>
    <x v="2"/>
    <s v="Carry-On Duffel"/>
    <n v="1"/>
    <n v="135.44"/>
    <n v="0"/>
    <n v="65.48"/>
    <n v="135.44"/>
    <n v="65.48"/>
    <n v="69.959999999999994"/>
    <n v="0.51653868871825159"/>
  </r>
  <r>
    <n v="2716"/>
    <d v="2026-07-09T00:00:00"/>
    <n v="2026"/>
    <x v="2"/>
    <n v="7"/>
    <x v="6"/>
    <x v="1"/>
    <x v="1"/>
    <x v="0"/>
    <s v="New"/>
    <x v="1"/>
    <s v="Hiking Daypack 20L"/>
    <n v="3"/>
    <n v="92.25"/>
    <n v="0"/>
    <n v="46.27"/>
    <n v="276.75"/>
    <n v="138.81"/>
    <n v="137.94"/>
    <n v="0.49842818428184282"/>
  </r>
  <r>
    <n v="3161"/>
    <d v="2026-07-09T00:00:00"/>
    <n v="2026"/>
    <x v="2"/>
    <n v="7"/>
    <x v="6"/>
    <x v="2"/>
    <x v="5"/>
    <x v="0"/>
    <s v="New"/>
    <x v="3"/>
    <s v="Trail Tent 2P"/>
    <n v="2"/>
    <n v="192.6"/>
    <n v="0"/>
    <n v="104.89"/>
    <n v="385.2"/>
    <n v="209.78"/>
    <n v="175.42"/>
    <n v="0.45539979231568017"/>
  </r>
  <r>
    <n v="3240"/>
    <d v="2026-07-09T00:00:00"/>
    <n v="2026"/>
    <x v="2"/>
    <n v="7"/>
    <x v="6"/>
    <x v="3"/>
    <x v="8"/>
    <x v="0"/>
    <s v="Returning"/>
    <x v="0"/>
    <s v="Compact Repair Kit"/>
    <n v="1"/>
    <n v="39.94"/>
    <n v="0"/>
    <n v="16.89"/>
    <n v="39.94"/>
    <n v="16.89"/>
    <n v="23.049999999999997"/>
    <n v="0.57711567351026538"/>
  </r>
  <r>
    <n v="3682"/>
    <d v="2026-07-09T00:00:00"/>
    <n v="2026"/>
    <x v="2"/>
    <n v="7"/>
    <x v="6"/>
    <x v="2"/>
    <x v="2"/>
    <x v="0"/>
    <s v="Returning"/>
    <x v="1"/>
    <s v="Summit Backpack 45L"/>
    <n v="3"/>
    <n v="150.61000000000001"/>
    <n v="0"/>
    <n v="79.900000000000006"/>
    <n v="451.83000000000004"/>
    <n v="239.70000000000002"/>
    <n v="212.13000000000002"/>
    <n v="0.46949073766682159"/>
  </r>
  <r>
    <n v="4725"/>
    <d v="2026-07-09T00:00:00"/>
    <n v="2026"/>
    <x v="2"/>
    <n v="7"/>
    <x v="6"/>
    <x v="3"/>
    <x v="13"/>
    <x v="0"/>
    <s v="Returning"/>
    <x v="1"/>
    <s v="Trekking Poles"/>
    <n v="2"/>
    <n v="71.069999999999993"/>
    <n v="0"/>
    <n v="31.57"/>
    <n v="142.13999999999999"/>
    <n v="63.14"/>
    <n v="78.999999999999986"/>
    <n v="0.55579006613198245"/>
  </r>
  <r>
    <n v="758"/>
    <d v="2026-07-10T00:00:00"/>
    <n v="2026"/>
    <x v="2"/>
    <n v="7"/>
    <x v="6"/>
    <x v="0"/>
    <x v="0"/>
    <x v="2"/>
    <s v="New"/>
    <x v="0"/>
    <s v="Trail Bike Light"/>
    <n v="1"/>
    <n v="50.78"/>
    <n v="0"/>
    <n v="22.29"/>
    <n v="50.78"/>
    <n v="22.29"/>
    <n v="28.490000000000002"/>
    <n v="0.56104765655769995"/>
  </r>
  <r>
    <n v="1910"/>
    <d v="2026-07-10T00:00:00"/>
    <n v="2026"/>
    <x v="2"/>
    <n v="7"/>
    <x v="6"/>
    <x v="0"/>
    <x v="15"/>
    <x v="0"/>
    <s v="Returning"/>
    <x v="1"/>
    <s v="Trail Boots"/>
    <n v="2"/>
    <n v="141.51"/>
    <n v="0.05"/>
    <n v="77.040000000000006"/>
    <n v="268.86899999999997"/>
    <n v="154.08000000000001"/>
    <n v="114.78899999999996"/>
    <n v="0.42693281858451504"/>
  </r>
  <r>
    <n v="1941"/>
    <d v="2026-07-10T00:00:00"/>
    <n v="2026"/>
    <x v="2"/>
    <n v="7"/>
    <x v="6"/>
    <x v="1"/>
    <x v="12"/>
    <x v="3"/>
    <s v="Returning"/>
    <x v="1"/>
    <s v="Summit Backpack 45L"/>
    <n v="1"/>
    <n v="156.44"/>
    <n v="0.1"/>
    <n v="80.72"/>
    <n v="140.79599999999999"/>
    <n v="80.72"/>
    <n v="60.075999999999993"/>
    <n v="0.42668825818915307"/>
  </r>
  <r>
    <n v="2324"/>
    <d v="2026-07-10T00:00:00"/>
    <n v="2026"/>
    <x v="2"/>
    <n v="7"/>
    <x v="6"/>
    <x v="1"/>
    <x v="12"/>
    <x v="0"/>
    <s v="New"/>
    <x v="4"/>
    <s v="Training Mat"/>
    <n v="2"/>
    <n v="51.75"/>
    <n v="0"/>
    <n v="21.4"/>
    <n v="103.5"/>
    <n v="42.8"/>
    <n v="60.7"/>
    <n v="0.58647342995169083"/>
  </r>
  <r>
    <n v="2869"/>
    <d v="2026-07-10T00:00:00"/>
    <n v="2026"/>
    <x v="2"/>
    <n v="7"/>
    <x v="6"/>
    <x v="2"/>
    <x v="5"/>
    <x v="3"/>
    <s v="New"/>
    <x v="3"/>
    <s v="Portable Camp Stove"/>
    <n v="1"/>
    <n v="82.23"/>
    <n v="0.1"/>
    <n v="38.340000000000003"/>
    <n v="74.007000000000005"/>
    <n v="38.340000000000003"/>
    <n v="35.667000000000002"/>
    <n v="0.48194089748267055"/>
  </r>
  <r>
    <n v="3236"/>
    <d v="2026-07-10T00:00:00"/>
    <n v="2026"/>
    <x v="2"/>
    <n v="7"/>
    <x v="6"/>
    <x v="1"/>
    <x v="6"/>
    <x v="0"/>
    <s v="New"/>
    <x v="1"/>
    <s v="Trail Boots"/>
    <n v="1"/>
    <n v="144.16999999999999"/>
    <n v="0.1"/>
    <n v="78.13"/>
    <n v="129.75299999999999"/>
    <n v="78.13"/>
    <n v="51.62299999999999"/>
    <n v="0.39785592625989374"/>
  </r>
  <r>
    <n v="3582"/>
    <d v="2026-07-10T00:00:00"/>
    <n v="2026"/>
    <x v="2"/>
    <n v="7"/>
    <x v="6"/>
    <x v="1"/>
    <x v="12"/>
    <x v="0"/>
    <s v="Returning"/>
    <x v="3"/>
    <s v="Portable Camp Stove"/>
    <n v="4"/>
    <n v="82.47"/>
    <n v="0"/>
    <n v="40.22"/>
    <n v="329.88"/>
    <n v="160.88"/>
    <n v="169"/>
    <n v="0.51230750575967021"/>
  </r>
  <r>
    <n v="3715"/>
    <d v="2026-07-10T00:00:00"/>
    <n v="2026"/>
    <x v="2"/>
    <n v="7"/>
    <x v="6"/>
    <x v="3"/>
    <x v="8"/>
    <x v="0"/>
    <s v="New"/>
    <x v="3"/>
    <s v="Compact Sleeping Bag"/>
    <n v="1"/>
    <n v="122.14"/>
    <n v="0.15"/>
    <n v="59.87"/>
    <n v="103.819"/>
    <n v="59.87"/>
    <n v="43.949000000000005"/>
    <n v="0.42332328379198414"/>
  </r>
  <r>
    <n v="3940"/>
    <d v="2026-07-10T00:00:00"/>
    <n v="2026"/>
    <x v="2"/>
    <n v="7"/>
    <x v="6"/>
    <x v="2"/>
    <x v="16"/>
    <x v="2"/>
    <s v="Returning"/>
    <x v="1"/>
    <s v="Trail Boots"/>
    <n v="3"/>
    <n v="143.59"/>
    <n v="0"/>
    <n v="78.91"/>
    <n v="430.77"/>
    <n v="236.73"/>
    <n v="194.04"/>
    <n v="0.45044919562643637"/>
  </r>
  <r>
    <n v="4760"/>
    <d v="2026-07-10T00:00:00"/>
    <n v="2026"/>
    <x v="2"/>
    <n v="7"/>
    <x v="6"/>
    <x v="3"/>
    <x v="13"/>
    <x v="0"/>
    <s v="Business"/>
    <x v="1"/>
    <s v="Summit Backpack 45L"/>
    <n v="2"/>
    <n v="157.66"/>
    <n v="0"/>
    <n v="78.760000000000005"/>
    <n v="315.32"/>
    <n v="157.52000000000001"/>
    <n v="157.79999999999998"/>
    <n v="0.50044399340352652"/>
  </r>
  <r>
    <n v="4768"/>
    <d v="2026-07-10T00:00:00"/>
    <n v="2026"/>
    <x v="2"/>
    <n v="7"/>
    <x v="6"/>
    <x v="1"/>
    <x v="1"/>
    <x v="0"/>
    <s v="Business"/>
    <x v="0"/>
    <s v="Cycling Pack 12L"/>
    <n v="1"/>
    <n v="101.58"/>
    <n v="0"/>
    <n v="49.83"/>
    <n v="101.58"/>
    <n v="49.83"/>
    <n v="51.75"/>
    <n v="0.50945067926757237"/>
  </r>
  <r>
    <n v="5025"/>
    <d v="2026-07-10T00:00:00"/>
    <n v="2026"/>
    <x v="2"/>
    <n v="7"/>
    <x v="6"/>
    <x v="2"/>
    <x v="3"/>
    <x v="0"/>
    <s v="Returning"/>
    <x v="2"/>
    <s v="Travel Backpack 35L"/>
    <n v="4"/>
    <n v="166.71"/>
    <n v="0"/>
    <n v="86.55"/>
    <n v="666.84"/>
    <n v="346.2"/>
    <n v="320.64000000000004"/>
    <n v="0.48083498290444487"/>
  </r>
  <r>
    <n v="165"/>
    <d v="2026-07-11T00:00:00"/>
    <n v="2026"/>
    <x v="2"/>
    <n v="7"/>
    <x v="6"/>
    <x v="1"/>
    <x v="12"/>
    <x v="2"/>
    <s v="New"/>
    <x v="0"/>
    <s v="Commuter Helmet"/>
    <n v="2"/>
    <n v="83.33"/>
    <n v="0"/>
    <n v="42.11"/>
    <n v="166.66"/>
    <n v="84.22"/>
    <n v="82.44"/>
    <n v="0.49465978639145564"/>
  </r>
  <r>
    <n v="198"/>
    <d v="2026-07-11T00:00:00"/>
    <n v="2026"/>
    <x v="2"/>
    <n v="7"/>
    <x v="6"/>
    <x v="0"/>
    <x v="15"/>
    <x v="0"/>
    <s v="New"/>
    <x v="1"/>
    <s v="Trekking Poles"/>
    <n v="2"/>
    <n v="71.77"/>
    <n v="0.05"/>
    <n v="32.9"/>
    <n v="136.363"/>
    <n v="65.8"/>
    <n v="70.563000000000002"/>
    <n v="0.5174644148339359"/>
  </r>
  <r>
    <n v="1480"/>
    <d v="2026-07-11T00:00:00"/>
    <n v="2026"/>
    <x v="2"/>
    <n v="7"/>
    <x v="6"/>
    <x v="0"/>
    <x v="15"/>
    <x v="0"/>
    <s v="New"/>
    <x v="2"/>
    <s v="Travel Backpack 35L"/>
    <n v="3"/>
    <n v="164.5"/>
    <n v="0"/>
    <n v="87.06"/>
    <n v="493.5"/>
    <n v="261.18"/>
    <n v="232.32"/>
    <n v="0.47075987841945288"/>
  </r>
  <r>
    <n v="1990"/>
    <d v="2026-07-11T00:00:00"/>
    <n v="2026"/>
    <x v="2"/>
    <n v="7"/>
    <x v="6"/>
    <x v="0"/>
    <x v="15"/>
    <x v="0"/>
    <s v="Returning"/>
    <x v="3"/>
    <s v="Portable Camp Stove"/>
    <n v="3"/>
    <n v="82.28"/>
    <n v="0.1"/>
    <n v="39.51"/>
    <n v="222.15600000000001"/>
    <n v="118.53"/>
    <n v="103.626"/>
    <n v="0.46645600388915898"/>
  </r>
  <r>
    <n v="2298"/>
    <d v="2026-07-11T00:00:00"/>
    <n v="2026"/>
    <x v="2"/>
    <n v="7"/>
    <x v="6"/>
    <x v="2"/>
    <x v="2"/>
    <x v="2"/>
    <s v="New"/>
    <x v="0"/>
    <s v="Cycling Pack 12L"/>
    <n v="2"/>
    <n v="103.17"/>
    <n v="0"/>
    <n v="50.49"/>
    <n v="206.34"/>
    <n v="100.98"/>
    <n v="105.36"/>
    <n v="0.51061355045071244"/>
  </r>
  <r>
    <n v="2886"/>
    <d v="2026-07-11T00:00:00"/>
    <n v="2026"/>
    <x v="2"/>
    <n v="7"/>
    <x v="6"/>
    <x v="0"/>
    <x v="15"/>
    <x v="0"/>
    <s v="New"/>
    <x v="0"/>
    <s v="Trail Bike Light"/>
    <n v="1"/>
    <n v="50.33"/>
    <n v="0.05"/>
    <n v="22.06"/>
    <n v="47.813499999999998"/>
    <n v="22.06"/>
    <n v="25.753499999999999"/>
    <n v="0.53862402877848303"/>
  </r>
  <r>
    <n v="2893"/>
    <d v="2026-07-11T00:00:00"/>
    <n v="2026"/>
    <x v="2"/>
    <n v="7"/>
    <x v="6"/>
    <x v="1"/>
    <x v="11"/>
    <x v="1"/>
    <s v="Business"/>
    <x v="1"/>
    <s v="Trail Boots"/>
    <n v="6"/>
    <n v="142.78"/>
    <n v="0.15"/>
    <n v="80.38"/>
    <n v="728.178"/>
    <n v="482.28"/>
    <n v="245.89800000000002"/>
    <n v="0.33768941110552642"/>
  </r>
  <r>
    <n v="2939"/>
    <d v="2026-07-11T00:00:00"/>
    <n v="2026"/>
    <x v="2"/>
    <n v="7"/>
    <x v="6"/>
    <x v="1"/>
    <x v="6"/>
    <x v="0"/>
    <s v="New"/>
    <x v="3"/>
    <s v="Trail Tent 2P"/>
    <n v="1"/>
    <n v="195.38"/>
    <n v="0.05"/>
    <n v="101.67"/>
    <n v="185.61099999999999"/>
    <n v="101.67"/>
    <n v="83.940999999999988"/>
    <n v="0.45224151585843508"/>
  </r>
  <r>
    <n v="3249"/>
    <d v="2026-07-11T00:00:00"/>
    <n v="2026"/>
    <x v="2"/>
    <n v="7"/>
    <x v="6"/>
    <x v="3"/>
    <x v="4"/>
    <x v="2"/>
    <s v="Returning"/>
    <x v="0"/>
    <s v="Cycling Pack 12L"/>
    <n v="5"/>
    <n v="104.8"/>
    <n v="0"/>
    <n v="50.94"/>
    <n v="524"/>
    <n v="254.7"/>
    <n v="269.3"/>
    <n v="0.51393129770992374"/>
  </r>
  <r>
    <n v="3832"/>
    <d v="2026-07-11T00:00:00"/>
    <n v="2026"/>
    <x v="2"/>
    <n v="7"/>
    <x v="6"/>
    <x v="3"/>
    <x v="7"/>
    <x v="0"/>
    <s v="Returning"/>
    <x v="3"/>
    <s v="Portable Camp Stove"/>
    <n v="3"/>
    <n v="82.26"/>
    <n v="0"/>
    <n v="40.020000000000003"/>
    <n v="246.78000000000003"/>
    <n v="120.06"/>
    <n v="126.72000000000003"/>
    <n v="0.51349380014587898"/>
  </r>
  <r>
    <n v="3868"/>
    <d v="2026-07-11T00:00:00"/>
    <n v="2026"/>
    <x v="2"/>
    <n v="7"/>
    <x v="6"/>
    <x v="2"/>
    <x v="10"/>
    <x v="0"/>
    <s v="Business"/>
    <x v="1"/>
    <s v="Hiking Daypack 20L"/>
    <n v="1"/>
    <n v="90.79"/>
    <n v="0"/>
    <n v="46.39"/>
    <n v="90.79"/>
    <n v="46.39"/>
    <n v="44.400000000000006"/>
    <n v="0.4890406432426479"/>
  </r>
  <r>
    <n v="4365"/>
    <d v="2026-07-11T00:00:00"/>
    <n v="2026"/>
    <x v="2"/>
    <n v="7"/>
    <x v="6"/>
    <x v="1"/>
    <x v="11"/>
    <x v="0"/>
    <s v="Returning"/>
    <x v="0"/>
    <s v="Compact Repair Kit"/>
    <n v="1"/>
    <n v="41.33"/>
    <n v="0"/>
    <n v="17.2"/>
    <n v="41.33"/>
    <n v="17.2"/>
    <n v="24.13"/>
    <n v="0.58383740624243896"/>
  </r>
  <r>
    <n v="314"/>
    <d v="2026-07-12T00:00:00"/>
    <n v="2026"/>
    <x v="2"/>
    <n v="7"/>
    <x v="6"/>
    <x v="2"/>
    <x v="2"/>
    <x v="0"/>
    <s v="Returning"/>
    <x v="4"/>
    <s v="Resistance Band Set"/>
    <n v="2"/>
    <n v="41.09"/>
    <n v="0.05"/>
    <n v="14.54"/>
    <n v="78.070999999999998"/>
    <n v="29.08"/>
    <n v="48.991"/>
    <n v="0.62751854081541159"/>
  </r>
  <r>
    <n v="552"/>
    <d v="2026-07-12T00:00:00"/>
    <n v="2026"/>
    <x v="2"/>
    <n v="7"/>
    <x v="6"/>
    <x v="1"/>
    <x v="12"/>
    <x v="1"/>
    <s v="Business"/>
    <x v="3"/>
    <s v="Portable Camp Stove"/>
    <n v="5"/>
    <n v="82.39"/>
    <n v="0.05"/>
    <n v="39.479999999999997"/>
    <n v="391.35249999999996"/>
    <n v="197.39999999999998"/>
    <n v="193.95249999999999"/>
    <n v="0.49559540312122702"/>
  </r>
  <r>
    <n v="1317"/>
    <d v="2026-07-12T00:00:00"/>
    <n v="2026"/>
    <x v="2"/>
    <n v="7"/>
    <x v="6"/>
    <x v="1"/>
    <x v="14"/>
    <x v="0"/>
    <s v="Business"/>
    <x v="4"/>
    <s v="Recovery Roller"/>
    <n v="3"/>
    <n v="37"/>
    <n v="0"/>
    <n v="13.69"/>
    <n v="111"/>
    <n v="41.07"/>
    <n v="69.930000000000007"/>
    <n v="0.63000000000000012"/>
  </r>
  <r>
    <n v="1515"/>
    <d v="2026-07-12T00:00:00"/>
    <n v="2026"/>
    <x v="2"/>
    <n v="7"/>
    <x v="6"/>
    <x v="3"/>
    <x v="8"/>
    <x v="2"/>
    <s v="New"/>
    <x v="4"/>
    <s v="Resistance Band Set"/>
    <n v="2"/>
    <n v="40.9"/>
    <n v="0"/>
    <n v="14.81"/>
    <n v="81.8"/>
    <n v="29.62"/>
    <n v="52.179999999999993"/>
    <n v="0.63789731051344734"/>
  </r>
  <r>
    <n v="1674"/>
    <d v="2026-07-12T00:00:00"/>
    <n v="2026"/>
    <x v="2"/>
    <n v="7"/>
    <x v="6"/>
    <x v="0"/>
    <x v="0"/>
    <x v="0"/>
    <s v="New"/>
    <x v="4"/>
    <s v="Weighted Vest"/>
    <n v="1"/>
    <n v="123.33"/>
    <n v="0.1"/>
    <n v="70.900000000000006"/>
    <n v="110.997"/>
    <n v="70.900000000000006"/>
    <n v="40.096999999999994"/>
    <n v="0.36124399758552028"/>
  </r>
  <r>
    <n v="2407"/>
    <d v="2026-07-12T00:00:00"/>
    <n v="2026"/>
    <x v="2"/>
    <n v="7"/>
    <x v="6"/>
    <x v="1"/>
    <x v="12"/>
    <x v="3"/>
    <s v="Business"/>
    <x v="1"/>
    <s v="Summit Backpack 45L"/>
    <n v="1"/>
    <n v="153.25"/>
    <n v="0.15"/>
    <n v="78.28"/>
    <n v="130.26249999999999"/>
    <n v="78.28"/>
    <n v="51.982499999999987"/>
    <n v="0.39905959121005657"/>
  </r>
  <r>
    <n v="2817"/>
    <d v="2026-07-12T00:00:00"/>
    <n v="2026"/>
    <x v="2"/>
    <n v="7"/>
    <x v="6"/>
    <x v="3"/>
    <x v="7"/>
    <x v="3"/>
    <s v="New"/>
    <x v="2"/>
    <s v="Carry-On Duffel"/>
    <n v="3"/>
    <n v="134.43"/>
    <n v="0.1"/>
    <n v="65.78"/>
    <n v="362.96100000000001"/>
    <n v="197.34"/>
    <n v="165.62100000000001"/>
    <n v="0.45630522287518493"/>
  </r>
  <r>
    <n v="3059"/>
    <d v="2026-07-12T00:00:00"/>
    <n v="2026"/>
    <x v="2"/>
    <n v="7"/>
    <x v="6"/>
    <x v="0"/>
    <x v="0"/>
    <x v="0"/>
    <s v="Returning"/>
    <x v="1"/>
    <s v="Hiking Daypack 20L"/>
    <n v="1"/>
    <n v="93.73"/>
    <n v="0.05"/>
    <n v="44.51"/>
    <n v="89.043499999999995"/>
    <n v="44.51"/>
    <n v="44.533499999999997"/>
    <n v="0.50013195797559618"/>
  </r>
  <r>
    <n v="3210"/>
    <d v="2026-07-12T00:00:00"/>
    <n v="2026"/>
    <x v="2"/>
    <n v="7"/>
    <x v="6"/>
    <x v="0"/>
    <x v="0"/>
    <x v="0"/>
    <s v="Returning"/>
    <x v="2"/>
    <s v="Insulated Bottle"/>
    <n v="1"/>
    <n v="37.090000000000003"/>
    <n v="0"/>
    <n v="13.43"/>
    <n v="37.090000000000003"/>
    <n v="13.43"/>
    <n v="23.660000000000004"/>
    <n v="0.63790779185764357"/>
  </r>
  <r>
    <n v="3670"/>
    <d v="2026-07-12T00:00:00"/>
    <n v="2026"/>
    <x v="2"/>
    <n v="7"/>
    <x v="6"/>
    <x v="0"/>
    <x v="0"/>
    <x v="2"/>
    <s v="New"/>
    <x v="2"/>
    <s v="Packing Cube Set"/>
    <n v="1"/>
    <n v="45.43"/>
    <n v="0"/>
    <n v="18.66"/>
    <n v="45.43"/>
    <n v="18.66"/>
    <n v="26.77"/>
    <n v="0.58925819942769098"/>
  </r>
  <r>
    <n v="4017"/>
    <d v="2026-07-12T00:00:00"/>
    <n v="2026"/>
    <x v="2"/>
    <n v="7"/>
    <x v="6"/>
    <x v="3"/>
    <x v="8"/>
    <x v="3"/>
    <s v="New"/>
    <x v="4"/>
    <s v="Resistance Band Set"/>
    <n v="1"/>
    <n v="39.5"/>
    <n v="0.1"/>
    <n v="14.86"/>
    <n v="35.550000000000004"/>
    <n v="14.86"/>
    <n v="20.690000000000005"/>
    <n v="0.58199718706047832"/>
  </r>
  <r>
    <n v="5012"/>
    <d v="2026-07-12T00:00:00"/>
    <n v="2026"/>
    <x v="2"/>
    <n v="7"/>
    <x v="6"/>
    <x v="2"/>
    <x v="16"/>
    <x v="2"/>
    <s v="Returning"/>
    <x v="4"/>
    <s v="Weighted Vest"/>
    <n v="2"/>
    <n v="123.58"/>
    <n v="0.1"/>
    <n v="68.739999999999995"/>
    <n v="222.44399999999999"/>
    <n v="137.47999999999999"/>
    <n v="84.963999999999999"/>
    <n v="0.3819568071065077"/>
  </r>
  <r>
    <n v="884"/>
    <d v="2026-07-13T00:00:00"/>
    <n v="2026"/>
    <x v="2"/>
    <n v="7"/>
    <x v="6"/>
    <x v="3"/>
    <x v="13"/>
    <x v="2"/>
    <s v="Returning"/>
    <x v="0"/>
    <s v="Cycling Pack 12L"/>
    <n v="1"/>
    <n v="103.61"/>
    <n v="0"/>
    <n v="51.84"/>
    <n v="103.61"/>
    <n v="51.84"/>
    <n v="51.769999999999996"/>
    <n v="0.49966219476884466"/>
  </r>
  <r>
    <n v="1025"/>
    <d v="2026-07-13T00:00:00"/>
    <n v="2026"/>
    <x v="2"/>
    <n v="7"/>
    <x v="6"/>
    <x v="2"/>
    <x v="2"/>
    <x v="2"/>
    <s v="Returning"/>
    <x v="1"/>
    <s v="Trail Boots"/>
    <n v="2"/>
    <n v="145.75"/>
    <n v="0.05"/>
    <n v="79.319999999999993"/>
    <n v="276.92500000000001"/>
    <n v="158.63999999999999"/>
    <n v="118.28500000000003"/>
    <n v="0.42713731154644768"/>
  </r>
  <r>
    <n v="1279"/>
    <d v="2026-07-13T00:00:00"/>
    <n v="2026"/>
    <x v="2"/>
    <n v="7"/>
    <x v="6"/>
    <x v="3"/>
    <x v="8"/>
    <x v="3"/>
    <s v="New"/>
    <x v="3"/>
    <s v="Trail Tent 2P"/>
    <n v="2"/>
    <n v="193.76"/>
    <n v="0.1"/>
    <n v="104.66"/>
    <n v="348.76799999999997"/>
    <n v="209.32"/>
    <n v="139.44799999999998"/>
    <n v="0.39983025965684921"/>
  </r>
  <r>
    <n v="1534"/>
    <d v="2026-07-13T00:00:00"/>
    <n v="2026"/>
    <x v="2"/>
    <n v="7"/>
    <x v="6"/>
    <x v="2"/>
    <x v="16"/>
    <x v="0"/>
    <s v="Returning"/>
    <x v="1"/>
    <s v="Trail Boots"/>
    <n v="2"/>
    <n v="146.09"/>
    <n v="0.1"/>
    <n v="79.36"/>
    <n v="262.96199999999999"/>
    <n v="158.72"/>
    <n v="104.24199999999999"/>
    <n v="0.39641469109605187"/>
  </r>
  <r>
    <n v="2147"/>
    <d v="2026-07-13T00:00:00"/>
    <n v="2026"/>
    <x v="2"/>
    <n v="7"/>
    <x v="6"/>
    <x v="1"/>
    <x v="14"/>
    <x v="2"/>
    <s v="New"/>
    <x v="2"/>
    <s v="Carry-On Duffel"/>
    <n v="1"/>
    <n v="131.91999999999999"/>
    <n v="0"/>
    <n v="66.19"/>
    <n v="131.91999999999999"/>
    <n v="66.19"/>
    <n v="65.72999999999999"/>
    <n v="0.49825651910248631"/>
  </r>
  <r>
    <n v="2385"/>
    <d v="2026-07-13T00:00:00"/>
    <n v="2026"/>
    <x v="2"/>
    <n v="7"/>
    <x v="6"/>
    <x v="1"/>
    <x v="11"/>
    <x v="1"/>
    <s v="Business"/>
    <x v="3"/>
    <s v="Portable Camp Stove"/>
    <n v="6"/>
    <n v="83.28"/>
    <n v="0.15"/>
    <n v="38.76"/>
    <n v="424.72800000000001"/>
    <n v="232.56"/>
    <n v="192.16800000000001"/>
    <n v="0.45244956772334294"/>
  </r>
  <r>
    <n v="2517"/>
    <d v="2026-07-13T00:00:00"/>
    <n v="2026"/>
    <x v="2"/>
    <n v="7"/>
    <x v="6"/>
    <x v="1"/>
    <x v="6"/>
    <x v="0"/>
    <s v="New"/>
    <x v="2"/>
    <s v="Insulated Bottle"/>
    <n v="1"/>
    <n v="36.479999999999997"/>
    <n v="0.05"/>
    <n v="13.22"/>
    <n v="34.655999999999999"/>
    <n v="13.22"/>
    <n v="21.436"/>
    <n v="0.61853647276084955"/>
  </r>
  <r>
    <n v="2746"/>
    <d v="2026-07-13T00:00:00"/>
    <n v="2026"/>
    <x v="2"/>
    <n v="7"/>
    <x v="6"/>
    <x v="0"/>
    <x v="0"/>
    <x v="2"/>
    <s v="New"/>
    <x v="1"/>
    <s v="Summit Backpack 45L"/>
    <n v="3"/>
    <n v="155.44"/>
    <n v="0.05"/>
    <n v="79.95"/>
    <n v="443.00399999999996"/>
    <n v="239.85000000000002"/>
    <n v="203.15399999999994"/>
    <n v="0.45858276674702703"/>
  </r>
  <r>
    <n v="3297"/>
    <d v="2026-07-13T00:00:00"/>
    <n v="2026"/>
    <x v="2"/>
    <n v="7"/>
    <x v="6"/>
    <x v="0"/>
    <x v="15"/>
    <x v="1"/>
    <s v="Returning"/>
    <x v="4"/>
    <s v="Resistance Band Set"/>
    <n v="6"/>
    <n v="40.58"/>
    <n v="0.15"/>
    <n v="15.06"/>
    <n v="206.958"/>
    <n v="90.36"/>
    <n v="116.598"/>
    <n v="0.5633896732670397"/>
  </r>
  <r>
    <n v="772"/>
    <d v="2026-07-14T00:00:00"/>
    <n v="2026"/>
    <x v="2"/>
    <n v="7"/>
    <x v="6"/>
    <x v="3"/>
    <x v="13"/>
    <x v="0"/>
    <s v="Returning"/>
    <x v="0"/>
    <s v="Cycling Pack 12L"/>
    <n v="2"/>
    <n v="101.03"/>
    <n v="0.1"/>
    <n v="50.98"/>
    <n v="181.85400000000001"/>
    <n v="101.96"/>
    <n v="79.89400000000002"/>
    <n v="0.43933045190097558"/>
  </r>
  <r>
    <n v="838"/>
    <d v="2026-07-14T00:00:00"/>
    <n v="2026"/>
    <x v="2"/>
    <n v="7"/>
    <x v="6"/>
    <x v="0"/>
    <x v="9"/>
    <x v="2"/>
    <s v="Returning"/>
    <x v="3"/>
    <s v="Portable Camp Stove"/>
    <n v="1"/>
    <n v="80.150000000000006"/>
    <n v="0.05"/>
    <n v="38.89"/>
    <n v="76.142499999999998"/>
    <n v="38.89"/>
    <n v="37.252499999999998"/>
    <n v="0.48924713530551267"/>
  </r>
  <r>
    <n v="1144"/>
    <d v="2026-07-14T00:00:00"/>
    <n v="2026"/>
    <x v="2"/>
    <n v="7"/>
    <x v="6"/>
    <x v="2"/>
    <x v="2"/>
    <x v="2"/>
    <s v="New"/>
    <x v="3"/>
    <s v="Portable Camp Stove"/>
    <n v="1"/>
    <n v="83.74"/>
    <n v="0"/>
    <n v="38.96"/>
    <n v="83.74"/>
    <n v="38.96"/>
    <n v="44.779999999999994"/>
    <n v="0.53475041796035339"/>
  </r>
  <r>
    <n v="1686"/>
    <d v="2026-07-14T00:00:00"/>
    <n v="2026"/>
    <x v="2"/>
    <n v="7"/>
    <x v="6"/>
    <x v="2"/>
    <x v="5"/>
    <x v="1"/>
    <s v="Returning"/>
    <x v="2"/>
    <s v="Insulated Bottle"/>
    <n v="8"/>
    <n v="35.75"/>
    <n v="0.15"/>
    <n v="13.56"/>
    <n v="243.1"/>
    <n v="108.48"/>
    <n v="134.62"/>
    <n v="0.55376388317564795"/>
  </r>
  <r>
    <n v="2823"/>
    <d v="2026-07-14T00:00:00"/>
    <n v="2026"/>
    <x v="2"/>
    <n v="7"/>
    <x v="6"/>
    <x v="0"/>
    <x v="15"/>
    <x v="0"/>
    <s v="New"/>
    <x v="0"/>
    <s v="Commuter Helmet"/>
    <n v="3"/>
    <n v="81.39"/>
    <n v="0"/>
    <n v="43.54"/>
    <n v="244.17000000000002"/>
    <n v="130.62"/>
    <n v="113.55000000000001"/>
    <n v="0.46504484580415284"/>
  </r>
  <r>
    <n v="2883"/>
    <d v="2026-07-14T00:00:00"/>
    <n v="2026"/>
    <x v="2"/>
    <n v="7"/>
    <x v="6"/>
    <x v="2"/>
    <x v="10"/>
    <x v="3"/>
    <s v="New"/>
    <x v="2"/>
    <s v="Insulated Bottle"/>
    <n v="1"/>
    <n v="36.799999999999997"/>
    <n v="0"/>
    <n v="13.91"/>
    <n v="36.799999999999997"/>
    <n v="13.91"/>
    <n v="22.889999999999997"/>
    <n v="0.62201086956521734"/>
  </r>
  <r>
    <n v="3259"/>
    <d v="2026-07-14T00:00:00"/>
    <n v="2026"/>
    <x v="2"/>
    <n v="7"/>
    <x v="6"/>
    <x v="2"/>
    <x v="16"/>
    <x v="1"/>
    <s v="Returning"/>
    <x v="3"/>
    <s v="Trail Tent 2P"/>
    <n v="6"/>
    <n v="194.15"/>
    <n v="0.1"/>
    <n v="105.12"/>
    <n v="1048.4100000000001"/>
    <n v="630.72"/>
    <n v="417.69000000000005"/>
    <n v="0.3984032964202936"/>
  </r>
  <r>
    <n v="3709"/>
    <d v="2026-07-14T00:00:00"/>
    <n v="2026"/>
    <x v="2"/>
    <n v="7"/>
    <x v="6"/>
    <x v="0"/>
    <x v="9"/>
    <x v="0"/>
    <s v="New"/>
    <x v="4"/>
    <s v="Training Mat"/>
    <n v="1"/>
    <n v="50.94"/>
    <n v="0"/>
    <n v="22.28"/>
    <n v="50.94"/>
    <n v="22.28"/>
    <n v="28.659999999999997"/>
    <n v="0.5626226933647428"/>
  </r>
  <r>
    <n v="61"/>
    <d v="2026-07-15T00:00:00"/>
    <n v="2026"/>
    <x v="2"/>
    <n v="7"/>
    <x v="6"/>
    <x v="3"/>
    <x v="8"/>
    <x v="0"/>
    <s v="Returning"/>
    <x v="4"/>
    <s v="Weighted Vest"/>
    <n v="2"/>
    <n v="125.89"/>
    <n v="0"/>
    <n v="70.8"/>
    <n v="251.78"/>
    <n v="141.6"/>
    <n v="110.18"/>
    <n v="0.43760425768528083"/>
  </r>
  <r>
    <n v="357"/>
    <d v="2026-07-15T00:00:00"/>
    <n v="2026"/>
    <x v="2"/>
    <n v="7"/>
    <x v="6"/>
    <x v="0"/>
    <x v="9"/>
    <x v="0"/>
    <s v="New"/>
    <x v="4"/>
    <s v="Training Mat"/>
    <n v="2"/>
    <n v="51.9"/>
    <n v="0"/>
    <n v="21.82"/>
    <n v="103.8"/>
    <n v="43.64"/>
    <n v="60.16"/>
    <n v="0.57957610789980729"/>
  </r>
  <r>
    <n v="1607"/>
    <d v="2026-07-15T00:00:00"/>
    <n v="2026"/>
    <x v="2"/>
    <n v="7"/>
    <x v="6"/>
    <x v="0"/>
    <x v="0"/>
    <x v="2"/>
    <s v="New"/>
    <x v="4"/>
    <s v="Resistance Band Set"/>
    <n v="2"/>
    <n v="39.75"/>
    <n v="0"/>
    <n v="14.78"/>
    <n v="79.5"/>
    <n v="29.56"/>
    <n v="49.94"/>
    <n v="0.62817610062893081"/>
  </r>
  <r>
    <n v="3295"/>
    <d v="2026-07-15T00:00:00"/>
    <n v="2026"/>
    <x v="2"/>
    <n v="7"/>
    <x v="6"/>
    <x v="1"/>
    <x v="12"/>
    <x v="3"/>
    <s v="Returning"/>
    <x v="1"/>
    <s v="Hiking Daypack 20L"/>
    <n v="1"/>
    <n v="93.46"/>
    <n v="0.15"/>
    <n v="46.65"/>
    <n v="79.440999999999988"/>
    <n v="46.65"/>
    <n v="32.79099999999999"/>
    <n v="0.41277174255107557"/>
  </r>
  <r>
    <n v="4048"/>
    <d v="2026-07-15T00:00:00"/>
    <n v="2026"/>
    <x v="2"/>
    <n v="7"/>
    <x v="6"/>
    <x v="3"/>
    <x v="13"/>
    <x v="1"/>
    <s v="Business"/>
    <x v="0"/>
    <s v="Commuter Helmet"/>
    <n v="3"/>
    <n v="82.79"/>
    <n v="0.1"/>
    <n v="43.07"/>
    <n v="223.53300000000002"/>
    <n v="129.21"/>
    <n v="94.323000000000008"/>
    <n v="0.42196454214813922"/>
  </r>
  <r>
    <n v="4424"/>
    <d v="2026-07-15T00:00:00"/>
    <n v="2026"/>
    <x v="2"/>
    <n v="7"/>
    <x v="6"/>
    <x v="2"/>
    <x v="2"/>
    <x v="2"/>
    <s v="Business"/>
    <x v="1"/>
    <s v="Hiking Daypack 20L"/>
    <n v="1"/>
    <n v="92.54"/>
    <n v="0"/>
    <n v="44.48"/>
    <n v="92.54"/>
    <n v="44.48"/>
    <n v="48.060000000000009"/>
    <n v="0.51934298681651181"/>
  </r>
  <r>
    <n v="4732"/>
    <d v="2026-07-15T00:00:00"/>
    <n v="2026"/>
    <x v="2"/>
    <n v="7"/>
    <x v="6"/>
    <x v="1"/>
    <x v="14"/>
    <x v="2"/>
    <s v="New"/>
    <x v="2"/>
    <s v="Packing Cube Set"/>
    <n v="1"/>
    <n v="46.53"/>
    <n v="0"/>
    <n v="18.829999999999998"/>
    <n v="46.53"/>
    <n v="18.829999999999998"/>
    <n v="27.700000000000003"/>
    <n v="0.59531485063399958"/>
  </r>
  <r>
    <n v="194"/>
    <d v="2026-07-16T00:00:00"/>
    <n v="2026"/>
    <x v="2"/>
    <n v="7"/>
    <x v="6"/>
    <x v="1"/>
    <x v="12"/>
    <x v="0"/>
    <s v="Returning"/>
    <x v="0"/>
    <s v="Trail Bike Light"/>
    <n v="2"/>
    <n v="49.69"/>
    <n v="0"/>
    <n v="21.97"/>
    <n v="99.38"/>
    <n v="43.94"/>
    <n v="55.44"/>
    <n v="0.557858724089354"/>
  </r>
  <r>
    <n v="258"/>
    <d v="2026-07-16T00:00:00"/>
    <n v="2026"/>
    <x v="2"/>
    <n v="7"/>
    <x v="6"/>
    <x v="3"/>
    <x v="8"/>
    <x v="3"/>
    <s v="New"/>
    <x v="1"/>
    <s v="Trekking Poles"/>
    <n v="3"/>
    <n v="71.34"/>
    <n v="0.1"/>
    <n v="31.71"/>
    <n v="192.61800000000002"/>
    <n v="95.13"/>
    <n v="97.488000000000028"/>
    <n v="0.50612092327819835"/>
  </r>
  <r>
    <n v="543"/>
    <d v="2026-07-16T00:00:00"/>
    <n v="2026"/>
    <x v="2"/>
    <n v="7"/>
    <x v="6"/>
    <x v="1"/>
    <x v="14"/>
    <x v="3"/>
    <s v="Returning"/>
    <x v="0"/>
    <s v="Commuter Helmet"/>
    <n v="1"/>
    <n v="83.03"/>
    <n v="0"/>
    <n v="42.41"/>
    <n v="83.03"/>
    <n v="42.41"/>
    <n v="40.620000000000005"/>
    <n v="0.48922076357942917"/>
  </r>
  <r>
    <n v="972"/>
    <d v="2026-07-16T00:00:00"/>
    <n v="2026"/>
    <x v="2"/>
    <n v="7"/>
    <x v="6"/>
    <x v="3"/>
    <x v="4"/>
    <x v="0"/>
    <s v="Returning"/>
    <x v="4"/>
    <s v="Resistance Band Set"/>
    <n v="1"/>
    <n v="40.799999999999997"/>
    <n v="0"/>
    <n v="14.42"/>
    <n v="40.799999999999997"/>
    <n v="14.42"/>
    <n v="26.379999999999995"/>
    <n v="0.64656862745098032"/>
  </r>
  <r>
    <n v="1146"/>
    <d v="2026-07-16T00:00:00"/>
    <n v="2026"/>
    <x v="2"/>
    <n v="7"/>
    <x v="6"/>
    <x v="1"/>
    <x v="6"/>
    <x v="3"/>
    <s v="Returning"/>
    <x v="3"/>
    <s v="Compact Sleeping Bag"/>
    <n v="2"/>
    <n v="125.34"/>
    <n v="0.15"/>
    <n v="59.04"/>
    <n v="213.078"/>
    <n v="118.08"/>
    <n v="94.998000000000005"/>
    <n v="0.44583673584321237"/>
  </r>
  <r>
    <n v="1464"/>
    <d v="2026-07-16T00:00:00"/>
    <n v="2026"/>
    <x v="2"/>
    <n v="7"/>
    <x v="6"/>
    <x v="0"/>
    <x v="9"/>
    <x v="0"/>
    <s v="Returning"/>
    <x v="4"/>
    <s v="Weighted Vest"/>
    <n v="1"/>
    <n v="122.73"/>
    <n v="0.1"/>
    <n v="70.540000000000006"/>
    <n v="110.45700000000001"/>
    <n v="70.540000000000006"/>
    <n v="39.917000000000002"/>
    <n v="0.36138044668966202"/>
  </r>
  <r>
    <n v="1581"/>
    <d v="2026-07-16T00:00:00"/>
    <n v="2026"/>
    <x v="2"/>
    <n v="7"/>
    <x v="6"/>
    <x v="2"/>
    <x v="5"/>
    <x v="2"/>
    <s v="New"/>
    <x v="1"/>
    <s v="Hiking Daypack 20L"/>
    <n v="5"/>
    <n v="92.72"/>
    <n v="0.1"/>
    <n v="46.2"/>
    <n v="417.24"/>
    <n v="231"/>
    <n v="186.24"/>
    <n v="0.44636180615473109"/>
  </r>
  <r>
    <n v="1894"/>
    <d v="2026-07-16T00:00:00"/>
    <n v="2026"/>
    <x v="2"/>
    <n v="7"/>
    <x v="6"/>
    <x v="3"/>
    <x v="7"/>
    <x v="1"/>
    <s v="Business"/>
    <x v="4"/>
    <s v="Recovery Roller"/>
    <n v="5"/>
    <n v="36.29"/>
    <n v="0.05"/>
    <n v="13.52"/>
    <n v="172.37749999999997"/>
    <n v="67.599999999999994"/>
    <n v="104.77749999999997"/>
    <n v="0.60783744978317933"/>
  </r>
  <r>
    <n v="2100"/>
    <d v="2026-07-16T00:00:00"/>
    <n v="2026"/>
    <x v="2"/>
    <n v="7"/>
    <x v="6"/>
    <x v="2"/>
    <x v="2"/>
    <x v="0"/>
    <s v="Business"/>
    <x v="0"/>
    <s v="Trail Bike Light"/>
    <n v="2"/>
    <n v="49.84"/>
    <n v="0.1"/>
    <n v="23.06"/>
    <n v="89.712000000000003"/>
    <n v="46.12"/>
    <n v="43.592000000000006"/>
    <n v="0.48591046905653651"/>
  </r>
  <r>
    <n v="2902"/>
    <d v="2026-07-16T00:00:00"/>
    <n v="2026"/>
    <x v="2"/>
    <n v="7"/>
    <x v="6"/>
    <x v="1"/>
    <x v="12"/>
    <x v="3"/>
    <s v="Business"/>
    <x v="4"/>
    <s v="Recovery Roller"/>
    <n v="1"/>
    <n v="35.799999999999997"/>
    <n v="0"/>
    <n v="14.05"/>
    <n v="35.799999999999997"/>
    <n v="14.05"/>
    <n v="21.749999999999996"/>
    <n v="0.60754189944134074"/>
  </r>
  <r>
    <n v="3115"/>
    <d v="2026-07-16T00:00:00"/>
    <n v="2026"/>
    <x v="2"/>
    <n v="7"/>
    <x v="6"/>
    <x v="3"/>
    <x v="13"/>
    <x v="0"/>
    <s v="New"/>
    <x v="3"/>
    <s v="Trail Tent 2P"/>
    <n v="1"/>
    <n v="195.12"/>
    <n v="0"/>
    <n v="101.14"/>
    <n v="195.12"/>
    <n v="101.14"/>
    <n v="93.98"/>
    <n v="0.48165231652316526"/>
  </r>
  <r>
    <n v="3546"/>
    <d v="2026-07-16T00:00:00"/>
    <n v="2026"/>
    <x v="2"/>
    <n v="7"/>
    <x v="6"/>
    <x v="0"/>
    <x v="15"/>
    <x v="0"/>
    <s v="New"/>
    <x v="0"/>
    <s v="Compact Repair Kit"/>
    <n v="2"/>
    <n v="39.69"/>
    <n v="0.05"/>
    <n v="16.88"/>
    <n v="75.410999999999987"/>
    <n v="33.76"/>
    <n v="41.650999999999989"/>
    <n v="0.55231995332245953"/>
  </r>
  <r>
    <n v="4224"/>
    <d v="2026-07-16T00:00:00"/>
    <n v="2026"/>
    <x v="2"/>
    <n v="7"/>
    <x v="6"/>
    <x v="2"/>
    <x v="3"/>
    <x v="2"/>
    <s v="Returning"/>
    <x v="3"/>
    <s v="Alpine Tent 4P"/>
    <n v="1"/>
    <n v="348.73"/>
    <n v="0.15"/>
    <n v="190.33"/>
    <n v="296.4205"/>
    <n v="190.33"/>
    <n v="106.09049999999999"/>
    <n v="0.35790540802677273"/>
  </r>
  <r>
    <n v="4858"/>
    <d v="2026-07-16T00:00:00"/>
    <n v="2026"/>
    <x v="2"/>
    <n v="7"/>
    <x v="6"/>
    <x v="1"/>
    <x v="12"/>
    <x v="2"/>
    <s v="Returning"/>
    <x v="2"/>
    <s v="Insulated Bottle"/>
    <n v="1"/>
    <n v="35.5"/>
    <n v="0"/>
    <n v="13.26"/>
    <n v="35.5"/>
    <n v="13.26"/>
    <n v="22.240000000000002"/>
    <n v="0.62647887323943663"/>
  </r>
  <r>
    <n v="768"/>
    <d v="2026-07-17T00:00:00"/>
    <n v="2026"/>
    <x v="2"/>
    <n v="7"/>
    <x v="6"/>
    <x v="0"/>
    <x v="9"/>
    <x v="0"/>
    <s v="Business"/>
    <x v="2"/>
    <s v="Packing Cube Set"/>
    <n v="1"/>
    <n v="46.44"/>
    <n v="0"/>
    <n v="18.47"/>
    <n v="46.44"/>
    <n v="18.47"/>
    <n v="27.97"/>
    <n v="0.60228251507321273"/>
  </r>
  <r>
    <n v="1901"/>
    <d v="2026-07-17T00:00:00"/>
    <n v="2026"/>
    <x v="2"/>
    <n v="7"/>
    <x v="6"/>
    <x v="1"/>
    <x v="14"/>
    <x v="0"/>
    <s v="New"/>
    <x v="1"/>
    <s v="Trekking Poles"/>
    <n v="1"/>
    <n v="70.44"/>
    <n v="0.05"/>
    <n v="32.229999999999997"/>
    <n v="66.917999999999992"/>
    <n v="32.229999999999997"/>
    <n v="34.687999999999995"/>
    <n v="0.51836576108072563"/>
  </r>
  <r>
    <n v="2226"/>
    <d v="2026-07-17T00:00:00"/>
    <n v="2026"/>
    <x v="2"/>
    <n v="7"/>
    <x v="6"/>
    <x v="0"/>
    <x v="15"/>
    <x v="2"/>
    <s v="New"/>
    <x v="1"/>
    <s v="Trekking Poles"/>
    <n v="1"/>
    <n v="69.78"/>
    <n v="0.05"/>
    <n v="32.83"/>
    <n v="66.290999999999997"/>
    <n v="32.83"/>
    <n v="33.460999999999999"/>
    <n v="0.50475931876121949"/>
  </r>
  <r>
    <n v="2660"/>
    <d v="2026-07-17T00:00:00"/>
    <n v="2026"/>
    <x v="2"/>
    <n v="7"/>
    <x v="6"/>
    <x v="2"/>
    <x v="5"/>
    <x v="2"/>
    <s v="New"/>
    <x v="2"/>
    <s v="Insulated Bottle"/>
    <n v="4"/>
    <n v="35.450000000000003"/>
    <n v="0.1"/>
    <n v="13.83"/>
    <n v="127.62000000000002"/>
    <n v="55.32"/>
    <n v="72.300000000000011"/>
    <n v="0.56652562294311237"/>
  </r>
  <r>
    <n v="3004"/>
    <d v="2026-07-17T00:00:00"/>
    <n v="2026"/>
    <x v="2"/>
    <n v="7"/>
    <x v="6"/>
    <x v="3"/>
    <x v="8"/>
    <x v="0"/>
    <s v="Returning"/>
    <x v="0"/>
    <s v="Trail Bike Light"/>
    <n v="1"/>
    <n v="50.82"/>
    <n v="0.05"/>
    <n v="22.36"/>
    <n v="48.278999999999996"/>
    <n v="22.36"/>
    <n v="25.918999999999997"/>
    <n v="0.5368586756146565"/>
  </r>
  <r>
    <n v="4020"/>
    <d v="2026-07-17T00:00:00"/>
    <n v="2026"/>
    <x v="2"/>
    <n v="7"/>
    <x v="6"/>
    <x v="2"/>
    <x v="2"/>
    <x v="0"/>
    <s v="Returning"/>
    <x v="3"/>
    <s v="Compact Sleeping Bag"/>
    <n v="1"/>
    <n v="126.13"/>
    <n v="0.15"/>
    <n v="60.43"/>
    <n v="107.2105"/>
    <n v="60.43"/>
    <n v="46.780499999999996"/>
    <n v="0.43634252242084498"/>
  </r>
  <r>
    <n v="4154"/>
    <d v="2026-07-17T00:00:00"/>
    <n v="2026"/>
    <x v="2"/>
    <n v="7"/>
    <x v="6"/>
    <x v="2"/>
    <x v="10"/>
    <x v="0"/>
    <s v="Returning"/>
    <x v="1"/>
    <s v="Trekking Poles"/>
    <n v="3"/>
    <n v="72.150000000000006"/>
    <n v="0"/>
    <n v="33.01"/>
    <n v="216.45000000000002"/>
    <n v="99.03"/>
    <n v="117.42000000000002"/>
    <n v="0.54248094248094247"/>
  </r>
  <r>
    <n v="4957"/>
    <d v="2026-07-17T00:00:00"/>
    <n v="2026"/>
    <x v="2"/>
    <n v="7"/>
    <x v="6"/>
    <x v="1"/>
    <x v="1"/>
    <x v="0"/>
    <s v="Returning"/>
    <x v="4"/>
    <s v="Recovery Roller"/>
    <n v="1"/>
    <n v="35.58"/>
    <n v="0"/>
    <n v="13.68"/>
    <n v="35.58"/>
    <n v="13.68"/>
    <n v="21.9"/>
    <n v="0.61551433389544685"/>
  </r>
  <r>
    <n v="945"/>
    <d v="2026-07-18T00:00:00"/>
    <n v="2026"/>
    <x v="2"/>
    <n v="7"/>
    <x v="6"/>
    <x v="2"/>
    <x v="3"/>
    <x v="0"/>
    <s v="New"/>
    <x v="1"/>
    <s v="Summit Backpack 45L"/>
    <n v="1"/>
    <n v="154.9"/>
    <n v="0.05"/>
    <n v="77.819999999999993"/>
    <n v="147.155"/>
    <n v="77.819999999999993"/>
    <n v="69.335000000000008"/>
    <n v="0.47116985491488572"/>
  </r>
  <r>
    <n v="1726"/>
    <d v="2026-07-18T00:00:00"/>
    <n v="2026"/>
    <x v="2"/>
    <n v="7"/>
    <x v="6"/>
    <x v="1"/>
    <x v="14"/>
    <x v="2"/>
    <s v="Business"/>
    <x v="3"/>
    <s v="Portable Camp Stove"/>
    <n v="2"/>
    <n v="80.98"/>
    <n v="0.05"/>
    <n v="39.85"/>
    <n v="153.86199999999999"/>
    <n v="79.7"/>
    <n v="74.161999999999992"/>
    <n v="0.48200335365457353"/>
  </r>
  <r>
    <n v="1790"/>
    <d v="2026-07-18T00:00:00"/>
    <n v="2026"/>
    <x v="2"/>
    <n v="7"/>
    <x v="6"/>
    <x v="1"/>
    <x v="12"/>
    <x v="0"/>
    <s v="New"/>
    <x v="1"/>
    <s v="Hiking Daypack 20L"/>
    <n v="1"/>
    <n v="91.36"/>
    <n v="0"/>
    <n v="44.86"/>
    <n v="91.36"/>
    <n v="44.86"/>
    <n v="46.5"/>
    <n v="0.50897548161120842"/>
  </r>
  <r>
    <n v="2193"/>
    <d v="2026-07-18T00:00:00"/>
    <n v="2026"/>
    <x v="2"/>
    <n v="7"/>
    <x v="6"/>
    <x v="2"/>
    <x v="2"/>
    <x v="0"/>
    <s v="Returning"/>
    <x v="0"/>
    <s v="Compact Repair Kit"/>
    <n v="2"/>
    <n v="39.409999999999997"/>
    <n v="0"/>
    <n v="16.8"/>
    <n v="78.819999999999993"/>
    <n v="33.6"/>
    <n v="45.219999999999992"/>
    <n v="0.57371225577264651"/>
  </r>
  <r>
    <n v="2781"/>
    <d v="2026-07-18T00:00:00"/>
    <n v="2026"/>
    <x v="2"/>
    <n v="7"/>
    <x v="6"/>
    <x v="0"/>
    <x v="0"/>
    <x v="0"/>
    <s v="Returning"/>
    <x v="2"/>
    <s v="Carry-On Duffel"/>
    <n v="2"/>
    <n v="134.99"/>
    <n v="0"/>
    <n v="68.77"/>
    <n v="269.98"/>
    <n v="137.54"/>
    <n v="132.44000000000003"/>
    <n v="0.49055485591525305"/>
  </r>
  <r>
    <n v="3043"/>
    <d v="2026-07-18T00:00:00"/>
    <n v="2026"/>
    <x v="2"/>
    <n v="7"/>
    <x v="6"/>
    <x v="1"/>
    <x v="12"/>
    <x v="3"/>
    <s v="New"/>
    <x v="0"/>
    <s v="Compact Repair Kit"/>
    <n v="2"/>
    <n v="40.93"/>
    <n v="0.05"/>
    <n v="16.89"/>
    <n v="77.766999999999996"/>
    <n v="33.78"/>
    <n v="43.986999999999995"/>
    <n v="0.56562552239381736"/>
  </r>
  <r>
    <n v="3102"/>
    <d v="2026-07-18T00:00:00"/>
    <n v="2026"/>
    <x v="2"/>
    <n v="7"/>
    <x v="6"/>
    <x v="3"/>
    <x v="13"/>
    <x v="3"/>
    <s v="Returning"/>
    <x v="1"/>
    <s v="Hiking Daypack 20L"/>
    <n v="1"/>
    <n v="90.02"/>
    <n v="0.05"/>
    <n v="45.83"/>
    <n v="85.518999999999991"/>
    <n v="45.83"/>
    <n v="39.688999999999993"/>
    <n v="0.46409569803201622"/>
  </r>
  <r>
    <n v="3156"/>
    <d v="2026-07-18T00:00:00"/>
    <n v="2026"/>
    <x v="2"/>
    <n v="7"/>
    <x v="6"/>
    <x v="0"/>
    <x v="0"/>
    <x v="2"/>
    <s v="Returning"/>
    <x v="4"/>
    <s v="Training Mat"/>
    <n v="2"/>
    <n v="50.73"/>
    <n v="0"/>
    <n v="21.87"/>
    <n v="101.46"/>
    <n v="43.74"/>
    <n v="57.719999999999992"/>
    <n v="0.56889414547604966"/>
  </r>
  <r>
    <n v="3308"/>
    <d v="2026-07-18T00:00:00"/>
    <n v="2026"/>
    <x v="2"/>
    <n v="7"/>
    <x v="6"/>
    <x v="3"/>
    <x v="13"/>
    <x v="2"/>
    <s v="New"/>
    <x v="4"/>
    <s v="Weighted Vest"/>
    <n v="3"/>
    <n v="121.05"/>
    <n v="0.05"/>
    <n v="68.56"/>
    <n v="344.99249999999995"/>
    <n v="205.68"/>
    <n v="139.31249999999994"/>
    <n v="0.40381312637231231"/>
  </r>
  <r>
    <n v="3329"/>
    <d v="2026-07-18T00:00:00"/>
    <n v="2026"/>
    <x v="2"/>
    <n v="7"/>
    <x v="6"/>
    <x v="1"/>
    <x v="11"/>
    <x v="0"/>
    <s v="New"/>
    <x v="0"/>
    <s v="Commuter Helmet"/>
    <n v="2"/>
    <n v="81.739999999999995"/>
    <n v="0"/>
    <n v="42.75"/>
    <n v="163.47999999999999"/>
    <n v="85.5"/>
    <n v="77.97999999999999"/>
    <n v="0.47700024467824809"/>
  </r>
  <r>
    <n v="4102"/>
    <d v="2026-07-18T00:00:00"/>
    <n v="2026"/>
    <x v="2"/>
    <n v="7"/>
    <x v="6"/>
    <x v="1"/>
    <x v="12"/>
    <x v="0"/>
    <s v="Returning"/>
    <x v="1"/>
    <s v="Summit Backpack 45L"/>
    <n v="3"/>
    <n v="154.01"/>
    <n v="0.1"/>
    <n v="78.78"/>
    <n v="415.827"/>
    <n v="236.34"/>
    <n v="179.48699999999999"/>
    <n v="0.43163863818366771"/>
  </r>
  <r>
    <n v="4109"/>
    <d v="2026-07-18T00:00:00"/>
    <n v="2026"/>
    <x v="2"/>
    <n v="7"/>
    <x v="6"/>
    <x v="1"/>
    <x v="12"/>
    <x v="3"/>
    <s v="New"/>
    <x v="0"/>
    <s v="Cycling Pack 12L"/>
    <n v="4"/>
    <n v="101.61"/>
    <n v="0"/>
    <n v="51.68"/>
    <n v="406.44"/>
    <n v="206.72"/>
    <n v="199.72"/>
    <n v="0.49138864285011319"/>
  </r>
  <r>
    <n v="4813"/>
    <d v="2026-07-18T00:00:00"/>
    <n v="2026"/>
    <x v="2"/>
    <n v="7"/>
    <x v="6"/>
    <x v="2"/>
    <x v="10"/>
    <x v="2"/>
    <s v="Returning"/>
    <x v="4"/>
    <s v="Recovery Roller"/>
    <n v="2"/>
    <n v="36.869999999999997"/>
    <n v="0.15"/>
    <n v="13.94"/>
    <n v="62.678999999999995"/>
    <n v="27.88"/>
    <n v="34.798999999999992"/>
    <n v="0.55519392459994565"/>
  </r>
  <r>
    <n v="5054"/>
    <d v="2026-07-18T00:00:00"/>
    <n v="2026"/>
    <x v="2"/>
    <n v="7"/>
    <x v="6"/>
    <x v="3"/>
    <x v="8"/>
    <x v="0"/>
    <s v="New"/>
    <x v="3"/>
    <s v="Compact Sleeping Bag"/>
    <n v="2"/>
    <n v="121.06"/>
    <n v="0"/>
    <n v="59.62"/>
    <n v="242.12"/>
    <n v="119.24"/>
    <n v="122.88000000000001"/>
    <n v="0.50751693375185858"/>
  </r>
  <r>
    <n v="138"/>
    <d v="2026-07-19T00:00:00"/>
    <n v="2026"/>
    <x v="2"/>
    <n v="7"/>
    <x v="6"/>
    <x v="1"/>
    <x v="12"/>
    <x v="0"/>
    <s v="New"/>
    <x v="1"/>
    <s v="Trekking Poles"/>
    <n v="2"/>
    <n v="71.81"/>
    <n v="0"/>
    <n v="32.35"/>
    <n v="143.62"/>
    <n v="64.7"/>
    <n v="78.92"/>
    <n v="0.54950563988302459"/>
  </r>
  <r>
    <n v="433"/>
    <d v="2026-07-19T00:00:00"/>
    <n v="2026"/>
    <x v="2"/>
    <n v="7"/>
    <x v="6"/>
    <x v="1"/>
    <x v="12"/>
    <x v="0"/>
    <s v="New"/>
    <x v="1"/>
    <s v="Trail Boots"/>
    <n v="4"/>
    <n v="145.18"/>
    <n v="0"/>
    <n v="79.540000000000006"/>
    <n v="580.72"/>
    <n v="318.16000000000003"/>
    <n v="262.56"/>
    <n v="0.45212839234054275"/>
  </r>
  <r>
    <n v="484"/>
    <d v="2026-07-19T00:00:00"/>
    <n v="2026"/>
    <x v="2"/>
    <n v="7"/>
    <x v="6"/>
    <x v="1"/>
    <x v="12"/>
    <x v="0"/>
    <s v="New"/>
    <x v="4"/>
    <s v="Recovery Roller"/>
    <n v="2"/>
    <n v="36.07"/>
    <n v="0"/>
    <n v="13.6"/>
    <n v="72.14"/>
    <n v="27.2"/>
    <n v="44.94"/>
    <n v="0.62295536456889378"/>
  </r>
  <r>
    <n v="492"/>
    <d v="2026-07-19T00:00:00"/>
    <n v="2026"/>
    <x v="2"/>
    <n v="7"/>
    <x v="6"/>
    <x v="1"/>
    <x v="14"/>
    <x v="2"/>
    <s v="New"/>
    <x v="1"/>
    <s v="Trekking Poles"/>
    <n v="3"/>
    <n v="72.23"/>
    <n v="0.1"/>
    <n v="31.67"/>
    <n v="195.02100000000002"/>
    <n v="95.01"/>
    <n v="100.01100000000001"/>
    <n v="0.5128216961250327"/>
  </r>
  <r>
    <n v="626"/>
    <d v="2026-07-19T00:00:00"/>
    <n v="2026"/>
    <x v="2"/>
    <n v="7"/>
    <x v="6"/>
    <x v="1"/>
    <x v="14"/>
    <x v="2"/>
    <s v="Returning"/>
    <x v="2"/>
    <s v="Insulated Bottle"/>
    <n v="1"/>
    <n v="36.549999999999997"/>
    <n v="0.1"/>
    <n v="13.2"/>
    <n v="32.894999999999996"/>
    <n v="13.2"/>
    <n v="19.694999999999997"/>
    <n v="0.59872321021431829"/>
  </r>
  <r>
    <n v="1409"/>
    <d v="2026-07-19T00:00:00"/>
    <n v="2026"/>
    <x v="2"/>
    <n v="7"/>
    <x v="6"/>
    <x v="1"/>
    <x v="14"/>
    <x v="0"/>
    <s v="New"/>
    <x v="3"/>
    <s v="Compact Sleeping Bag"/>
    <n v="5"/>
    <n v="124.68"/>
    <n v="0.05"/>
    <n v="60.61"/>
    <n v="592.23"/>
    <n v="303.05"/>
    <n v="289.18"/>
    <n v="0.48829002245749115"/>
  </r>
  <r>
    <n v="1486"/>
    <d v="2026-07-19T00:00:00"/>
    <n v="2026"/>
    <x v="2"/>
    <n v="7"/>
    <x v="6"/>
    <x v="3"/>
    <x v="8"/>
    <x v="0"/>
    <s v="Returning"/>
    <x v="0"/>
    <s v="Cycling Pack 12L"/>
    <n v="1"/>
    <n v="101.7"/>
    <n v="0.05"/>
    <n v="49.92"/>
    <n v="96.614999999999995"/>
    <n v="49.92"/>
    <n v="46.694999999999993"/>
    <n v="0.48331004502406455"/>
  </r>
  <r>
    <n v="1940"/>
    <d v="2026-07-19T00:00:00"/>
    <n v="2026"/>
    <x v="2"/>
    <n v="7"/>
    <x v="6"/>
    <x v="2"/>
    <x v="16"/>
    <x v="0"/>
    <s v="New"/>
    <x v="4"/>
    <s v="Training Mat"/>
    <n v="2"/>
    <n v="50.24"/>
    <n v="0.05"/>
    <n v="21.88"/>
    <n v="95.456000000000003"/>
    <n v="43.76"/>
    <n v="51.696000000000005"/>
    <n v="0.54156889037881328"/>
  </r>
  <r>
    <n v="2215"/>
    <d v="2026-07-19T00:00:00"/>
    <n v="2026"/>
    <x v="2"/>
    <n v="7"/>
    <x v="6"/>
    <x v="3"/>
    <x v="13"/>
    <x v="2"/>
    <s v="Returning"/>
    <x v="4"/>
    <s v="Recovery Roller"/>
    <n v="3"/>
    <n v="35.53"/>
    <n v="0"/>
    <n v="14"/>
    <n v="106.59"/>
    <n v="42"/>
    <n v="64.59"/>
    <n v="0.60596678862932729"/>
  </r>
  <r>
    <n v="2555"/>
    <d v="2026-07-19T00:00:00"/>
    <n v="2026"/>
    <x v="2"/>
    <n v="7"/>
    <x v="6"/>
    <x v="2"/>
    <x v="2"/>
    <x v="3"/>
    <s v="New"/>
    <x v="2"/>
    <s v="Packing Cube Set"/>
    <n v="2"/>
    <n v="46.89"/>
    <n v="0.1"/>
    <n v="18.53"/>
    <n v="84.402000000000001"/>
    <n v="37.06"/>
    <n v="47.341999999999999"/>
    <n v="0.56091087888912583"/>
  </r>
  <r>
    <n v="4710"/>
    <d v="2026-07-19T00:00:00"/>
    <n v="2026"/>
    <x v="2"/>
    <n v="7"/>
    <x v="6"/>
    <x v="0"/>
    <x v="0"/>
    <x v="2"/>
    <s v="Returning"/>
    <x v="3"/>
    <s v="Trail Tent 2P"/>
    <n v="1"/>
    <n v="197.29"/>
    <n v="0.1"/>
    <n v="104.7"/>
    <n v="177.56100000000001"/>
    <n v="104.7"/>
    <n v="72.861000000000004"/>
    <n v="0.4103434875901803"/>
  </r>
  <r>
    <n v="4974"/>
    <d v="2026-07-19T00:00:00"/>
    <n v="2026"/>
    <x v="2"/>
    <n v="7"/>
    <x v="6"/>
    <x v="0"/>
    <x v="9"/>
    <x v="2"/>
    <s v="Business"/>
    <x v="1"/>
    <s v="Trekking Poles"/>
    <n v="1"/>
    <n v="70.52"/>
    <n v="0.1"/>
    <n v="33.28"/>
    <n v="63.467999999999996"/>
    <n v="33.28"/>
    <n v="30.187999999999995"/>
    <n v="0.47564126804058732"/>
  </r>
  <r>
    <n v="5048"/>
    <d v="2026-07-19T00:00:00"/>
    <n v="2026"/>
    <x v="2"/>
    <n v="7"/>
    <x v="6"/>
    <x v="1"/>
    <x v="12"/>
    <x v="3"/>
    <s v="New"/>
    <x v="4"/>
    <s v="Training Mat"/>
    <n v="3"/>
    <n v="49.9"/>
    <n v="0.05"/>
    <n v="22.27"/>
    <n v="142.21499999999997"/>
    <n v="66.81"/>
    <n v="75.404999999999973"/>
    <n v="0.53021833139964125"/>
  </r>
  <r>
    <n v="1"/>
    <d v="2026-07-20T00:00:00"/>
    <n v="2026"/>
    <x v="2"/>
    <n v="7"/>
    <x v="6"/>
    <x v="3"/>
    <x v="7"/>
    <x v="2"/>
    <s v="New"/>
    <x v="1"/>
    <s v="Summit Backpack 45L"/>
    <n v="3"/>
    <n v="156.25"/>
    <n v="0"/>
    <n v="79.900000000000006"/>
    <n v="468.75"/>
    <n v="239.70000000000002"/>
    <n v="229.04999999999998"/>
    <n v="0.48863999999999996"/>
  </r>
  <r>
    <n v="270"/>
    <d v="2026-07-20T00:00:00"/>
    <n v="2026"/>
    <x v="2"/>
    <n v="7"/>
    <x v="6"/>
    <x v="2"/>
    <x v="2"/>
    <x v="3"/>
    <s v="Returning"/>
    <x v="3"/>
    <s v="Compact Sleeping Bag"/>
    <n v="3"/>
    <n v="120.14"/>
    <n v="0"/>
    <n v="58.9"/>
    <n v="360.42"/>
    <n v="176.7"/>
    <n v="183.72000000000003"/>
    <n v="0.5097386382553688"/>
  </r>
  <r>
    <n v="2130"/>
    <d v="2026-07-20T00:00:00"/>
    <n v="2026"/>
    <x v="2"/>
    <n v="7"/>
    <x v="6"/>
    <x v="1"/>
    <x v="14"/>
    <x v="2"/>
    <s v="Returning"/>
    <x v="1"/>
    <s v="Trail Boots"/>
    <n v="1"/>
    <n v="145.21"/>
    <n v="0"/>
    <n v="80.52"/>
    <n v="145.21"/>
    <n v="80.52"/>
    <n v="64.690000000000012"/>
    <n v="0.44549273466014744"/>
  </r>
  <r>
    <n v="2474"/>
    <d v="2026-07-20T00:00:00"/>
    <n v="2026"/>
    <x v="2"/>
    <n v="7"/>
    <x v="6"/>
    <x v="2"/>
    <x v="2"/>
    <x v="2"/>
    <s v="Returning"/>
    <x v="0"/>
    <s v="Compact Repair Kit"/>
    <n v="2"/>
    <n v="39.78"/>
    <n v="0.1"/>
    <n v="16.260000000000002"/>
    <n v="71.603999999999999"/>
    <n v="32.520000000000003"/>
    <n v="39.083999999999996"/>
    <n v="0.54583542818836928"/>
  </r>
  <r>
    <n v="2514"/>
    <d v="2026-07-20T00:00:00"/>
    <n v="2026"/>
    <x v="2"/>
    <n v="7"/>
    <x v="6"/>
    <x v="1"/>
    <x v="6"/>
    <x v="0"/>
    <s v="New"/>
    <x v="2"/>
    <s v="Travel Backpack 35L"/>
    <n v="2"/>
    <n v="161.97"/>
    <n v="0.1"/>
    <n v="88.57"/>
    <n v="291.54599999999999"/>
    <n v="177.14"/>
    <n v="114.40600000000001"/>
    <n v="0.39241148909606033"/>
  </r>
  <r>
    <n v="2616"/>
    <d v="2026-07-20T00:00:00"/>
    <n v="2026"/>
    <x v="2"/>
    <n v="7"/>
    <x v="6"/>
    <x v="2"/>
    <x v="3"/>
    <x v="2"/>
    <s v="New"/>
    <x v="4"/>
    <s v="Weighted Vest"/>
    <n v="2"/>
    <n v="125.37"/>
    <n v="0"/>
    <n v="68.040000000000006"/>
    <n v="250.74"/>
    <n v="136.08000000000001"/>
    <n v="114.66"/>
    <n v="0.457286432160804"/>
  </r>
  <r>
    <n v="2632"/>
    <d v="2026-07-20T00:00:00"/>
    <n v="2026"/>
    <x v="2"/>
    <n v="7"/>
    <x v="6"/>
    <x v="0"/>
    <x v="15"/>
    <x v="0"/>
    <s v="New"/>
    <x v="3"/>
    <s v="Trail Tent 2P"/>
    <n v="1"/>
    <n v="196.57"/>
    <n v="0"/>
    <n v="104.78"/>
    <n v="196.57"/>
    <n v="104.78"/>
    <n v="91.789999999999992"/>
    <n v="0.46695833545301924"/>
  </r>
  <r>
    <n v="3725"/>
    <d v="2026-07-20T00:00:00"/>
    <n v="2026"/>
    <x v="2"/>
    <n v="7"/>
    <x v="6"/>
    <x v="2"/>
    <x v="16"/>
    <x v="0"/>
    <s v="Returning"/>
    <x v="3"/>
    <s v="Trail Tent 2P"/>
    <n v="2"/>
    <n v="195.74"/>
    <n v="0.05"/>
    <n v="107.17"/>
    <n v="371.90600000000001"/>
    <n v="214.34"/>
    <n v="157.566"/>
    <n v="0.4236715729243411"/>
  </r>
  <r>
    <n v="3834"/>
    <d v="2026-07-20T00:00:00"/>
    <n v="2026"/>
    <x v="2"/>
    <n v="7"/>
    <x v="6"/>
    <x v="1"/>
    <x v="14"/>
    <x v="2"/>
    <s v="New"/>
    <x v="3"/>
    <s v="Trail Tent 2P"/>
    <n v="3"/>
    <n v="192.28"/>
    <n v="0"/>
    <n v="104.3"/>
    <n v="576.84"/>
    <n v="312.89999999999998"/>
    <n v="263.94000000000005"/>
    <n v="0.45756188891200339"/>
  </r>
  <r>
    <n v="159"/>
    <d v="2026-07-21T00:00:00"/>
    <n v="2026"/>
    <x v="2"/>
    <n v="7"/>
    <x v="6"/>
    <x v="1"/>
    <x v="1"/>
    <x v="0"/>
    <s v="Returning"/>
    <x v="1"/>
    <s v="Trekking Poles"/>
    <n v="2"/>
    <n v="70.150000000000006"/>
    <n v="0.05"/>
    <n v="32.950000000000003"/>
    <n v="133.285"/>
    <n v="65.900000000000006"/>
    <n v="67.384999999999991"/>
    <n v="0.50557076940390888"/>
  </r>
  <r>
    <n v="435"/>
    <d v="2026-07-21T00:00:00"/>
    <n v="2026"/>
    <x v="2"/>
    <n v="7"/>
    <x v="6"/>
    <x v="2"/>
    <x v="2"/>
    <x v="0"/>
    <s v="Returning"/>
    <x v="3"/>
    <s v="Alpine Tent 4P"/>
    <n v="2"/>
    <n v="342.38"/>
    <n v="0.05"/>
    <n v="192.01"/>
    <n v="650.52199999999993"/>
    <n v="384.02"/>
    <n v="266.50199999999995"/>
    <n v="0.40967407712575438"/>
  </r>
  <r>
    <n v="1467"/>
    <d v="2026-07-21T00:00:00"/>
    <n v="2026"/>
    <x v="2"/>
    <n v="7"/>
    <x v="6"/>
    <x v="1"/>
    <x v="14"/>
    <x v="3"/>
    <s v="New"/>
    <x v="4"/>
    <s v="Training Mat"/>
    <n v="1"/>
    <n v="50.59"/>
    <n v="0.05"/>
    <n v="22.04"/>
    <n v="48.060499999999998"/>
    <n v="22.04"/>
    <n v="26.020499999999998"/>
    <n v="0.54141134611583319"/>
  </r>
  <r>
    <n v="1552"/>
    <d v="2026-07-21T00:00:00"/>
    <n v="2026"/>
    <x v="2"/>
    <n v="7"/>
    <x v="6"/>
    <x v="3"/>
    <x v="4"/>
    <x v="2"/>
    <s v="New"/>
    <x v="2"/>
    <s v="Packing Cube Set"/>
    <n v="2"/>
    <n v="46.34"/>
    <n v="0.1"/>
    <n v="18.41"/>
    <n v="83.412000000000006"/>
    <n v="36.82"/>
    <n v="46.592000000000006"/>
    <n v="0.55857670359180933"/>
  </r>
  <r>
    <n v="1745"/>
    <d v="2026-07-21T00:00:00"/>
    <n v="2026"/>
    <x v="2"/>
    <n v="7"/>
    <x v="6"/>
    <x v="1"/>
    <x v="6"/>
    <x v="3"/>
    <s v="New"/>
    <x v="1"/>
    <s v="Hiking Daypack 20L"/>
    <n v="1"/>
    <n v="91.45"/>
    <n v="0"/>
    <n v="44.16"/>
    <n v="91.45"/>
    <n v="44.16"/>
    <n v="47.290000000000006"/>
    <n v="0.51711317659923461"/>
  </r>
  <r>
    <n v="2174"/>
    <d v="2026-07-21T00:00:00"/>
    <n v="2026"/>
    <x v="2"/>
    <n v="7"/>
    <x v="6"/>
    <x v="3"/>
    <x v="8"/>
    <x v="3"/>
    <s v="Returning"/>
    <x v="0"/>
    <s v="Compact Repair Kit"/>
    <n v="3"/>
    <n v="40.28"/>
    <n v="0"/>
    <n v="17.12"/>
    <n v="120.84"/>
    <n v="51.36"/>
    <n v="69.48"/>
    <n v="0.57497517378351537"/>
  </r>
  <r>
    <n v="3444"/>
    <d v="2026-07-21T00:00:00"/>
    <n v="2026"/>
    <x v="2"/>
    <n v="7"/>
    <x v="6"/>
    <x v="1"/>
    <x v="14"/>
    <x v="0"/>
    <s v="Returning"/>
    <x v="4"/>
    <s v="Recovery Roller"/>
    <n v="2"/>
    <n v="36.93"/>
    <n v="0"/>
    <n v="13.63"/>
    <n v="73.86"/>
    <n v="27.26"/>
    <n v="46.599999999999994"/>
    <n v="0.63092336853506625"/>
  </r>
  <r>
    <n v="3646"/>
    <d v="2026-07-21T00:00:00"/>
    <n v="2026"/>
    <x v="2"/>
    <n v="7"/>
    <x v="6"/>
    <x v="2"/>
    <x v="2"/>
    <x v="3"/>
    <s v="Returning"/>
    <x v="1"/>
    <s v="Trail Boots"/>
    <n v="1"/>
    <n v="143.69"/>
    <n v="0"/>
    <n v="80.87"/>
    <n v="143.69"/>
    <n v="80.87"/>
    <n v="62.819999999999993"/>
    <n v="0.43719117544714309"/>
  </r>
  <r>
    <n v="4558"/>
    <d v="2026-07-21T00:00:00"/>
    <n v="2026"/>
    <x v="2"/>
    <n v="7"/>
    <x v="6"/>
    <x v="1"/>
    <x v="14"/>
    <x v="3"/>
    <s v="New"/>
    <x v="1"/>
    <s v="Trail Boots"/>
    <n v="2"/>
    <n v="147.09"/>
    <n v="0"/>
    <n v="81.58"/>
    <n v="294.18"/>
    <n v="163.16"/>
    <n v="131.02000000000001"/>
    <n v="0.44537358080087025"/>
  </r>
  <r>
    <n v="4564"/>
    <d v="2026-07-21T00:00:00"/>
    <n v="2026"/>
    <x v="2"/>
    <n v="7"/>
    <x v="6"/>
    <x v="2"/>
    <x v="5"/>
    <x v="0"/>
    <s v="New"/>
    <x v="1"/>
    <s v="Summit Backpack 45L"/>
    <n v="1"/>
    <n v="153.88"/>
    <n v="0"/>
    <n v="80.98"/>
    <n v="153.88"/>
    <n v="80.98"/>
    <n v="72.899999999999991"/>
    <n v="0.47374577592929551"/>
  </r>
  <r>
    <n v="4616"/>
    <d v="2026-07-21T00:00:00"/>
    <n v="2026"/>
    <x v="2"/>
    <n v="7"/>
    <x v="6"/>
    <x v="3"/>
    <x v="13"/>
    <x v="3"/>
    <s v="New"/>
    <x v="1"/>
    <s v="Trekking Poles"/>
    <n v="3"/>
    <n v="72.2"/>
    <n v="0"/>
    <n v="31.45"/>
    <n v="216.60000000000002"/>
    <n v="94.35"/>
    <n v="122.25000000000003"/>
    <n v="0.5644044321329641"/>
  </r>
  <r>
    <n v="536"/>
    <d v="2026-07-22T00:00:00"/>
    <n v="2026"/>
    <x v="2"/>
    <n v="7"/>
    <x v="6"/>
    <x v="3"/>
    <x v="13"/>
    <x v="2"/>
    <s v="Business"/>
    <x v="4"/>
    <s v="Resistance Band Set"/>
    <n v="1"/>
    <n v="40.67"/>
    <n v="0"/>
    <n v="14.28"/>
    <n v="40.67"/>
    <n v="14.28"/>
    <n v="26.39"/>
    <n v="0.64888123924268504"/>
  </r>
  <r>
    <n v="571"/>
    <d v="2026-07-22T00:00:00"/>
    <n v="2026"/>
    <x v="2"/>
    <n v="7"/>
    <x v="6"/>
    <x v="0"/>
    <x v="0"/>
    <x v="0"/>
    <s v="New"/>
    <x v="1"/>
    <s v="Summit Backpack 45L"/>
    <n v="3"/>
    <n v="152.53"/>
    <n v="0"/>
    <n v="80.88"/>
    <n v="457.59000000000003"/>
    <n v="242.64"/>
    <n v="214.95000000000005"/>
    <n v="0.46974365698551113"/>
  </r>
  <r>
    <n v="965"/>
    <d v="2026-07-22T00:00:00"/>
    <n v="2026"/>
    <x v="2"/>
    <n v="7"/>
    <x v="6"/>
    <x v="1"/>
    <x v="11"/>
    <x v="2"/>
    <s v="Returning"/>
    <x v="2"/>
    <s v="Insulated Bottle"/>
    <n v="2"/>
    <n v="35.39"/>
    <n v="0.05"/>
    <n v="13.39"/>
    <n v="67.241"/>
    <n v="26.78"/>
    <n v="40.460999999999999"/>
    <n v="0.60173108668818132"/>
  </r>
  <r>
    <n v="1504"/>
    <d v="2026-07-22T00:00:00"/>
    <n v="2026"/>
    <x v="2"/>
    <n v="7"/>
    <x v="6"/>
    <x v="3"/>
    <x v="4"/>
    <x v="0"/>
    <s v="Returning"/>
    <x v="1"/>
    <s v="Hiking Daypack 20L"/>
    <n v="5"/>
    <n v="93.35"/>
    <n v="0"/>
    <n v="46.31"/>
    <n v="466.75"/>
    <n v="231.55"/>
    <n v="235.2"/>
    <n v="0.50391001606855912"/>
  </r>
  <r>
    <n v="2560"/>
    <d v="2026-07-22T00:00:00"/>
    <n v="2026"/>
    <x v="2"/>
    <n v="7"/>
    <x v="6"/>
    <x v="1"/>
    <x v="12"/>
    <x v="0"/>
    <s v="Returning"/>
    <x v="0"/>
    <s v="Trail Bike Light"/>
    <n v="2"/>
    <n v="51.71"/>
    <n v="0"/>
    <n v="22.75"/>
    <n v="103.42"/>
    <n v="45.5"/>
    <n v="57.92"/>
    <n v="0.5600464126861342"/>
  </r>
  <r>
    <n v="2758"/>
    <d v="2026-07-22T00:00:00"/>
    <n v="2026"/>
    <x v="2"/>
    <n v="7"/>
    <x v="6"/>
    <x v="0"/>
    <x v="0"/>
    <x v="0"/>
    <s v="New"/>
    <x v="0"/>
    <s v="Compact Repair Kit"/>
    <n v="1"/>
    <n v="39.86"/>
    <n v="0"/>
    <n v="16.53"/>
    <n v="39.86"/>
    <n v="16.53"/>
    <n v="23.33"/>
    <n v="0.58529854490717503"/>
  </r>
  <r>
    <n v="4030"/>
    <d v="2026-07-22T00:00:00"/>
    <n v="2026"/>
    <x v="2"/>
    <n v="7"/>
    <x v="6"/>
    <x v="3"/>
    <x v="8"/>
    <x v="0"/>
    <s v="New"/>
    <x v="3"/>
    <s v="Portable Camp Stove"/>
    <n v="2"/>
    <n v="83.71"/>
    <n v="0"/>
    <n v="39.29"/>
    <n v="167.42"/>
    <n v="78.58"/>
    <n v="88.839999999999989"/>
    <n v="0.53064150041811009"/>
  </r>
  <r>
    <n v="4337"/>
    <d v="2026-07-22T00:00:00"/>
    <n v="2026"/>
    <x v="2"/>
    <n v="7"/>
    <x v="6"/>
    <x v="1"/>
    <x v="14"/>
    <x v="2"/>
    <s v="New"/>
    <x v="2"/>
    <s v="Packing Cube Set"/>
    <n v="1"/>
    <n v="47.62"/>
    <n v="0"/>
    <n v="17.82"/>
    <n v="47.62"/>
    <n v="17.82"/>
    <n v="29.799999999999997"/>
    <n v="0.62578748425031494"/>
  </r>
  <r>
    <n v="5129"/>
    <d v="2026-07-22T00:00:00"/>
    <n v="2026"/>
    <x v="2"/>
    <n v="7"/>
    <x v="6"/>
    <x v="1"/>
    <x v="12"/>
    <x v="0"/>
    <s v="Returning"/>
    <x v="0"/>
    <s v="Commuter Helmet"/>
    <n v="1"/>
    <n v="80.05"/>
    <n v="0.05"/>
    <n v="43.81"/>
    <n v="76.047499999999999"/>
    <n v="43.81"/>
    <n v="32.237499999999997"/>
    <n v="0.42391268615010352"/>
  </r>
  <r>
    <n v="81"/>
    <d v="2026-07-23T00:00:00"/>
    <n v="2026"/>
    <x v="2"/>
    <n v="7"/>
    <x v="6"/>
    <x v="3"/>
    <x v="8"/>
    <x v="2"/>
    <s v="Returning"/>
    <x v="4"/>
    <s v="Training Mat"/>
    <n v="1"/>
    <n v="51.82"/>
    <n v="0"/>
    <n v="21.43"/>
    <n v="51.82"/>
    <n v="21.43"/>
    <n v="30.39"/>
    <n v="0.58645310690852959"/>
  </r>
  <r>
    <n v="493"/>
    <d v="2026-07-23T00:00:00"/>
    <n v="2026"/>
    <x v="2"/>
    <n v="7"/>
    <x v="6"/>
    <x v="1"/>
    <x v="11"/>
    <x v="0"/>
    <s v="Business"/>
    <x v="2"/>
    <s v="Travel Backpack 35L"/>
    <n v="4"/>
    <n v="161.28"/>
    <n v="0.15"/>
    <n v="89.2"/>
    <n v="548.35199999999998"/>
    <n v="356.8"/>
    <n v="191.55199999999996"/>
    <n v="0.3493230625583566"/>
  </r>
  <r>
    <n v="613"/>
    <d v="2026-07-23T00:00:00"/>
    <n v="2026"/>
    <x v="2"/>
    <n v="7"/>
    <x v="6"/>
    <x v="0"/>
    <x v="0"/>
    <x v="0"/>
    <s v="New"/>
    <x v="0"/>
    <s v="Compact Repair Kit"/>
    <n v="1"/>
    <n v="39.86"/>
    <n v="0.05"/>
    <n v="16.989999999999998"/>
    <n v="37.866999999999997"/>
    <n v="16.989999999999998"/>
    <n v="20.876999999999999"/>
    <n v="0.55132437214461139"/>
  </r>
  <r>
    <n v="958"/>
    <d v="2026-07-23T00:00:00"/>
    <n v="2026"/>
    <x v="2"/>
    <n v="7"/>
    <x v="6"/>
    <x v="3"/>
    <x v="8"/>
    <x v="3"/>
    <s v="New"/>
    <x v="0"/>
    <s v="Cycling Pack 12L"/>
    <n v="6"/>
    <n v="102.96"/>
    <n v="0.05"/>
    <n v="51.74"/>
    <n v="586.87199999999996"/>
    <n v="310.44"/>
    <n v="276.43199999999996"/>
    <n v="0.47102604997341835"/>
  </r>
  <r>
    <n v="1270"/>
    <d v="2026-07-23T00:00:00"/>
    <n v="2026"/>
    <x v="2"/>
    <n v="7"/>
    <x v="6"/>
    <x v="1"/>
    <x v="12"/>
    <x v="3"/>
    <s v="Returning"/>
    <x v="1"/>
    <s v="Hiking Daypack 20L"/>
    <n v="1"/>
    <n v="94.04"/>
    <n v="0"/>
    <n v="44.88"/>
    <n v="94.04"/>
    <n v="44.88"/>
    <n v="49.160000000000004"/>
    <n v="0.52275627392598889"/>
  </r>
  <r>
    <n v="1513"/>
    <d v="2026-07-23T00:00:00"/>
    <n v="2026"/>
    <x v="2"/>
    <n v="7"/>
    <x v="6"/>
    <x v="3"/>
    <x v="8"/>
    <x v="0"/>
    <s v="New"/>
    <x v="1"/>
    <s v="Trekking Poles"/>
    <n v="2"/>
    <n v="70.790000000000006"/>
    <n v="0"/>
    <n v="32.44"/>
    <n v="141.58000000000001"/>
    <n v="64.88"/>
    <n v="76.700000000000017"/>
    <n v="0.541743184065546"/>
  </r>
  <r>
    <n v="2009"/>
    <d v="2026-07-23T00:00:00"/>
    <n v="2026"/>
    <x v="2"/>
    <n v="7"/>
    <x v="6"/>
    <x v="2"/>
    <x v="10"/>
    <x v="0"/>
    <s v="New"/>
    <x v="2"/>
    <s v="Packing Cube Set"/>
    <n v="2"/>
    <n v="46.41"/>
    <n v="0"/>
    <n v="18.600000000000001"/>
    <n v="92.82"/>
    <n v="37.200000000000003"/>
    <n v="55.61999999999999"/>
    <n v="0.59922430510665803"/>
  </r>
  <r>
    <n v="2838"/>
    <d v="2026-07-23T00:00:00"/>
    <n v="2026"/>
    <x v="2"/>
    <n v="7"/>
    <x v="6"/>
    <x v="3"/>
    <x v="13"/>
    <x v="3"/>
    <s v="New"/>
    <x v="1"/>
    <s v="Trekking Poles"/>
    <n v="1"/>
    <n v="69.75"/>
    <n v="0"/>
    <n v="33.299999999999997"/>
    <n v="69.75"/>
    <n v="33.299999999999997"/>
    <n v="36.450000000000003"/>
    <n v="0.52258064516129032"/>
  </r>
  <r>
    <n v="3730"/>
    <d v="2026-07-23T00:00:00"/>
    <n v="2026"/>
    <x v="2"/>
    <n v="7"/>
    <x v="6"/>
    <x v="0"/>
    <x v="15"/>
    <x v="2"/>
    <s v="Business"/>
    <x v="0"/>
    <s v="Compact Repair Kit"/>
    <n v="3"/>
    <n v="40.81"/>
    <n v="0"/>
    <n v="16.86"/>
    <n v="122.43"/>
    <n v="50.58"/>
    <n v="71.850000000000009"/>
    <n v="0.58686596422445481"/>
  </r>
  <r>
    <n v="4287"/>
    <d v="2026-07-23T00:00:00"/>
    <n v="2026"/>
    <x v="2"/>
    <n v="7"/>
    <x v="6"/>
    <x v="3"/>
    <x v="8"/>
    <x v="3"/>
    <s v="Returning"/>
    <x v="1"/>
    <s v="Summit Backpack 45L"/>
    <n v="5"/>
    <n v="156.69"/>
    <n v="0"/>
    <n v="80.489999999999995"/>
    <n v="783.45"/>
    <n v="402.45"/>
    <n v="381.00000000000006"/>
    <n v="0.48631054949262881"/>
  </r>
  <r>
    <n v="4297"/>
    <d v="2026-07-23T00:00:00"/>
    <n v="2026"/>
    <x v="2"/>
    <n v="7"/>
    <x v="6"/>
    <x v="1"/>
    <x v="6"/>
    <x v="3"/>
    <s v="Returning"/>
    <x v="2"/>
    <s v="Travel Backpack 35L"/>
    <n v="1"/>
    <n v="168.59"/>
    <n v="0.1"/>
    <n v="88.8"/>
    <n v="151.73099999999999"/>
    <n v="88.8"/>
    <n v="62.930999999999997"/>
    <n v="0.41475374181940405"/>
  </r>
  <r>
    <n v="5118"/>
    <d v="2026-07-23T00:00:00"/>
    <n v="2026"/>
    <x v="2"/>
    <n v="7"/>
    <x v="6"/>
    <x v="1"/>
    <x v="12"/>
    <x v="0"/>
    <s v="Business"/>
    <x v="2"/>
    <s v="Insulated Bottle"/>
    <n v="5"/>
    <n v="36.880000000000003"/>
    <n v="0.1"/>
    <n v="13.76"/>
    <n v="165.96"/>
    <n v="68.8"/>
    <n v="97.160000000000011"/>
    <n v="0.58544227524704751"/>
  </r>
  <r>
    <n v="363"/>
    <d v="2026-07-24T00:00:00"/>
    <n v="2026"/>
    <x v="2"/>
    <n v="7"/>
    <x v="6"/>
    <x v="0"/>
    <x v="0"/>
    <x v="1"/>
    <s v="Business"/>
    <x v="2"/>
    <s v="Carry-On Duffel"/>
    <n v="8"/>
    <n v="136.13"/>
    <n v="0.1"/>
    <n v="66.55"/>
    <n v="980.13599999999997"/>
    <n v="532.4"/>
    <n v="447.73599999999999"/>
    <n v="0.45681007533648393"/>
  </r>
  <r>
    <n v="4243"/>
    <d v="2026-07-24T00:00:00"/>
    <n v="2026"/>
    <x v="2"/>
    <n v="7"/>
    <x v="6"/>
    <x v="1"/>
    <x v="14"/>
    <x v="3"/>
    <s v="Returning"/>
    <x v="0"/>
    <s v="Compact Repair Kit"/>
    <n v="2"/>
    <n v="40.479999999999997"/>
    <n v="0.05"/>
    <n v="16.93"/>
    <n v="76.911999999999992"/>
    <n v="33.86"/>
    <n v="43.051999999999992"/>
    <n v="0.5597566049511129"/>
  </r>
  <r>
    <n v="4348"/>
    <d v="2026-07-24T00:00:00"/>
    <n v="2026"/>
    <x v="2"/>
    <n v="7"/>
    <x v="6"/>
    <x v="0"/>
    <x v="0"/>
    <x v="0"/>
    <s v="New"/>
    <x v="0"/>
    <s v="Trail Bike Light"/>
    <n v="4"/>
    <n v="50.09"/>
    <n v="0"/>
    <n v="22.11"/>
    <n v="200.36"/>
    <n v="88.44"/>
    <n v="111.92000000000002"/>
    <n v="0.55859452984627678"/>
  </r>
  <r>
    <n v="4405"/>
    <d v="2026-07-24T00:00:00"/>
    <n v="2026"/>
    <x v="2"/>
    <n v="7"/>
    <x v="6"/>
    <x v="3"/>
    <x v="8"/>
    <x v="0"/>
    <s v="Returning"/>
    <x v="1"/>
    <s v="Summit Backpack 45L"/>
    <n v="1"/>
    <n v="156.54"/>
    <n v="0.1"/>
    <n v="77.38"/>
    <n v="140.886"/>
    <n v="77.38"/>
    <n v="63.506"/>
    <n v="0.4507616086765186"/>
  </r>
  <r>
    <n v="4857"/>
    <d v="2026-07-24T00:00:00"/>
    <n v="2026"/>
    <x v="2"/>
    <n v="7"/>
    <x v="6"/>
    <x v="1"/>
    <x v="6"/>
    <x v="2"/>
    <s v="Returning"/>
    <x v="1"/>
    <s v="Summit Backpack 45L"/>
    <n v="1"/>
    <n v="152.1"/>
    <n v="0.1"/>
    <n v="80.459999999999994"/>
    <n v="136.88999999999999"/>
    <n v="80.459999999999994"/>
    <n v="56.429999999999993"/>
    <n v="0.41222879684418146"/>
  </r>
  <r>
    <n v="87"/>
    <d v="2026-07-25T00:00:00"/>
    <n v="2026"/>
    <x v="2"/>
    <n v="7"/>
    <x v="6"/>
    <x v="1"/>
    <x v="11"/>
    <x v="0"/>
    <s v="Returning"/>
    <x v="1"/>
    <s v="Summit Backpack 45L"/>
    <n v="1"/>
    <n v="155.35"/>
    <n v="0"/>
    <n v="80.47"/>
    <n v="155.35"/>
    <n v="80.47"/>
    <n v="74.88"/>
    <n v="0.48200836820083681"/>
  </r>
  <r>
    <n v="315"/>
    <d v="2026-07-25T00:00:00"/>
    <n v="2026"/>
    <x v="2"/>
    <n v="7"/>
    <x v="6"/>
    <x v="2"/>
    <x v="3"/>
    <x v="3"/>
    <s v="New"/>
    <x v="0"/>
    <s v="Commuter Helmet"/>
    <n v="1"/>
    <n v="81.13"/>
    <n v="0.05"/>
    <n v="42.41"/>
    <n v="77.073499999999996"/>
    <n v="42.41"/>
    <n v="34.663499999999999"/>
    <n v="0.44974602165465433"/>
  </r>
  <r>
    <n v="970"/>
    <d v="2026-07-25T00:00:00"/>
    <n v="2026"/>
    <x v="2"/>
    <n v="7"/>
    <x v="6"/>
    <x v="1"/>
    <x v="11"/>
    <x v="0"/>
    <s v="New"/>
    <x v="1"/>
    <s v="Trail Boots"/>
    <n v="1"/>
    <n v="145.87"/>
    <n v="0"/>
    <n v="81.430000000000007"/>
    <n v="145.87"/>
    <n v="81.430000000000007"/>
    <n v="64.44"/>
    <n v="0.44176321382052508"/>
  </r>
  <r>
    <n v="1891"/>
    <d v="2026-07-25T00:00:00"/>
    <n v="2026"/>
    <x v="2"/>
    <n v="7"/>
    <x v="6"/>
    <x v="1"/>
    <x v="12"/>
    <x v="0"/>
    <s v="New"/>
    <x v="1"/>
    <s v="Summit Backpack 45L"/>
    <n v="6"/>
    <n v="151.88999999999999"/>
    <n v="0.15"/>
    <n v="76.83"/>
    <n v="774.6389999999999"/>
    <n v="460.98"/>
    <n v="313.65899999999988"/>
    <n v="0.40490989996630677"/>
  </r>
  <r>
    <n v="2148"/>
    <d v="2026-07-25T00:00:00"/>
    <n v="2026"/>
    <x v="2"/>
    <n v="7"/>
    <x v="6"/>
    <x v="2"/>
    <x v="10"/>
    <x v="0"/>
    <s v="New"/>
    <x v="4"/>
    <s v="Resistance Band Set"/>
    <n v="2"/>
    <n v="41.14"/>
    <n v="0.1"/>
    <n v="14.84"/>
    <n v="74.052000000000007"/>
    <n v="29.68"/>
    <n v="44.372000000000007"/>
    <n v="0.59920056176740677"/>
  </r>
  <r>
    <n v="2467"/>
    <d v="2026-07-25T00:00:00"/>
    <n v="2026"/>
    <x v="2"/>
    <n v="7"/>
    <x v="6"/>
    <x v="3"/>
    <x v="4"/>
    <x v="2"/>
    <s v="Returning"/>
    <x v="0"/>
    <s v="Trail Bike Light"/>
    <n v="1"/>
    <n v="49.5"/>
    <n v="0"/>
    <n v="21.83"/>
    <n v="49.5"/>
    <n v="21.83"/>
    <n v="27.67"/>
    <n v="0.55898989898989904"/>
  </r>
  <r>
    <n v="3710"/>
    <d v="2026-07-25T00:00:00"/>
    <n v="2026"/>
    <x v="2"/>
    <n v="7"/>
    <x v="6"/>
    <x v="3"/>
    <x v="7"/>
    <x v="0"/>
    <s v="New"/>
    <x v="2"/>
    <s v="Packing Cube Set"/>
    <n v="2"/>
    <n v="46.48"/>
    <n v="0.05"/>
    <n v="18.760000000000002"/>
    <n v="88.311999999999983"/>
    <n v="37.520000000000003"/>
    <n v="50.79199999999998"/>
    <n v="0.57514267596702584"/>
  </r>
  <r>
    <n v="3714"/>
    <d v="2026-07-25T00:00:00"/>
    <n v="2026"/>
    <x v="2"/>
    <n v="7"/>
    <x v="6"/>
    <x v="2"/>
    <x v="2"/>
    <x v="3"/>
    <s v="Returning"/>
    <x v="2"/>
    <s v="Insulated Bottle"/>
    <n v="1"/>
    <n v="36.909999999999997"/>
    <n v="0"/>
    <n v="13.56"/>
    <n v="36.909999999999997"/>
    <n v="13.56"/>
    <n v="23.349999999999994"/>
    <n v="0.63261988620969922"/>
  </r>
  <r>
    <n v="3893"/>
    <d v="2026-07-25T00:00:00"/>
    <n v="2026"/>
    <x v="2"/>
    <n v="7"/>
    <x v="6"/>
    <x v="0"/>
    <x v="0"/>
    <x v="0"/>
    <s v="Returning"/>
    <x v="2"/>
    <s v="Insulated Bottle"/>
    <n v="1"/>
    <n v="35.6"/>
    <n v="0"/>
    <n v="13.91"/>
    <n v="35.6"/>
    <n v="13.91"/>
    <n v="21.69"/>
    <n v="0.60926966292134832"/>
  </r>
  <r>
    <n v="4136"/>
    <d v="2026-07-25T00:00:00"/>
    <n v="2026"/>
    <x v="2"/>
    <n v="7"/>
    <x v="6"/>
    <x v="1"/>
    <x v="11"/>
    <x v="2"/>
    <s v="New"/>
    <x v="0"/>
    <s v="Commuter Helmet"/>
    <n v="2"/>
    <n v="80.25"/>
    <n v="0.05"/>
    <n v="42.39"/>
    <n v="152.47499999999999"/>
    <n v="84.78"/>
    <n v="67.694999999999993"/>
    <n v="0.44397442203639936"/>
  </r>
  <r>
    <n v="4212"/>
    <d v="2026-07-25T00:00:00"/>
    <n v="2026"/>
    <x v="2"/>
    <n v="7"/>
    <x v="6"/>
    <x v="0"/>
    <x v="0"/>
    <x v="3"/>
    <s v="Returning"/>
    <x v="2"/>
    <s v="Packing Cube Set"/>
    <n v="2"/>
    <n v="47.52"/>
    <n v="0.1"/>
    <n v="17.86"/>
    <n v="85.536000000000001"/>
    <n v="35.72"/>
    <n v="49.816000000000003"/>
    <n v="0.58239805462027683"/>
  </r>
  <r>
    <n v="4332"/>
    <d v="2026-07-25T00:00:00"/>
    <n v="2026"/>
    <x v="2"/>
    <n v="7"/>
    <x v="6"/>
    <x v="3"/>
    <x v="13"/>
    <x v="0"/>
    <s v="New"/>
    <x v="2"/>
    <s v="Travel Backpack 35L"/>
    <n v="2"/>
    <n v="164.58"/>
    <n v="0.1"/>
    <n v="86.55"/>
    <n v="296.24400000000003"/>
    <n v="173.1"/>
    <n v="123.14400000000003"/>
    <n v="0.41568436829100341"/>
  </r>
  <r>
    <n v="702"/>
    <d v="2026-07-26T00:00:00"/>
    <n v="2026"/>
    <x v="2"/>
    <n v="7"/>
    <x v="6"/>
    <x v="0"/>
    <x v="9"/>
    <x v="0"/>
    <s v="New"/>
    <x v="0"/>
    <s v="Compact Repair Kit"/>
    <n v="1"/>
    <n v="39.99"/>
    <n v="0.05"/>
    <n v="16.739999999999998"/>
    <n v="37.990499999999997"/>
    <n v="16.739999999999998"/>
    <n v="21.250499999999999"/>
    <n v="0.55936352509179932"/>
  </r>
  <r>
    <n v="1223"/>
    <d v="2026-07-26T00:00:00"/>
    <n v="2026"/>
    <x v="2"/>
    <n v="7"/>
    <x v="6"/>
    <x v="1"/>
    <x v="12"/>
    <x v="2"/>
    <s v="New"/>
    <x v="1"/>
    <s v="Trail Boots"/>
    <n v="1"/>
    <n v="140.44"/>
    <n v="0"/>
    <n v="77.08"/>
    <n v="140.44"/>
    <n v="77.08"/>
    <n v="63.36"/>
    <n v="0.45115351751637711"/>
  </r>
  <r>
    <n v="1370"/>
    <d v="2026-07-26T00:00:00"/>
    <n v="2026"/>
    <x v="2"/>
    <n v="7"/>
    <x v="6"/>
    <x v="2"/>
    <x v="10"/>
    <x v="3"/>
    <s v="New"/>
    <x v="4"/>
    <s v="Weighted Vest"/>
    <n v="2"/>
    <n v="123.73"/>
    <n v="0.05"/>
    <n v="68.22"/>
    <n v="235.08699999999999"/>
    <n v="136.44"/>
    <n v="98.646999999999991"/>
    <n v="0.41961911973014243"/>
  </r>
  <r>
    <n v="3476"/>
    <d v="2026-07-26T00:00:00"/>
    <n v="2026"/>
    <x v="2"/>
    <n v="7"/>
    <x v="6"/>
    <x v="3"/>
    <x v="13"/>
    <x v="1"/>
    <s v="New"/>
    <x v="2"/>
    <s v="Carry-On Duffel"/>
    <n v="3"/>
    <n v="132.68"/>
    <n v="0.15"/>
    <n v="67.38"/>
    <n v="338.334"/>
    <n v="202.14"/>
    <n v="136.19400000000002"/>
    <n v="0.40254304917625783"/>
  </r>
  <r>
    <n v="4066"/>
    <d v="2026-07-26T00:00:00"/>
    <n v="2026"/>
    <x v="2"/>
    <n v="7"/>
    <x v="6"/>
    <x v="3"/>
    <x v="7"/>
    <x v="2"/>
    <s v="New"/>
    <x v="4"/>
    <s v="Recovery Roller"/>
    <n v="1"/>
    <n v="35.479999999999997"/>
    <n v="0.05"/>
    <n v="14.15"/>
    <n v="33.705999999999996"/>
    <n v="14.15"/>
    <n v="19.555999999999997"/>
    <n v="0.58019343737020113"/>
  </r>
  <r>
    <n v="4153"/>
    <d v="2026-07-26T00:00:00"/>
    <n v="2026"/>
    <x v="2"/>
    <n v="7"/>
    <x v="6"/>
    <x v="3"/>
    <x v="7"/>
    <x v="0"/>
    <s v="Business"/>
    <x v="2"/>
    <s v="Carry-On Duffel"/>
    <n v="3"/>
    <n v="134.63"/>
    <n v="0"/>
    <n v="67.2"/>
    <n v="403.89"/>
    <n v="201.60000000000002"/>
    <n v="202.28999999999996"/>
    <n v="0.50085419297333422"/>
  </r>
  <r>
    <n v="379"/>
    <d v="2026-07-27T00:00:00"/>
    <n v="2026"/>
    <x v="2"/>
    <n v="7"/>
    <x v="6"/>
    <x v="0"/>
    <x v="9"/>
    <x v="3"/>
    <s v="New"/>
    <x v="1"/>
    <s v="Trekking Poles"/>
    <n v="3"/>
    <n v="72.03"/>
    <n v="0"/>
    <n v="32.46"/>
    <n v="216.09"/>
    <n v="97.38"/>
    <n v="118.71000000000001"/>
    <n v="0.54935443565181175"/>
  </r>
  <r>
    <n v="820"/>
    <d v="2026-07-27T00:00:00"/>
    <n v="2026"/>
    <x v="2"/>
    <n v="7"/>
    <x v="6"/>
    <x v="3"/>
    <x v="7"/>
    <x v="3"/>
    <s v="Returning"/>
    <x v="4"/>
    <s v="Resistance Band Set"/>
    <n v="1"/>
    <n v="40.24"/>
    <n v="0"/>
    <n v="15.05"/>
    <n v="40.24"/>
    <n v="15.05"/>
    <n v="25.19"/>
    <n v="0.62599403578528823"/>
  </r>
  <r>
    <n v="2003"/>
    <d v="2026-07-27T00:00:00"/>
    <n v="2026"/>
    <x v="2"/>
    <n v="7"/>
    <x v="6"/>
    <x v="2"/>
    <x v="5"/>
    <x v="2"/>
    <s v="Returning"/>
    <x v="2"/>
    <s v="Insulated Bottle"/>
    <n v="1"/>
    <n v="36.14"/>
    <n v="0"/>
    <n v="13.52"/>
    <n v="36.14"/>
    <n v="13.52"/>
    <n v="22.62"/>
    <n v="0.62589928057553956"/>
  </r>
  <r>
    <n v="2682"/>
    <d v="2026-07-27T00:00:00"/>
    <n v="2026"/>
    <x v="2"/>
    <n v="7"/>
    <x v="6"/>
    <x v="1"/>
    <x v="11"/>
    <x v="0"/>
    <s v="New"/>
    <x v="4"/>
    <s v="Resistance Band Set"/>
    <n v="2"/>
    <n v="40.22"/>
    <n v="0.05"/>
    <n v="14.72"/>
    <n v="76.417999999999992"/>
    <n v="29.44"/>
    <n v="46.977999999999994"/>
    <n v="0.61475045146431473"/>
  </r>
  <r>
    <n v="3860"/>
    <d v="2026-07-27T00:00:00"/>
    <n v="2026"/>
    <x v="2"/>
    <n v="7"/>
    <x v="6"/>
    <x v="3"/>
    <x v="7"/>
    <x v="0"/>
    <s v="Returning"/>
    <x v="4"/>
    <s v="Recovery Roller"/>
    <n v="3"/>
    <n v="37.130000000000003"/>
    <n v="0.05"/>
    <n v="14.29"/>
    <n v="105.82050000000001"/>
    <n v="42.87"/>
    <n v="62.950500000000012"/>
    <n v="0.59488000907196625"/>
  </r>
  <r>
    <n v="4063"/>
    <d v="2026-07-27T00:00:00"/>
    <n v="2026"/>
    <x v="2"/>
    <n v="7"/>
    <x v="6"/>
    <x v="0"/>
    <x v="9"/>
    <x v="0"/>
    <s v="New"/>
    <x v="3"/>
    <s v="Compact Sleeping Bag"/>
    <n v="4"/>
    <n v="125.07"/>
    <n v="0.05"/>
    <n v="60"/>
    <n v="475.26599999999996"/>
    <n v="240"/>
    <n v="235.26599999999996"/>
    <n v="0.4950196311118405"/>
  </r>
  <r>
    <n v="4474"/>
    <d v="2026-07-27T00:00:00"/>
    <n v="2026"/>
    <x v="2"/>
    <n v="7"/>
    <x v="6"/>
    <x v="3"/>
    <x v="13"/>
    <x v="1"/>
    <s v="Returning"/>
    <x v="4"/>
    <s v="Weighted Vest"/>
    <n v="5"/>
    <n v="122.14"/>
    <n v="0.05"/>
    <n v="70.64"/>
    <n v="580.16499999999996"/>
    <n v="353.2"/>
    <n v="226.96499999999997"/>
    <n v="0.39120767367903958"/>
  </r>
  <r>
    <n v="21"/>
    <d v="2026-07-28T00:00:00"/>
    <n v="2026"/>
    <x v="2"/>
    <n v="7"/>
    <x v="6"/>
    <x v="1"/>
    <x v="11"/>
    <x v="0"/>
    <s v="Business"/>
    <x v="3"/>
    <s v="Compact Sleeping Bag"/>
    <n v="1"/>
    <n v="120.09"/>
    <n v="0"/>
    <n v="62.18"/>
    <n v="120.09"/>
    <n v="62.18"/>
    <n v="57.910000000000004"/>
    <n v="0.48222166708302111"/>
  </r>
  <r>
    <n v="368"/>
    <d v="2026-07-28T00:00:00"/>
    <n v="2026"/>
    <x v="2"/>
    <n v="7"/>
    <x v="6"/>
    <x v="3"/>
    <x v="4"/>
    <x v="3"/>
    <s v="Returning"/>
    <x v="0"/>
    <s v="Cycling Pack 12L"/>
    <n v="6"/>
    <n v="102.75"/>
    <n v="0"/>
    <n v="51.55"/>
    <n v="616.5"/>
    <n v="309.29999999999995"/>
    <n v="307.20000000000005"/>
    <n v="0.49829683698296845"/>
  </r>
  <r>
    <n v="457"/>
    <d v="2026-07-28T00:00:00"/>
    <n v="2026"/>
    <x v="2"/>
    <n v="7"/>
    <x v="6"/>
    <x v="2"/>
    <x v="2"/>
    <x v="0"/>
    <s v="Returning"/>
    <x v="3"/>
    <s v="Trail Tent 2P"/>
    <n v="4"/>
    <n v="191.15"/>
    <n v="0"/>
    <n v="105.01"/>
    <n v="764.6"/>
    <n v="420.04"/>
    <n v="344.56"/>
    <n v="0.45064085796494896"/>
  </r>
  <r>
    <n v="1516"/>
    <d v="2026-07-28T00:00:00"/>
    <n v="2026"/>
    <x v="2"/>
    <n v="7"/>
    <x v="6"/>
    <x v="0"/>
    <x v="9"/>
    <x v="0"/>
    <s v="Business"/>
    <x v="4"/>
    <s v="Resistance Band Set"/>
    <n v="2"/>
    <n v="40.15"/>
    <n v="0.1"/>
    <n v="14.86"/>
    <n v="72.27"/>
    <n v="29.72"/>
    <n v="42.55"/>
    <n v="0.58876435588764353"/>
  </r>
  <r>
    <n v="2266"/>
    <d v="2026-07-28T00:00:00"/>
    <n v="2026"/>
    <x v="2"/>
    <n v="7"/>
    <x v="6"/>
    <x v="1"/>
    <x v="11"/>
    <x v="3"/>
    <s v="Business"/>
    <x v="3"/>
    <s v="Portable Camp Stove"/>
    <n v="1"/>
    <n v="83.05"/>
    <n v="0"/>
    <n v="38.86"/>
    <n v="83.05"/>
    <n v="38.86"/>
    <n v="44.19"/>
    <n v="0.53208910295003009"/>
  </r>
  <r>
    <n v="2802"/>
    <d v="2026-07-28T00:00:00"/>
    <n v="2026"/>
    <x v="2"/>
    <n v="7"/>
    <x v="6"/>
    <x v="0"/>
    <x v="9"/>
    <x v="0"/>
    <s v="Returning"/>
    <x v="1"/>
    <s v="Trail Boots"/>
    <n v="2"/>
    <n v="146.22999999999999"/>
    <n v="0"/>
    <n v="79.040000000000006"/>
    <n v="292.45999999999998"/>
    <n v="158.08000000000001"/>
    <n v="134.37999999999997"/>
    <n v="0.45948163851466861"/>
  </r>
  <r>
    <n v="3604"/>
    <d v="2026-07-28T00:00:00"/>
    <n v="2026"/>
    <x v="2"/>
    <n v="7"/>
    <x v="6"/>
    <x v="1"/>
    <x v="14"/>
    <x v="0"/>
    <s v="Returning"/>
    <x v="1"/>
    <s v="Trail Boots"/>
    <n v="2"/>
    <n v="144.09"/>
    <n v="0"/>
    <n v="77.67"/>
    <n v="288.18"/>
    <n v="155.34"/>
    <n v="132.84"/>
    <n v="0.46096189881324173"/>
  </r>
  <r>
    <n v="3644"/>
    <d v="2026-07-28T00:00:00"/>
    <n v="2026"/>
    <x v="2"/>
    <n v="7"/>
    <x v="6"/>
    <x v="2"/>
    <x v="10"/>
    <x v="2"/>
    <s v="Business"/>
    <x v="1"/>
    <s v="Hiking Daypack 20L"/>
    <n v="3"/>
    <n v="93.01"/>
    <n v="0.15"/>
    <n v="46.68"/>
    <n v="237.17550000000003"/>
    <n v="140.04"/>
    <n v="97.135500000000036"/>
    <n v="0.4095511551572571"/>
  </r>
  <r>
    <n v="4271"/>
    <d v="2026-07-28T00:00:00"/>
    <n v="2026"/>
    <x v="2"/>
    <n v="7"/>
    <x v="6"/>
    <x v="0"/>
    <x v="0"/>
    <x v="2"/>
    <s v="New"/>
    <x v="3"/>
    <s v="Compact Sleeping Bag"/>
    <n v="1"/>
    <n v="121.61"/>
    <n v="0.1"/>
    <n v="60.58"/>
    <n v="109.449"/>
    <n v="60.58"/>
    <n v="48.869"/>
    <n v="0.4465001964385239"/>
  </r>
  <r>
    <n v="272"/>
    <d v="2026-07-29T00:00:00"/>
    <n v="2026"/>
    <x v="2"/>
    <n v="7"/>
    <x v="6"/>
    <x v="3"/>
    <x v="4"/>
    <x v="0"/>
    <s v="Business"/>
    <x v="3"/>
    <s v="Trail Tent 2P"/>
    <n v="2"/>
    <n v="195.09"/>
    <n v="0"/>
    <n v="106.82"/>
    <n v="390.18"/>
    <n v="213.64"/>
    <n v="176.54000000000002"/>
    <n v="0.45245783997129535"/>
  </r>
  <r>
    <n v="1469"/>
    <d v="2026-07-29T00:00:00"/>
    <n v="2026"/>
    <x v="2"/>
    <n v="7"/>
    <x v="6"/>
    <x v="2"/>
    <x v="10"/>
    <x v="2"/>
    <s v="Returning"/>
    <x v="2"/>
    <s v="Travel Backpack 35L"/>
    <n v="3"/>
    <n v="167.52"/>
    <n v="0"/>
    <n v="87.26"/>
    <n v="502.56000000000006"/>
    <n v="261.78000000000003"/>
    <n v="240.78000000000003"/>
    <n v="0.4791069723018147"/>
  </r>
  <r>
    <n v="2253"/>
    <d v="2026-07-29T00:00:00"/>
    <n v="2026"/>
    <x v="2"/>
    <n v="7"/>
    <x v="6"/>
    <x v="1"/>
    <x v="14"/>
    <x v="3"/>
    <s v="New"/>
    <x v="0"/>
    <s v="Trail Bike Light"/>
    <n v="3"/>
    <n v="50.98"/>
    <n v="0"/>
    <n v="22.63"/>
    <n v="152.94"/>
    <n v="67.89"/>
    <n v="85.05"/>
    <n v="0.55610043154178113"/>
  </r>
  <r>
    <n v="2554"/>
    <d v="2026-07-29T00:00:00"/>
    <n v="2026"/>
    <x v="2"/>
    <n v="7"/>
    <x v="6"/>
    <x v="1"/>
    <x v="11"/>
    <x v="3"/>
    <s v="New"/>
    <x v="4"/>
    <s v="Training Mat"/>
    <n v="2"/>
    <n v="49.98"/>
    <n v="0.1"/>
    <n v="21.91"/>
    <n v="89.963999999999999"/>
    <n v="43.82"/>
    <n v="46.143999999999998"/>
    <n v="0.51291627762215997"/>
  </r>
  <r>
    <n v="2624"/>
    <d v="2026-07-29T00:00:00"/>
    <n v="2026"/>
    <x v="2"/>
    <n v="7"/>
    <x v="6"/>
    <x v="3"/>
    <x v="4"/>
    <x v="1"/>
    <s v="Business"/>
    <x v="2"/>
    <s v="Insulated Bottle"/>
    <n v="4"/>
    <n v="36.44"/>
    <n v="0.15"/>
    <n v="13.32"/>
    <n v="123.89599999999999"/>
    <n v="53.28"/>
    <n v="70.615999999999985"/>
    <n v="0.5699619035319945"/>
  </r>
  <r>
    <n v="3338"/>
    <d v="2026-07-29T00:00:00"/>
    <n v="2026"/>
    <x v="2"/>
    <n v="7"/>
    <x v="6"/>
    <x v="0"/>
    <x v="0"/>
    <x v="0"/>
    <s v="Returning"/>
    <x v="3"/>
    <s v="Trail Tent 2P"/>
    <n v="1"/>
    <n v="195.34"/>
    <n v="0.05"/>
    <n v="106.6"/>
    <n v="185.57300000000001"/>
    <n v="106.6"/>
    <n v="78.973000000000013"/>
    <n v="0.42556298599472991"/>
  </r>
  <r>
    <n v="4575"/>
    <d v="2026-07-29T00:00:00"/>
    <n v="2026"/>
    <x v="2"/>
    <n v="7"/>
    <x v="6"/>
    <x v="2"/>
    <x v="5"/>
    <x v="0"/>
    <s v="Business"/>
    <x v="0"/>
    <s v="Cycling Pack 12L"/>
    <n v="1"/>
    <n v="103.31"/>
    <n v="0"/>
    <n v="50.93"/>
    <n v="103.31"/>
    <n v="50.93"/>
    <n v="52.38"/>
    <n v="0.50701771367728199"/>
  </r>
  <r>
    <n v="4871"/>
    <d v="2026-07-29T00:00:00"/>
    <n v="2026"/>
    <x v="2"/>
    <n v="7"/>
    <x v="6"/>
    <x v="0"/>
    <x v="0"/>
    <x v="0"/>
    <s v="New"/>
    <x v="3"/>
    <s v="Compact Sleeping Bag"/>
    <n v="3"/>
    <n v="123.31"/>
    <n v="0"/>
    <n v="59.16"/>
    <n v="369.93"/>
    <n v="177.48"/>
    <n v="192.45000000000002"/>
    <n v="0.52023355770010549"/>
  </r>
  <r>
    <n v="4931"/>
    <d v="2026-07-29T00:00:00"/>
    <n v="2026"/>
    <x v="2"/>
    <n v="7"/>
    <x v="6"/>
    <x v="0"/>
    <x v="15"/>
    <x v="0"/>
    <s v="New"/>
    <x v="4"/>
    <s v="Resistance Band Set"/>
    <n v="1"/>
    <n v="40.36"/>
    <n v="0.1"/>
    <n v="14.82"/>
    <n v="36.323999999999998"/>
    <n v="14.82"/>
    <n v="21.503999999999998"/>
    <n v="0.59200528576148004"/>
  </r>
  <r>
    <n v="4962"/>
    <d v="2026-07-29T00:00:00"/>
    <n v="2026"/>
    <x v="2"/>
    <n v="7"/>
    <x v="6"/>
    <x v="0"/>
    <x v="15"/>
    <x v="2"/>
    <s v="New"/>
    <x v="3"/>
    <s v="Portable Camp Stove"/>
    <n v="2"/>
    <n v="83.06"/>
    <n v="0"/>
    <n v="38.74"/>
    <n v="166.12"/>
    <n v="77.48"/>
    <n v="88.64"/>
    <n v="0.5335901757765471"/>
  </r>
  <r>
    <n v="5006"/>
    <d v="2026-07-29T00:00:00"/>
    <n v="2026"/>
    <x v="2"/>
    <n v="7"/>
    <x v="6"/>
    <x v="2"/>
    <x v="3"/>
    <x v="0"/>
    <s v="Returning"/>
    <x v="1"/>
    <s v="Summit Backpack 45L"/>
    <n v="2"/>
    <n v="151.72999999999999"/>
    <n v="0"/>
    <n v="81.209999999999994"/>
    <n v="303.45999999999998"/>
    <n v="162.41999999999999"/>
    <n v="141.04"/>
    <n v="0.46477295195412904"/>
  </r>
  <r>
    <n v="5033"/>
    <d v="2026-07-29T00:00:00"/>
    <n v="2026"/>
    <x v="2"/>
    <n v="7"/>
    <x v="6"/>
    <x v="3"/>
    <x v="8"/>
    <x v="0"/>
    <s v="New"/>
    <x v="1"/>
    <s v="Trekking Poles"/>
    <n v="4"/>
    <n v="72.010000000000005"/>
    <n v="0.05"/>
    <n v="32.36"/>
    <n v="273.63800000000003"/>
    <n v="129.44"/>
    <n v="144.19800000000004"/>
    <n v="0.52696628392255473"/>
  </r>
  <r>
    <n v="5117"/>
    <d v="2026-07-29T00:00:00"/>
    <n v="2026"/>
    <x v="2"/>
    <n v="7"/>
    <x v="6"/>
    <x v="1"/>
    <x v="11"/>
    <x v="0"/>
    <s v="Business"/>
    <x v="1"/>
    <s v="Summit Backpack 45L"/>
    <n v="1"/>
    <n v="154.87"/>
    <n v="0"/>
    <n v="80.459999999999994"/>
    <n v="154.87"/>
    <n v="80.459999999999994"/>
    <n v="74.410000000000011"/>
    <n v="0.48046748886162594"/>
  </r>
  <r>
    <n v="954"/>
    <d v="2026-07-30T00:00:00"/>
    <n v="2026"/>
    <x v="2"/>
    <n v="7"/>
    <x v="6"/>
    <x v="1"/>
    <x v="1"/>
    <x v="0"/>
    <s v="New"/>
    <x v="2"/>
    <s v="Carry-On Duffel"/>
    <n v="3"/>
    <n v="134.61000000000001"/>
    <n v="0.1"/>
    <n v="65.77"/>
    <n v="363.44700000000006"/>
    <n v="197.31"/>
    <n v="166.13700000000006"/>
    <n v="0.45711479252820914"/>
  </r>
  <r>
    <n v="1644"/>
    <d v="2026-07-30T00:00:00"/>
    <n v="2026"/>
    <x v="2"/>
    <n v="7"/>
    <x v="6"/>
    <x v="3"/>
    <x v="13"/>
    <x v="0"/>
    <s v="Returning"/>
    <x v="0"/>
    <s v="Commuter Helmet"/>
    <n v="3"/>
    <n v="81.5"/>
    <n v="0.05"/>
    <n v="43.85"/>
    <n v="232.27499999999998"/>
    <n v="131.55000000000001"/>
    <n v="100.72499999999997"/>
    <n v="0.43364546335163051"/>
  </r>
  <r>
    <n v="2030"/>
    <d v="2026-07-30T00:00:00"/>
    <n v="2026"/>
    <x v="2"/>
    <n v="7"/>
    <x v="6"/>
    <x v="0"/>
    <x v="0"/>
    <x v="3"/>
    <s v="Business"/>
    <x v="2"/>
    <s v="Carry-On Duffel"/>
    <n v="2"/>
    <n v="135.63"/>
    <n v="0"/>
    <n v="66.63"/>
    <n v="271.26"/>
    <n v="133.26"/>
    <n v="138"/>
    <n v="0.50873700508737008"/>
  </r>
  <r>
    <n v="2595"/>
    <d v="2026-07-30T00:00:00"/>
    <n v="2026"/>
    <x v="2"/>
    <n v="7"/>
    <x v="6"/>
    <x v="0"/>
    <x v="9"/>
    <x v="1"/>
    <s v="Business"/>
    <x v="2"/>
    <s v="Carry-On Duffel"/>
    <n v="15"/>
    <n v="133.44999999999999"/>
    <n v="0.2"/>
    <n v="65.819999999999993"/>
    <n v="1601.3999999999999"/>
    <n v="987.3"/>
    <n v="614.09999999999991"/>
    <n v="0.3834769576620457"/>
  </r>
  <r>
    <n v="2763"/>
    <d v="2026-07-30T00:00:00"/>
    <n v="2026"/>
    <x v="2"/>
    <n v="7"/>
    <x v="6"/>
    <x v="0"/>
    <x v="15"/>
    <x v="0"/>
    <s v="Business"/>
    <x v="3"/>
    <s v="Compact Sleeping Bag"/>
    <n v="1"/>
    <n v="120.94"/>
    <n v="0"/>
    <n v="62.24"/>
    <n v="120.94"/>
    <n v="62.24"/>
    <n v="58.699999999999996"/>
    <n v="0.48536464362493797"/>
  </r>
  <r>
    <n v="3537"/>
    <d v="2026-07-30T00:00:00"/>
    <n v="2026"/>
    <x v="2"/>
    <n v="7"/>
    <x v="6"/>
    <x v="1"/>
    <x v="11"/>
    <x v="0"/>
    <s v="Returning"/>
    <x v="3"/>
    <s v="Alpine Tent 4P"/>
    <n v="2"/>
    <n v="332.99"/>
    <n v="0.15"/>
    <n v="199.09"/>
    <n v="566.08299999999997"/>
    <n v="398.18"/>
    <n v="167.90299999999996"/>
    <n v="0.29660491482697759"/>
  </r>
  <r>
    <n v="3550"/>
    <d v="2026-07-30T00:00:00"/>
    <n v="2026"/>
    <x v="2"/>
    <n v="7"/>
    <x v="6"/>
    <x v="0"/>
    <x v="15"/>
    <x v="0"/>
    <s v="Returning"/>
    <x v="3"/>
    <s v="Compact Sleeping Bag"/>
    <n v="3"/>
    <n v="120.88"/>
    <n v="0"/>
    <n v="60.97"/>
    <n v="362.64"/>
    <n v="182.91"/>
    <n v="179.73"/>
    <n v="0.49561548643282594"/>
  </r>
  <r>
    <n v="3875"/>
    <d v="2026-07-30T00:00:00"/>
    <n v="2026"/>
    <x v="2"/>
    <n v="7"/>
    <x v="6"/>
    <x v="3"/>
    <x v="8"/>
    <x v="0"/>
    <s v="Returning"/>
    <x v="0"/>
    <s v="Cycling Pack 12L"/>
    <n v="1"/>
    <n v="101.73"/>
    <n v="0.05"/>
    <n v="51.63"/>
    <n v="96.643500000000003"/>
    <n v="51.63"/>
    <n v="45.013500000000001"/>
    <n v="0.46576852038678235"/>
  </r>
  <r>
    <n v="4467"/>
    <d v="2026-07-30T00:00:00"/>
    <n v="2026"/>
    <x v="2"/>
    <n v="7"/>
    <x v="6"/>
    <x v="3"/>
    <x v="7"/>
    <x v="0"/>
    <s v="Returning"/>
    <x v="2"/>
    <s v="Insulated Bottle"/>
    <n v="2"/>
    <n v="36.21"/>
    <n v="0"/>
    <n v="13.5"/>
    <n v="72.42"/>
    <n v="27"/>
    <n v="45.42"/>
    <n v="0.62717481358740679"/>
  </r>
  <r>
    <n v="739"/>
    <d v="2026-07-31T00:00:00"/>
    <n v="2026"/>
    <x v="2"/>
    <n v="7"/>
    <x v="6"/>
    <x v="3"/>
    <x v="7"/>
    <x v="0"/>
    <s v="Business"/>
    <x v="0"/>
    <s v="Cycling Pack 12L"/>
    <n v="5"/>
    <n v="104.65"/>
    <n v="0"/>
    <n v="49.2"/>
    <n v="523.25"/>
    <n v="246"/>
    <n v="277.25"/>
    <n v="0.52986144290492121"/>
  </r>
  <r>
    <n v="2376"/>
    <d v="2026-07-31T00:00:00"/>
    <n v="2026"/>
    <x v="2"/>
    <n v="7"/>
    <x v="6"/>
    <x v="2"/>
    <x v="5"/>
    <x v="1"/>
    <s v="Returning"/>
    <x v="3"/>
    <s v="Trail Tent 2P"/>
    <n v="5"/>
    <n v="198.35"/>
    <n v="0.05"/>
    <n v="104.96"/>
    <n v="942.16249999999991"/>
    <n v="524.79999999999995"/>
    <n v="417.36249999999995"/>
    <n v="0.44298356175288234"/>
  </r>
  <r>
    <n v="3109"/>
    <d v="2026-07-31T00:00:00"/>
    <n v="2026"/>
    <x v="2"/>
    <n v="7"/>
    <x v="6"/>
    <x v="0"/>
    <x v="0"/>
    <x v="3"/>
    <s v="Returning"/>
    <x v="4"/>
    <s v="Recovery Roller"/>
    <n v="2"/>
    <n v="36.56"/>
    <n v="0.05"/>
    <n v="13.76"/>
    <n v="69.463999999999999"/>
    <n v="27.52"/>
    <n v="41.944000000000003"/>
    <n v="0.60382356328457909"/>
  </r>
  <r>
    <n v="4362"/>
    <d v="2026-07-31T00:00:00"/>
    <n v="2026"/>
    <x v="2"/>
    <n v="7"/>
    <x v="6"/>
    <x v="1"/>
    <x v="14"/>
    <x v="0"/>
    <s v="Returning"/>
    <x v="1"/>
    <s v="Hiking Daypack 20L"/>
    <n v="5"/>
    <n v="92.41"/>
    <n v="0"/>
    <n v="44.29"/>
    <n v="462.04999999999995"/>
    <n v="221.45"/>
    <n v="240.59999999999997"/>
    <n v="0.52072286549074775"/>
  </r>
  <r>
    <n v="777"/>
    <d v="2026-08-01T00:00:00"/>
    <n v="2026"/>
    <x v="2"/>
    <n v="8"/>
    <x v="7"/>
    <x v="3"/>
    <x v="13"/>
    <x v="0"/>
    <s v="Returning"/>
    <x v="3"/>
    <s v="Compact Sleeping Bag"/>
    <n v="4"/>
    <n v="121.87"/>
    <n v="0"/>
    <n v="59.89"/>
    <n v="487.48"/>
    <n v="239.56"/>
    <n v="247.92000000000002"/>
    <n v="0.50857471075736438"/>
  </r>
  <r>
    <n v="831"/>
    <d v="2026-08-01T00:00:00"/>
    <n v="2026"/>
    <x v="2"/>
    <n v="8"/>
    <x v="7"/>
    <x v="3"/>
    <x v="8"/>
    <x v="0"/>
    <s v="Returning"/>
    <x v="2"/>
    <s v="Carry-On Duffel"/>
    <n v="2"/>
    <n v="130.9"/>
    <n v="0.05"/>
    <n v="67.959999999999994"/>
    <n v="248.71"/>
    <n v="135.91999999999999"/>
    <n v="112.79000000000002"/>
    <n v="0.45350006031120588"/>
  </r>
  <r>
    <n v="2059"/>
    <d v="2026-08-01T00:00:00"/>
    <n v="2026"/>
    <x v="2"/>
    <n v="8"/>
    <x v="7"/>
    <x v="2"/>
    <x v="2"/>
    <x v="2"/>
    <s v="New"/>
    <x v="0"/>
    <s v="Trail Bike Light"/>
    <n v="1"/>
    <n v="50.98"/>
    <n v="0"/>
    <n v="22.92"/>
    <n v="50.98"/>
    <n v="22.92"/>
    <n v="28.059999999999995"/>
    <n v="0.55041192624558644"/>
  </r>
  <r>
    <n v="2519"/>
    <d v="2026-08-01T00:00:00"/>
    <n v="2026"/>
    <x v="2"/>
    <n v="8"/>
    <x v="7"/>
    <x v="2"/>
    <x v="2"/>
    <x v="0"/>
    <s v="Returning"/>
    <x v="1"/>
    <s v="Hiking Daypack 20L"/>
    <n v="2"/>
    <n v="91.11"/>
    <n v="0"/>
    <n v="44.19"/>
    <n v="182.22"/>
    <n v="88.38"/>
    <n v="93.84"/>
    <n v="0.51498189002304906"/>
  </r>
  <r>
    <n v="2644"/>
    <d v="2026-08-01T00:00:00"/>
    <n v="2026"/>
    <x v="2"/>
    <n v="8"/>
    <x v="7"/>
    <x v="0"/>
    <x v="0"/>
    <x v="3"/>
    <s v="Returning"/>
    <x v="2"/>
    <s v="Insulated Bottle"/>
    <n v="3"/>
    <n v="35.619999999999997"/>
    <n v="0.05"/>
    <n v="13.47"/>
    <n v="101.51699999999998"/>
    <n v="40.410000000000004"/>
    <n v="61.106999999999978"/>
    <n v="0.60193859156594454"/>
  </r>
  <r>
    <n v="4141"/>
    <d v="2026-08-01T00:00:00"/>
    <n v="2026"/>
    <x v="2"/>
    <n v="8"/>
    <x v="7"/>
    <x v="3"/>
    <x v="13"/>
    <x v="0"/>
    <s v="New"/>
    <x v="1"/>
    <s v="Hiking Daypack 20L"/>
    <n v="1"/>
    <n v="91.95"/>
    <n v="0.05"/>
    <n v="46.47"/>
    <n v="87.352499999999992"/>
    <n v="46.47"/>
    <n v="40.882499999999993"/>
    <n v="0.46801751523997592"/>
  </r>
  <r>
    <n v="4804"/>
    <d v="2026-08-01T00:00:00"/>
    <n v="2026"/>
    <x v="2"/>
    <n v="8"/>
    <x v="7"/>
    <x v="0"/>
    <x v="9"/>
    <x v="0"/>
    <s v="Returning"/>
    <x v="4"/>
    <s v="Training Mat"/>
    <n v="1"/>
    <n v="49.46"/>
    <n v="0"/>
    <n v="21.47"/>
    <n v="49.46"/>
    <n v="21.47"/>
    <n v="27.990000000000002"/>
    <n v="0.5659118479579458"/>
  </r>
  <r>
    <n v="5161"/>
    <d v="2026-08-01T00:00:00"/>
    <n v="2026"/>
    <x v="2"/>
    <n v="8"/>
    <x v="7"/>
    <x v="0"/>
    <x v="15"/>
    <x v="0"/>
    <s v="New"/>
    <x v="0"/>
    <s v="Compact Repair Kit"/>
    <n v="1"/>
    <n v="41.25"/>
    <n v="0.05"/>
    <n v="16.98"/>
    <n v="39.1875"/>
    <n v="16.98"/>
    <n v="22.2075"/>
    <n v="0.56669856459330148"/>
  </r>
  <r>
    <n v="590"/>
    <d v="2026-08-02T00:00:00"/>
    <n v="2026"/>
    <x v="2"/>
    <n v="8"/>
    <x v="7"/>
    <x v="2"/>
    <x v="5"/>
    <x v="0"/>
    <s v="Returning"/>
    <x v="2"/>
    <s v="Carry-On Duffel"/>
    <n v="4"/>
    <n v="133.65"/>
    <n v="0"/>
    <n v="66"/>
    <n v="534.6"/>
    <n v="264"/>
    <n v="270.60000000000002"/>
    <n v="0.50617283950617287"/>
  </r>
  <r>
    <n v="1599"/>
    <d v="2026-08-02T00:00:00"/>
    <n v="2026"/>
    <x v="2"/>
    <n v="8"/>
    <x v="7"/>
    <x v="3"/>
    <x v="4"/>
    <x v="0"/>
    <s v="Returning"/>
    <x v="3"/>
    <s v="Trail Tent 2P"/>
    <n v="2"/>
    <n v="200.45"/>
    <n v="0.05"/>
    <n v="105.42"/>
    <n v="380.85499999999996"/>
    <n v="210.84"/>
    <n v="170.01499999999996"/>
    <n v="0.44640348689133652"/>
  </r>
  <r>
    <n v="1665"/>
    <d v="2026-08-02T00:00:00"/>
    <n v="2026"/>
    <x v="2"/>
    <n v="8"/>
    <x v="7"/>
    <x v="0"/>
    <x v="0"/>
    <x v="3"/>
    <s v="Returning"/>
    <x v="0"/>
    <s v="Trail Bike Light"/>
    <n v="2"/>
    <n v="51.87"/>
    <n v="0.05"/>
    <n v="21.98"/>
    <n v="98.552999999999997"/>
    <n v="43.96"/>
    <n v="54.592999999999996"/>
    <n v="0.55394559272675614"/>
  </r>
  <r>
    <n v="2409"/>
    <d v="2026-08-02T00:00:00"/>
    <n v="2026"/>
    <x v="2"/>
    <n v="8"/>
    <x v="7"/>
    <x v="3"/>
    <x v="13"/>
    <x v="0"/>
    <s v="Returning"/>
    <x v="3"/>
    <s v="Portable Camp Stove"/>
    <n v="1"/>
    <n v="83.6"/>
    <n v="0.05"/>
    <n v="38.51"/>
    <n v="79.419999999999987"/>
    <n v="38.51"/>
    <n v="40.909999999999989"/>
    <n v="0.51510954419541677"/>
  </r>
  <r>
    <n v="2936"/>
    <d v="2026-08-02T00:00:00"/>
    <n v="2026"/>
    <x v="2"/>
    <n v="8"/>
    <x v="7"/>
    <x v="2"/>
    <x v="16"/>
    <x v="0"/>
    <s v="New"/>
    <x v="2"/>
    <s v="Insulated Bottle"/>
    <n v="1"/>
    <n v="35.74"/>
    <n v="0"/>
    <n v="13.49"/>
    <n v="35.74"/>
    <n v="13.49"/>
    <n v="22.25"/>
    <n v="0.62255176273083379"/>
  </r>
  <r>
    <n v="3397"/>
    <d v="2026-08-02T00:00:00"/>
    <n v="2026"/>
    <x v="2"/>
    <n v="8"/>
    <x v="7"/>
    <x v="3"/>
    <x v="4"/>
    <x v="0"/>
    <s v="Returning"/>
    <x v="0"/>
    <s v="Commuter Helmet"/>
    <n v="1"/>
    <n v="79.849999999999994"/>
    <n v="0.1"/>
    <n v="43.11"/>
    <n v="71.864999999999995"/>
    <n v="43.11"/>
    <n v="28.754999999999995"/>
    <n v="0.40012523481527862"/>
  </r>
  <r>
    <n v="4556"/>
    <d v="2026-08-02T00:00:00"/>
    <n v="2026"/>
    <x v="2"/>
    <n v="8"/>
    <x v="7"/>
    <x v="0"/>
    <x v="15"/>
    <x v="0"/>
    <s v="Returning"/>
    <x v="2"/>
    <s v="Packing Cube Set"/>
    <n v="2"/>
    <n v="46.44"/>
    <n v="0"/>
    <n v="18.489999999999998"/>
    <n v="92.88"/>
    <n v="36.979999999999997"/>
    <n v="55.9"/>
    <n v="0.60185185185185186"/>
  </r>
  <r>
    <n v="4614"/>
    <d v="2026-08-02T00:00:00"/>
    <n v="2026"/>
    <x v="2"/>
    <n v="8"/>
    <x v="7"/>
    <x v="3"/>
    <x v="8"/>
    <x v="2"/>
    <s v="Returning"/>
    <x v="0"/>
    <s v="Trail Bike Light"/>
    <n v="2"/>
    <n v="50.44"/>
    <n v="0"/>
    <n v="22.99"/>
    <n v="100.88"/>
    <n v="45.98"/>
    <n v="54.9"/>
    <n v="0.54421094369547984"/>
  </r>
  <r>
    <n v="4999"/>
    <d v="2026-08-02T00:00:00"/>
    <n v="2026"/>
    <x v="2"/>
    <n v="8"/>
    <x v="7"/>
    <x v="3"/>
    <x v="8"/>
    <x v="0"/>
    <s v="Returning"/>
    <x v="0"/>
    <s v="Commuter Helmet"/>
    <n v="2"/>
    <n v="81.38"/>
    <n v="0"/>
    <n v="42.19"/>
    <n v="162.76"/>
    <n v="84.38"/>
    <n v="78.38"/>
    <n v="0.4815679528139592"/>
  </r>
  <r>
    <n v="207"/>
    <d v="2026-08-03T00:00:00"/>
    <n v="2026"/>
    <x v="2"/>
    <n v="8"/>
    <x v="7"/>
    <x v="2"/>
    <x v="16"/>
    <x v="0"/>
    <s v="Returning"/>
    <x v="4"/>
    <s v="Resistance Band Set"/>
    <n v="1"/>
    <n v="41.3"/>
    <n v="0"/>
    <n v="14.52"/>
    <n v="41.3"/>
    <n v="14.52"/>
    <n v="26.779999999999998"/>
    <n v="0.64842615012106541"/>
  </r>
  <r>
    <n v="295"/>
    <d v="2026-08-03T00:00:00"/>
    <n v="2026"/>
    <x v="2"/>
    <n v="8"/>
    <x v="7"/>
    <x v="3"/>
    <x v="8"/>
    <x v="3"/>
    <s v="Returning"/>
    <x v="2"/>
    <s v="Insulated Bottle"/>
    <n v="2"/>
    <n v="36.15"/>
    <n v="0.1"/>
    <n v="13.19"/>
    <n v="65.069999999999993"/>
    <n v="26.38"/>
    <n v="38.69"/>
    <n v="0.59459044106347014"/>
  </r>
  <r>
    <n v="657"/>
    <d v="2026-08-03T00:00:00"/>
    <n v="2026"/>
    <x v="2"/>
    <n v="8"/>
    <x v="7"/>
    <x v="1"/>
    <x v="12"/>
    <x v="0"/>
    <s v="Returning"/>
    <x v="2"/>
    <s v="Carry-On Duffel"/>
    <n v="3"/>
    <n v="132.59"/>
    <n v="0.1"/>
    <n v="66.040000000000006"/>
    <n v="357.99299999999999"/>
    <n v="198.12"/>
    <n v="159.87299999999999"/>
    <n v="0.44658135773604507"/>
  </r>
  <r>
    <n v="694"/>
    <d v="2026-08-03T00:00:00"/>
    <n v="2026"/>
    <x v="2"/>
    <n v="8"/>
    <x v="7"/>
    <x v="2"/>
    <x v="3"/>
    <x v="0"/>
    <s v="New"/>
    <x v="1"/>
    <s v="Trail Boots"/>
    <n v="3"/>
    <n v="144"/>
    <n v="0"/>
    <n v="78.89"/>
    <n v="432"/>
    <n v="236.67000000000002"/>
    <n v="195.32999999999998"/>
    <n v="0.45215277777777774"/>
  </r>
  <r>
    <n v="1187"/>
    <d v="2026-08-03T00:00:00"/>
    <n v="2026"/>
    <x v="2"/>
    <n v="8"/>
    <x v="7"/>
    <x v="0"/>
    <x v="0"/>
    <x v="0"/>
    <s v="Returning"/>
    <x v="2"/>
    <s v="Packing Cube Set"/>
    <n v="2"/>
    <n v="45.45"/>
    <n v="0.05"/>
    <n v="18.829999999999998"/>
    <n v="86.355000000000004"/>
    <n v="37.659999999999997"/>
    <n v="48.695000000000007"/>
    <n v="0.56389323142840608"/>
  </r>
  <r>
    <n v="1915"/>
    <d v="2026-08-03T00:00:00"/>
    <n v="2026"/>
    <x v="2"/>
    <n v="8"/>
    <x v="7"/>
    <x v="1"/>
    <x v="6"/>
    <x v="0"/>
    <s v="Returning"/>
    <x v="0"/>
    <s v="Compact Repair Kit"/>
    <n v="1"/>
    <n v="41.16"/>
    <n v="0.05"/>
    <n v="16.66"/>
    <n v="39.101999999999997"/>
    <n v="16.66"/>
    <n v="22.441999999999997"/>
    <n v="0.57393483709273174"/>
  </r>
  <r>
    <n v="2156"/>
    <d v="2026-08-03T00:00:00"/>
    <n v="2026"/>
    <x v="2"/>
    <n v="8"/>
    <x v="7"/>
    <x v="0"/>
    <x v="0"/>
    <x v="2"/>
    <s v="Returning"/>
    <x v="2"/>
    <s v="Travel Backpack 35L"/>
    <n v="1"/>
    <n v="162.78"/>
    <n v="0"/>
    <n v="85.08"/>
    <n v="162.78"/>
    <n v="85.08"/>
    <n v="77.7"/>
    <n v="0.47733136748986366"/>
  </r>
  <r>
    <n v="2539"/>
    <d v="2026-08-03T00:00:00"/>
    <n v="2026"/>
    <x v="2"/>
    <n v="8"/>
    <x v="7"/>
    <x v="2"/>
    <x v="16"/>
    <x v="2"/>
    <s v="New"/>
    <x v="0"/>
    <s v="Commuter Helmet"/>
    <n v="1"/>
    <n v="80.040000000000006"/>
    <n v="0.1"/>
    <n v="41.88"/>
    <n v="72.036000000000001"/>
    <n v="41.88"/>
    <n v="30.155999999999999"/>
    <n v="0.41862402132267196"/>
  </r>
  <r>
    <n v="3803"/>
    <d v="2026-08-03T00:00:00"/>
    <n v="2026"/>
    <x v="2"/>
    <n v="8"/>
    <x v="7"/>
    <x v="2"/>
    <x v="5"/>
    <x v="0"/>
    <s v="New"/>
    <x v="1"/>
    <s v="Hiking Daypack 20L"/>
    <n v="1"/>
    <n v="90.21"/>
    <n v="0"/>
    <n v="46.31"/>
    <n v="90.21"/>
    <n v="46.31"/>
    <n v="43.899999999999991"/>
    <n v="0.48664227912648261"/>
  </r>
  <r>
    <n v="100"/>
    <d v="2026-08-04T00:00:00"/>
    <n v="2026"/>
    <x v="2"/>
    <n v="8"/>
    <x v="7"/>
    <x v="0"/>
    <x v="9"/>
    <x v="2"/>
    <s v="Business"/>
    <x v="2"/>
    <s v="Carry-On Duffel"/>
    <n v="1"/>
    <n v="133.6"/>
    <n v="0.1"/>
    <n v="67.3"/>
    <n v="120.24"/>
    <n v="67.3"/>
    <n v="52.94"/>
    <n v="0.44028609447771122"/>
  </r>
  <r>
    <n v="118"/>
    <d v="2026-08-04T00:00:00"/>
    <n v="2026"/>
    <x v="2"/>
    <n v="8"/>
    <x v="7"/>
    <x v="3"/>
    <x v="4"/>
    <x v="0"/>
    <s v="Returning"/>
    <x v="2"/>
    <s v="Packing Cube Set"/>
    <n v="1"/>
    <n v="47.53"/>
    <n v="0"/>
    <n v="18.04"/>
    <n v="47.53"/>
    <n v="18.04"/>
    <n v="29.490000000000002"/>
    <n v="0.62045024195245113"/>
  </r>
  <r>
    <n v="220"/>
    <d v="2026-08-04T00:00:00"/>
    <n v="2026"/>
    <x v="2"/>
    <n v="8"/>
    <x v="7"/>
    <x v="0"/>
    <x v="15"/>
    <x v="0"/>
    <s v="Returning"/>
    <x v="2"/>
    <s v="Packing Cube Set"/>
    <n v="2"/>
    <n v="46.71"/>
    <n v="0"/>
    <n v="18.41"/>
    <n v="93.42"/>
    <n v="36.82"/>
    <n v="56.6"/>
    <n v="0.60586598158852489"/>
  </r>
  <r>
    <n v="1145"/>
    <d v="2026-08-04T00:00:00"/>
    <n v="2026"/>
    <x v="2"/>
    <n v="8"/>
    <x v="7"/>
    <x v="2"/>
    <x v="16"/>
    <x v="3"/>
    <s v="New"/>
    <x v="3"/>
    <s v="Trail Tent 2P"/>
    <n v="1"/>
    <n v="197.26"/>
    <n v="0"/>
    <n v="104.09"/>
    <n v="197.26"/>
    <n v="104.09"/>
    <n v="93.169999999999987"/>
    <n v="0.47232079488999285"/>
  </r>
  <r>
    <n v="1289"/>
    <d v="2026-08-04T00:00:00"/>
    <n v="2026"/>
    <x v="2"/>
    <n v="8"/>
    <x v="7"/>
    <x v="2"/>
    <x v="16"/>
    <x v="3"/>
    <s v="New"/>
    <x v="1"/>
    <s v="Trekking Poles"/>
    <n v="1"/>
    <n v="70.56"/>
    <n v="0"/>
    <n v="32.11"/>
    <n v="70.56"/>
    <n v="32.11"/>
    <n v="38.450000000000003"/>
    <n v="0.54492630385487528"/>
  </r>
  <r>
    <n v="1411"/>
    <d v="2026-08-04T00:00:00"/>
    <n v="2026"/>
    <x v="2"/>
    <n v="8"/>
    <x v="7"/>
    <x v="1"/>
    <x v="12"/>
    <x v="0"/>
    <s v="Business"/>
    <x v="4"/>
    <s v="Recovery Roller"/>
    <n v="1"/>
    <n v="36.58"/>
    <n v="0"/>
    <n v="13.98"/>
    <n v="36.58"/>
    <n v="13.98"/>
    <n v="22.599999999999998"/>
    <n v="0.61782394751230174"/>
  </r>
  <r>
    <n v="1799"/>
    <d v="2026-08-04T00:00:00"/>
    <n v="2026"/>
    <x v="2"/>
    <n v="8"/>
    <x v="7"/>
    <x v="3"/>
    <x v="13"/>
    <x v="1"/>
    <s v="Business"/>
    <x v="0"/>
    <s v="Commuter Helmet"/>
    <n v="4"/>
    <n v="82.98"/>
    <n v="0.05"/>
    <n v="43.79"/>
    <n v="315.32400000000001"/>
    <n v="175.16"/>
    <n v="140.16400000000002"/>
    <n v="0.44450787126891711"/>
  </r>
  <r>
    <n v="1871"/>
    <d v="2026-08-04T00:00:00"/>
    <n v="2026"/>
    <x v="2"/>
    <n v="8"/>
    <x v="7"/>
    <x v="0"/>
    <x v="0"/>
    <x v="0"/>
    <s v="New"/>
    <x v="0"/>
    <s v="Compact Repair Kit"/>
    <n v="1"/>
    <n v="41.25"/>
    <n v="0"/>
    <n v="17.02"/>
    <n v="41.25"/>
    <n v="17.02"/>
    <n v="24.23"/>
    <n v="0.58739393939393936"/>
  </r>
  <r>
    <n v="4180"/>
    <d v="2026-08-04T00:00:00"/>
    <n v="2026"/>
    <x v="2"/>
    <n v="8"/>
    <x v="7"/>
    <x v="2"/>
    <x v="3"/>
    <x v="0"/>
    <s v="Returning"/>
    <x v="0"/>
    <s v="Cycling Pack 12L"/>
    <n v="1"/>
    <n v="101.37"/>
    <n v="0"/>
    <n v="51.56"/>
    <n v="101.37"/>
    <n v="51.56"/>
    <n v="49.81"/>
    <n v="0.49136825490776365"/>
  </r>
  <r>
    <n v="4338"/>
    <d v="2026-08-04T00:00:00"/>
    <n v="2026"/>
    <x v="2"/>
    <n v="8"/>
    <x v="7"/>
    <x v="2"/>
    <x v="16"/>
    <x v="0"/>
    <s v="Returning"/>
    <x v="3"/>
    <s v="Alpine Tent 4P"/>
    <n v="1"/>
    <n v="340.66"/>
    <n v="0.05"/>
    <n v="194.13"/>
    <n v="323.62700000000001"/>
    <n v="194.13"/>
    <n v="129.49700000000001"/>
    <n v="0.40014275693931595"/>
  </r>
  <r>
    <n v="4463"/>
    <d v="2026-08-04T00:00:00"/>
    <n v="2026"/>
    <x v="2"/>
    <n v="8"/>
    <x v="7"/>
    <x v="2"/>
    <x v="2"/>
    <x v="3"/>
    <s v="Business"/>
    <x v="0"/>
    <s v="Trail Bike Light"/>
    <n v="1"/>
    <n v="50.43"/>
    <n v="0.15"/>
    <n v="22.94"/>
    <n v="42.865499999999997"/>
    <n v="22.94"/>
    <n v="19.925499999999996"/>
    <n v="0.46483768998378644"/>
  </r>
  <r>
    <n v="382"/>
    <d v="2026-08-05T00:00:00"/>
    <n v="2026"/>
    <x v="2"/>
    <n v="8"/>
    <x v="7"/>
    <x v="3"/>
    <x v="8"/>
    <x v="0"/>
    <s v="New"/>
    <x v="4"/>
    <s v="Resistance Band Set"/>
    <n v="1"/>
    <n v="40.42"/>
    <n v="0.05"/>
    <n v="14.33"/>
    <n v="38.399000000000001"/>
    <n v="14.33"/>
    <n v="24.069000000000003"/>
    <n v="0.62681319826037141"/>
  </r>
  <r>
    <n v="1011"/>
    <d v="2026-08-05T00:00:00"/>
    <n v="2026"/>
    <x v="2"/>
    <n v="8"/>
    <x v="7"/>
    <x v="0"/>
    <x v="0"/>
    <x v="0"/>
    <s v="New"/>
    <x v="0"/>
    <s v="Trail Bike Light"/>
    <n v="1"/>
    <n v="51.81"/>
    <n v="0.05"/>
    <n v="22.28"/>
    <n v="49.219499999999996"/>
    <n v="22.28"/>
    <n v="26.939499999999995"/>
    <n v="0.54733388189640275"/>
  </r>
  <r>
    <n v="1148"/>
    <d v="2026-08-05T00:00:00"/>
    <n v="2026"/>
    <x v="2"/>
    <n v="8"/>
    <x v="7"/>
    <x v="2"/>
    <x v="2"/>
    <x v="2"/>
    <s v="New"/>
    <x v="4"/>
    <s v="Recovery Roller"/>
    <n v="3"/>
    <n v="35.9"/>
    <n v="0"/>
    <n v="14.11"/>
    <n v="107.69999999999999"/>
    <n v="42.33"/>
    <n v="65.36999999999999"/>
    <n v="0.60696378830083564"/>
  </r>
  <r>
    <n v="1397"/>
    <d v="2026-08-05T00:00:00"/>
    <n v="2026"/>
    <x v="2"/>
    <n v="8"/>
    <x v="7"/>
    <x v="1"/>
    <x v="14"/>
    <x v="2"/>
    <s v="Business"/>
    <x v="1"/>
    <s v="Hiking Daypack 20L"/>
    <n v="2"/>
    <n v="90.27"/>
    <n v="0.05"/>
    <n v="46.38"/>
    <n v="171.51299999999998"/>
    <n v="92.76"/>
    <n v="78.752999999999972"/>
    <n v="0.45916636056742044"/>
  </r>
  <r>
    <n v="2252"/>
    <d v="2026-08-05T00:00:00"/>
    <n v="2026"/>
    <x v="2"/>
    <n v="8"/>
    <x v="7"/>
    <x v="1"/>
    <x v="11"/>
    <x v="0"/>
    <s v="New"/>
    <x v="0"/>
    <s v="Trail Bike Light"/>
    <n v="1"/>
    <n v="49.68"/>
    <n v="0.05"/>
    <n v="22.02"/>
    <n v="47.195999999999998"/>
    <n v="22.02"/>
    <n v="25.175999999999998"/>
    <n v="0.53343503686753113"/>
  </r>
  <r>
    <n v="2415"/>
    <d v="2026-08-05T00:00:00"/>
    <n v="2026"/>
    <x v="2"/>
    <n v="8"/>
    <x v="7"/>
    <x v="1"/>
    <x v="12"/>
    <x v="0"/>
    <s v="New"/>
    <x v="2"/>
    <s v="Carry-On Duffel"/>
    <n v="2"/>
    <n v="131.25"/>
    <n v="0.05"/>
    <n v="65.42"/>
    <n v="249.375"/>
    <n v="130.84"/>
    <n v="118.535"/>
    <n v="0.47532832080200499"/>
  </r>
  <r>
    <n v="2525"/>
    <d v="2026-08-05T00:00:00"/>
    <n v="2026"/>
    <x v="2"/>
    <n v="8"/>
    <x v="7"/>
    <x v="3"/>
    <x v="4"/>
    <x v="2"/>
    <s v="New"/>
    <x v="4"/>
    <s v="Recovery Roller"/>
    <n v="2"/>
    <n v="36.78"/>
    <n v="0.05"/>
    <n v="13.85"/>
    <n v="69.882000000000005"/>
    <n v="27.7"/>
    <n v="42.182000000000002"/>
    <n v="0.60361752668784519"/>
  </r>
  <r>
    <n v="2652"/>
    <d v="2026-08-05T00:00:00"/>
    <n v="2026"/>
    <x v="2"/>
    <n v="8"/>
    <x v="7"/>
    <x v="2"/>
    <x v="2"/>
    <x v="2"/>
    <s v="Returning"/>
    <x v="0"/>
    <s v="Commuter Helmet"/>
    <n v="1"/>
    <n v="80.790000000000006"/>
    <n v="0.1"/>
    <n v="43.65"/>
    <n v="72.711000000000013"/>
    <n v="43.65"/>
    <n v="29.061000000000014"/>
    <n v="0.39967817799232591"/>
  </r>
  <r>
    <n v="4035"/>
    <d v="2026-08-05T00:00:00"/>
    <n v="2026"/>
    <x v="2"/>
    <n v="8"/>
    <x v="7"/>
    <x v="0"/>
    <x v="9"/>
    <x v="0"/>
    <s v="Returning"/>
    <x v="0"/>
    <s v="Compact Repair Kit"/>
    <n v="2"/>
    <n v="40.53"/>
    <n v="0.05"/>
    <n v="17.100000000000001"/>
    <n v="77.007000000000005"/>
    <n v="34.200000000000003"/>
    <n v="42.807000000000002"/>
    <n v="0.55588452997779425"/>
  </r>
  <r>
    <n v="4377"/>
    <d v="2026-08-05T00:00:00"/>
    <n v="2026"/>
    <x v="2"/>
    <n v="8"/>
    <x v="7"/>
    <x v="2"/>
    <x v="2"/>
    <x v="3"/>
    <s v="New"/>
    <x v="0"/>
    <s v="Commuter Helmet"/>
    <n v="2"/>
    <n v="81.66"/>
    <n v="0"/>
    <n v="42.11"/>
    <n v="163.32"/>
    <n v="84.22"/>
    <n v="79.099999999999994"/>
    <n v="0.48432525104090129"/>
  </r>
  <r>
    <n v="4734"/>
    <d v="2026-08-05T00:00:00"/>
    <n v="2026"/>
    <x v="2"/>
    <n v="8"/>
    <x v="7"/>
    <x v="1"/>
    <x v="12"/>
    <x v="3"/>
    <s v="Returning"/>
    <x v="1"/>
    <s v="Trail Boots"/>
    <n v="1"/>
    <n v="146.55000000000001"/>
    <n v="0"/>
    <n v="78.8"/>
    <n v="146.55000000000001"/>
    <n v="78.8"/>
    <n v="67.750000000000014"/>
    <n v="0.46229955646537024"/>
  </r>
  <r>
    <n v="4892"/>
    <d v="2026-08-05T00:00:00"/>
    <n v="2026"/>
    <x v="2"/>
    <n v="8"/>
    <x v="7"/>
    <x v="1"/>
    <x v="1"/>
    <x v="2"/>
    <s v="Returning"/>
    <x v="2"/>
    <s v="Travel Backpack 35L"/>
    <n v="2"/>
    <n v="161.75"/>
    <n v="0.1"/>
    <n v="85.85"/>
    <n v="291.15000000000003"/>
    <n v="171.7"/>
    <n v="119.45000000000005"/>
    <n v="0.41026962047054794"/>
  </r>
  <r>
    <n v="5059"/>
    <d v="2026-08-05T00:00:00"/>
    <n v="2026"/>
    <x v="2"/>
    <n v="8"/>
    <x v="7"/>
    <x v="1"/>
    <x v="1"/>
    <x v="3"/>
    <s v="Returning"/>
    <x v="3"/>
    <s v="Compact Sleeping Bag"/>
    <n v="2"/>
    <n v="122.47"/>
    <n v="0"/>
    <n v="59.73"/>
    <n v="244.94"/>
    <n v="119.46"/>
    <n v="125.48"/>
    <n v="0.5122887237690863"/>
  </r>
  <r>
    <n v="835"/>
    <d v="2026-08-06T00:00:00"/>
    <n v="2026"/>
    <x v="2"/>
    <n v="8"/>
    <x v="7"/>
    <x v="3"/>
    <x v="7"/>
    <x v="3"/>
    <s v="Returning"/>
    <x v="1"/>
    <s v="Trekking Poles"/>
    <n v="3"/>
    <n v="70.930000000000007"/>
    <n v="0"/>
    <n v="32.9"/>
    <n v="212.79000000000002"/>
    <n v="98.699999999999989"/>
    <n v="114.09000000000003"/>
    <n v="0.53616241364725792"/>
  </r>
  <r>
    <n v="1104"/>
    <d v="2026-08-06T00:00:00"/>
    <n v="2026"/>
    <x v="2"/>
    <n v="8"/>
    <x v="7"/>
    <x v="0"/>
    <x v="15"/>
    <x v="0"/>
    <s v="Returning"/>
    <x v="3"/>
    <s v="Trail Tent 2P"/>
    <n v="1"/>
    <n v="191.44"/>
    <n v="0"/>
    <n v="102.13"/>
    <n v="191.44"/>
    <n v="102.13"/>
    <n v="89.31"/>
    <n v="0.46651692436272463"/>
  </r>
  <r>
    <n v="1976"/>
    <d v="2026-08-06T00:00:00"/>
    <n v="2026"/>
    <x v="2"/>
    <n v="8"/>
    <x v="7"/>
    <x v="3"/>
    <x v="8"/>
    <x v="0"/>
    <s v="Returning"/>
    <x v="0"/>
    <s v="Commuter Helmet"/>
    <n v="2"/>
    <n v="82.92"/>
    <n v="0"/>
    <n v="41.64"/>
    <n v="165.84"/>
    <n v="83.28"/>
    <n v="82.56"/>
    <n v="0.49782923299565845"/>
  </r>
  <r>
    <n v="2596"/>
    <d v="2026-08-06T00:00:00"/>
    <n v="2026"/>
    <x v="2"/>
    <n v="8"/>
    <x v="7"/>
    <x v="2"/>
    <x v="3"/>
    <x v="2"/>
    <s v="Returning"/>
    <x v="3"/>
    <s v="Portable Camp Stove"/>
    <n v="1"/>
    <n v="82.82"/>
    <n v="0"/>
    <n v="38.83"/>
    <n v="82.82"/>
    <n v="38.83"/>
    <n v="43.989999999999995"/>
    <n v="0.53115189567737264"/>
  </r>
  <r>
    <n v="2693"/>
    <d v="2026-08-06T00:00:00"/>
    <n v="2026"/>
    <x v="2"/>
    <n v="8"/>
    <x v="7"/>
    <x v="3"/>
    <x v="8"/>
    <x v="0"/>
    <s v="New"/>
    <x v="3"/>
    <s v="Alpine Tent 4P"/>
    <n v="1"/>
    <n v="335.26"/>
    <n v="0.05"/>
    <n v="193.73"/>
    <n v="318.49699999999996"/>
    <n v="193.73"/>
    <n v="124.76699999999997"/>
    <n v="0.39173681384754011"/>
  </r>
  <r>
    <n v="3045"/>
    <d v="2026-08-06T00:00:00"/>
    <n v="2026"/>
    <x v="2"/>
    <n v="8"/>
    <x v="7"/>
    <x v="2"/>
    <x v="16"/>
    <x v="3"/>
    <s v="Business"/>
    <x v="2"/>
    <s v="Packing Cube Set"/>
    <n v="1"/>
    <n v="47.19"/>
    <n v="0.05"/>
    <n v="18.11"/>
    <n v="44.830499999999994"/>
    <n v="18.11"/>
    <n v="26.720499999999994"/>
    <n v="0.59603395010093574"/>
  </r>
  <r>
    <n v="3340"/>
    <d v="2026-08-06T00:00:00"/>
    <n v="2026"/>
    <x v="2"/>
    <n v="8"/>
    <x v="7"/>
    <x v="2"/>
    <x v="16"/>
    <x v="3"/>
    <s v="Returning"/>
    <x v="1"/>
    <s v="Hiking Daypack 20L"/>
    <n v="3"/>
    <n v="91.57"/>
    <n v="0"/>
    <n v="44.52"/>
    <n v="274.70999999999998"/>
    <n v="133.56"/>
    <n v="141.14999999999998"/>
    <n v="0.51381456808998571"/>
  </r>
  <r>
    <n v="3553"/>
    <d v="2026-08-06T00:00:00"/>
    <n v="2026"/>
    <x v="2"/>
    <n v="8"/>
    <x v="7"/>
    <x v="3"/>
    <x v="13"/>
    <x v="0"/>
    <s v="New"/>
    <x v="1"/>
    <s v="Summit Backpack 45L"/>
    <n v="4"/>
    <n v="154.41999999999999"/>
    <n v="0"/>
    <n v="77.86"/>
    <n v="617.67999999999995"/>
    <n v="311.44"/>
    <n v="306.23999999999995"/>
    <n v="0.49579070068643954"/>
  </r>
  <r>
    <n v="3807"/>
    <d v="2026-08-06T00:00:00"/>
    <n v="2026"/>
    <x v="2"/>
    <n v="8"/>
    <x v="7"/>
    <x v="0"/>
    <x v="0"/>
    <x v="3"/>
    <s v="Returning"/>
    <x v="0"/>
    <s v="Trail Bike Light"/>
    <n v="2"/>
    <n v="49.91"/>
    <n v="0.05"/>
    <n v="21.86"/>
    <n v="94.828999999999994"/>
    <n v="43.72"/>
    <n v="51.108999999999995"/>
    <n v="0.53895960096594919"/>
  </r>
  <r>
    <n v="4061"/>
    <d v="2026-08-06T00:00:00"/>
    <n v="2026"/>
    <x v="2"/>
    <n v="8"/>
    <x v="7"/>
    <x v="3"/>
    <x v="8"/>
    <x v="3"/>
    <s v="Returning"/>
    <x v="1"/>
    <s v="Hiking Daypack 20L"/>
    <n v="1"/>
    <n v="91.58"/>
    <n v="0.1"/>
    <n v="44.87"/>
    <n v="82.421999999999997"/>
    <n v="44.87"/>
    <n v="37.552"/>
    <n v="0.45560651282424597"/>
  </r>
  <r>
    <n v="4645"/>
    <d v="2026-08-06T00:00:00"/>
    <n v="2026"/>
    <x v="2"/>
    <n v="8"/>
    <x v="7"/>
    <x v="2"/>
    <x v="10"/>
    <x v="0"/>
    <s v="New"/>
    <x v="4"/>
    <s v="Resistance Band Set"/>
    <n v="3"/>
    <n v="41.11"/>
    <n v="0"/>
    <n v="14.49"/>
    <n v="123.33"/>
    <n v="43.47"/>
    <n v="79.86"/>
    <n v="0.64753101435173921"/>
  </r>
  <r>
    <n v="5104"/>
    <d v="2026-08-06T00:00:00"/>
    <n v="2026"/>
    <x v="2"/>
    <n v="8"/>
    <x v="7"/>
    <x v="1"/>
    <x v="12"/>
    <x v="0"/>
    <s v="Returning"/>
    <x v="2"/>
    <s v="Insulated Bottle"/>
    <n v="4"/>
    <n v="35.9"/>
    <n v="0"/>
    <n v="13.49"/>
    <n v="143.6"/>
    <n v="53.96"/>
    <n v="89.639999999999986"/>
    <n v="0.62423398328690805"/>
  </r>
  <r>
    <n v="813"/>
    <d v="2026-08-07T00:00:00"/>
    <n v="2026"/>
    <x v="2"/>
    <n v="8"/>
    <x v="7"/>
    <x v="2"/>
    <x v="16"/>
    <x v="0"/>
    <s v="Returning"/>
    <x v="4"/>
    <s v="Recovery Roller"/>
    <n v="1"/>
    <n v="36.33"/>
    <n v="0.05"/>
    <n v="13.78"/>
    <n v="34.513499999999993"/>
    <n v="13.78"/>
    <n v="20.733499999999992"/>
    <n v="0.60073594390600771"/>
  </r>
  <r>
    <n v="836"/>
    <d v="2026-08-07T00:00:00"/>
    <n v="2026"/>
    <x v="2"/>
    <n v="8"/>
    <x v="7"/>
    <x v="1"/>
    <x v="14"/>
    <x v="3"/>
    <s v="New"/>
    <x v="2"/>
    <s v="Packing Cube Set"/>
    <n v="5"/>
    <n v="45.94"/>
    <n v="0.05"/>
    <n v="18.059999999999999"/>
    <n v="218.21499999999997"/>
    <n v="90.3"/>
    <n v="127.91499999999998"/>
    <n v="0.5861879339183832"/>
  </r>
  <r>
    <n v="1266"/>
    <d v="2026-08-07T00:00:00"/>
    <n v="2026"/>
    <x v="2"/>
    <n v="8"/>
    <x v="7"/>
    <x v="0"/>
    <x v="15"/>
    <x v="2"/>
    <s v="Returning"/>
    <x v="4"/>
    <s v="Recovery Roller"/>
    <n v="1"/>
    <n v="36.630000000000003"/>
    <n v="0"/>
    <n v="13.7"/>
    <n v="36.630000000000003"/>
    <n v="13.7"/>
    <n v="22.930000000000003"/>
    <n v="0.62598962598962604"/>
  </r>
  <r>
    <n v="2201"/>
    <d v="2026-08-07T00:00:00"/>
    <n v="2026"/>
    <x v="2"/>
    <n v="8"/>
    <x v="7"/>
    <x v="1"/>
    <x v="1"/>
    <x v="0"/>
    <s v="Returning"/>
    <x v="1"/>
    <s v="Trail Boots"/>
    <n v="1"/>
    <n v="141.38"/>
    <n v="0.05"/>
    <n v="77.14"/>
    <n v="134.31099999999998"/>
    <n v="77.14"/>
    <n v="57.170999999999978"/>
    <n v="0.42566133823737434"/>
  </r>
  <r>
    <n v="2382"/>
    <d v="2026-08-07T00:00:00"/>
    <n v="2026"/>
    <x v="2"/>
    <n v="8"/>
    <x v="7"/>
    <x v="1"/>
    <x v="14"/>
    <x v="2"/>
    <s v="Returning"/>
    <x v="3"/>
    <s v="Alpine Tent 4P"/>
    <n v="3"/>
    <n v="343.45"/>
    <n v="0.05"/>
    <n v="195.73"/>
    <n v="978.83249999999987"/>
    <n v="587.18999999999994"/>
    <n v="391.64249999999993"/>
    <n v="0.40011186796515236"/>
  </r>
  <r>
    <n v="1227"/>
    <d v="2026-08-08T00:00:00"/>
    <n v="2026"/>
    <x v="2"/>
    <n v="8"/>
    <x v="7"/>
    <x v="3"/>
    <x v="8"/>
    <x v="0"/>
    <s v="Returning"/>
    <x v="0"/>
    <s v="Cycling Pack 12L"/>
    <n v="1"/>
    <n v="104.69"/>
    <n v="0"/>
    <n v="49.06"/>
    <n v="104.69"/>
    <n v="49.06"/>
    <n v="55.629999999999995"/>
    <n v="0.53137835514375775"/>
  </r>
  <r>
    <n v="1843"/>
    <d v="2026-08-08T00:00:00"/>
    <n v="2026"/>
    <x v="2"/>
    <n v="8"/>
    <x v="7"/>
    <x v="3"/>
    <x v="8"/>
    <x v="0"/>
    <s v="New"/>
    <x v="3"/>
    <s v="Alpine Tent 4P"/>
    <n v="2"/>
    <n v="341.23"/>
    <n v="0.05"/>
    <n v="192.5"/>
    <n v="648.33699999999999"/>
    <n v="385"/>
    <n v="263.33699999999999"/>
    <n v="0.40617302421425894"/>
  </r>
  <r>
    <n v="2369"/>
    <d v="2026-08-08T00:00:00"/>
    <n v="2026"/>
    <x v="2"/>
    <n v="8"/>
    <x v="7"/>
    <x v="3"/>
    <x v="8"/>
    <x v="2"/>
    <s v="New"/>
    <x v="3"/>
    <s v="Compact Sleeping Bag"/>
    <n v="1"/>
    <n v="125.95"/>
    <n v="0.05"/>
    <n v="61.9"/>
    <n v="119.6525"/>
    <n v="61.9"/>
    <n v="57.752500000000005"/>
    <n v="0.48266856104134892"/>
  </r>
  <r>
    <n v="2386"/>
    <d v="2026-08-08T00:00:00"/>
    <n v="2026"/>
    <x v="2"/>
    <n v="8"/>
    <x v="7"/>
    <x v="1"/>
    <x v="1"/>
    <x v="0"/>
    <s v="Returning"/>
    <x v="1"/>
    <s v="Hiking Daypack 20L"/>
    <n v="6"/>
    <n v="91.9"/>
    <n v="0.05"/>
    <n v="44.69"/>
    <n v="523.83000000000004"/>
    <n v="268.14"/>
    <n v="255.69000000000005"/>
    <n v="0.48811637363266713"/>
  </r>
  <r>
    <n v="2579"/>
    <d v="2026-08-08T00:00:00"/>
    <n v="2026"/>
    <x v="2"/>
    <n v="8"/>
    <x v="7"/>
    <x v="3"/>
    <x v="8"/>
    <x v="2"/>
    <s v="Returning"/>
    <x v="3"/>
    <s v="Portable Camp Stove"/>
    <n v="1"/>
    <n v="81.22"/>
    <n v="0"/>
    <n v="39.18"/>
    <n v="81.22"/>
    <n v="39.18"/>
    <n v="42.04"/>
    <n v="0.51760650086185667"/>
  </r>
  <r>
    <n v="3075"/>
    <d v="2026-08-08T00:00:00"/>
    <n v="2026"/>
    <x v="2"/>
    <n v="8"/>
    <x v="7"/>
    <x v="0"/>
    <x v="0"/>
    <x v="0"/>
    <s v="Business"/>
    <x v="1"/>
    <s v="Trekking Poles"/>
    <n v="2"/>
    <n v="72.31"/>
    <n v="0"/>
    <n v="31.75"/>
    <n v="144.62"/>
    <n v="63.5"/>
    <n v="81.12"/>
    <n v="0.56091826856589688"/>
  </r>
  <r>
    <n v="3982"/>
    <d v="2026-08-08T00:00:00"/>
    <n v="2026"/>
    <x v="2"/>
    <n v="8"/>
    <x v="7"/>
    <x v="2"/>
    <x v="2"/>
    <x v="2"/>
    <s v="Returning"/>
    <x v="3"/>
    <s v="Portable Camp Stove"/>
    <n v="1"/>
    <n v="79.989999999999995"/>
    <n v="0.05"/>
    <n v="40.25"/>
    <n v="75.990499999999997"/>
    <n v="40.25"/>
    <n v="35.740499999999997"/>
    <n v="0.47032852790809376"/>
  </r>
  <r>
    <n v="4530"/>
    <d v="2026-08-08T00:00:00"/>
    <n v="2026"/>
    <x v="2"/>
    <n v="8"/>
    <x v="7"/>
    <x v="3"/>
    <x v="13"/>
    <x v="0"/>
    <s v="New"/>
    <x v="1"/>
    <s v="Summit Backpack 45L"/>
    <n v="1"/>
    <n v="151.87"/>
    <n v="0.1"/>
    <n v="76.97"/>
    <n v="136.68300000000002"/>
    <n v="76.97"/>
    <n v="59.713000000000022"/>
    <n v="0.4368721786908395"/>
  </r>
  <r>
    <n v="4641"/>
    <d v="2026-08-08T00:00:00"/>
    <n v="2026"/>
    <x v="2"/>
    <n v="8"/>
    <x v="7"/>
    <x v="3"/>
    <x v="8"/>
    <x v="3"/>
    <s v="New"/>
    <x v="1"/>
    <s v="Summit Backpack 45L"/>
    <n v="1"/>
    <n v="156.55000000000001"/>
    <n v="0"/>
    <n v="80.430000000000007"/>
    <n v="156.55000000000001"/>
    <n v="80.430000000000007"/>
    <n v="76.12"/>
    <n v="0.48623442989460236"/>
  </r>
  <r>
    <n v="4778"/>
    <d v="2026-08-08T00:00:00"/>
    <n v="2026"/>
    <x v="2"/>
    <n v="8"/>
    <x v="7"/>
    <x v="1"/>
    <x v="12"/>
    <x v="2"/>
    <s v="New"/>
    <x v="1"/>
    <s v="Summit Backpack 45L"/>
    <n v="1"/>
    <n v="152.72"/>
    <n v="0"/>
    <n v="77.73"/>
    <n v="152.72"/>
    <n v="77.73"/>
    <n v="74.989999999999995"/>
    <n v="0.4910293347302252"/>
  </r>
  <r>
    <n v="5132"/>
    <d v="2026-08-08T00:00:00"/>
    <n v="2026"/>
    <x v="2"/>
    <n v="8"/>
    <x v="7"/>
    <x v="1"/>
    <x v="12"/>
    <x v="0"/>
    <s v="Business"/>
    <x v="0"/>
    <s v="Compact Repair Kit"/>
    <n v="1"/>
    <n v="40.51"/>
    <n v="0.05"/>
    <n v="16.29"/>
    <n v="38.484499999999997"/>
    <n v="16.29"/>
    <n v="22.194499999999998"/>
    <n v="0.57671270251659756"/>
  </r>
  <r>
    <n v="227"/>
    <d v="2026-08-09T00:00:00"/>
    <n v="2026"/>
    <x v="2"/>
    <n v="8"/>
    <x v="7"/>
    <x v="3"/>
    <x v="7"/>
    <x v="3"/>
    <s v="Returning"/>
    <x v="4"/>
    <s v="Resistance Band Set"/>
    <n v="3"/>
    <n v="40.61"/>
    <n v="0"/>
    <n v="14.72"/>
    <n v="121.83"/>
    <n v="44.160000000000004"/>
    <n v="77.669999999999987"/>
    <n v="0.63752770253632096"/>
  </r>
  <r>
    <n v="390"/>
    <d v="2026-08-09T00:00:00"/>
    <n v="2026"/>
    <x v="2"/>
    <n v="8"/>
    <x v="7"/>
    <x v="2"/>
    <x v="5"/>
    <x v="2"/>
    <s v="New"/>
    <x v="1"/>
    <s v="Hiking Daypack 20L"/>
    <n v="1"/>
    <n v="93.41"/>
    <n v="0.05"/>
    <n v="44.7"/>
    <n v="88.739499999999992"/>
    <n v="44.7"/>
    <n v="44.03949999999999"/>
    <n v="0.49627843294136198"/>
  </r>
  <r>
    <n v="859"/>
    <d v="2026-08-09T00:00:00"/>
    <n v="2026"/>
    <x v="2"/>
    <n v="8"/>
    <x v="7"/>
    <x v="0"/>
    <x v="0"/>
    <x v="2"/>
    <s v="New"/>
    <x v="1"/>
    <s v="Hiking Daypack 20L"/>
    <n v="2"/>
    <n v="90.23"/>
    <n v="0"/>
    <n v="44.22"/>
    <n v="180.46"/>
    <n v="88.44"/>
    <n v="92.02000000000001"/>
    <n v="0.50991909564446414"/>
  </r>
  <r>
    <n v="1468"/>
    <d v="2026-08-09T00:00:00"/>
    <n v="2026"/>
    <x v="2"/>
    <n v="8"/>
    <x v="7"/>
    <x v="1"/>
    <x v="11"/>
    <x v="2"/>
    <s v="Returning"/>
    <x v="0"/>
    <s v="Trail Bike Light"/>
    <n v="1"/>
    <n v="51.75"/>
    <n v="0"/>
    <n v="22.36"/>
    <n v="51.75"/>
    <n v="22.36"/>
    <n v="29.39"/>
    <n v="0.56792270531400968"/>
  </r>
  <r>
    <n v="2356"/>
    <d v="2026-08-09T00:00:00"/>
    <n v="2026"/>
    <x v="2"/>
    <n v="8"/>
    <x v="7"/>
    <x v="3"/>
    <x v="13"/>
    <x v="2"/>
    <s v="New"/>
    <x v="0"/>
    <s v="Cycling Pack 12L"/>
    <n v="3"/>
    <n v="102.91"/>
    <n v="0.1"/>
    <n v="50.23"/>
    <n v="277.85700000000003"/>
    <n v="150.69"/>
    <n v="127.16700000000003"/>
    <n v="0.45767067232425318"/>
  </r>
  <r>
    <n v="3556"/>
    <d v="2026-08-09T00:00:00"/>
    <n v="2026"/>
    <x v="2"/>
    <n v="8"/>
    <x v="7"/>
    <x v="2"/>
    <x v="16"/>
    <x v="0"/>
    <s v="New"/>
    <x v="0"/>
    <s v="Commuter Helmet"/>
    <n v="4"/>
    <n v="82.63"/>
    <n v="0.1"/>
    <n v="43.78"/>
    <n v="297.46800000000002"/>
    <n v="175.12"/>
    <n v="122.34800000000001"/>
    <n v="0.41129802197211129"/>
  </r>
  <r>
    <n v="925"/>
    <d v="2026-08-10T00:00:00"/>
    <n v="2026"/>
    <x v="2"/>
    <n v="8"/>
    <x v="7"/>
    <x v="0"/>
    <x v="0"/>
    <x v="2"/>
    <s v="Returning"/>
    <x v="3"/>
    <s v="Trail Tent 2P"/>
    <n v="1"/>
    <n v="196.39"/>
    <n v="0"/>
    <n v="102.92"/>
    <n v="196.39"/>
    <n v="102.92"/>
    <n v="93.469999999999985"/>
    <n v="0.47594073017974436"/>
  </r>
  <r>
    <n v="1563"/>
    <d v="2026-08-10T00:00:00"/>
    <n v="2026"/>
    <x v="2"/>
    <n v="8"/>
    <x v="7"/>
    <x v="2"/>
    <x v="10"/>
    <x v="3"/>
    <s v="Business"/>
    <x v="2"/>
    <s v="Insulated Bottle"/>
    <n v="2"/>
    <n v="36.25"/>
    <n v="0"/>
    <n v="13.77"/>
    <n v="72.5"/>
    <n v="27.54"/>
    <n v="44.96"/>
    <n v="0.62013793103448278"/>
  </r>
  <r>
    <n v="1634"/>
    <d v="2026-08-10T00:00:00"/>
    <n v="2026"/>
    <x v="2"/>
    <n v="8"/>
    <x v="7"/>
    <x v="1"/>
    <x v="1"/>
    <x v="2"/>
    <s v="Returning"/>
    <x v="3"/>
    <s v="Trail Tent 2P"/>
    <n v="2"/>
    <n v="199.85"/>
    <n v="0.05"/>
    <n v="104.34"/>
    <n v="379.71499999999997"/>
    <n v="208.68"/>
    <n v="171.03499999999997"/>
    <n v="0.45042992770893953"/>
  </r>
  <r>
    <n v="2187"/>
    <d v="2026-08-10T00:00:00"/>
    <n v="2026"/>
    <x v="2"/>
    <n v="8"/>
    <x v="7"/>
    <x v="2"/>
    <x v="2"/>
    <x v="2"/>
    <s v="New"/>
    <x v="2"/>
    <s v="Packing Cube Set"/>
    <n v="1"/>
    <n v="46.32"/>
    <n v="0.05"/>
    <n v="18.34"/>
    <n v="44.003999999999998"/>
    <n v="18.34"/>
    <n v="25.663999999999998"/>
    <n v="0.58321970729933637"/>
  </r>
  <r>
    <n v="2773"/>
    <d v="2026-08-10T00:00:00"/>
    <n v="2026"/>
    <x v="2"/>
    <n v="8"/>
    <x v="7"/>
    <x v="1"/>
    <x v="14"/>
    <x v="0"/>
    <s v="New"/>
    <x v="1"/>
    <s v="Summit Backpack 45L"/>
    <n v="4"/>
    <n v="151.06"/>
    <n v="0"/>
    <n v="77.67"/>
    <n v="604.24"/>
    <n v="310.68"/>
    <n v="293.56"/>
    <n v="0.48583344366476894"/>
  </r>
  <r>
    <n v="5040"/>
    <d v="2026-08-10T00:00:00"/>
    <n v="2026"/>
    <x v="2"/>
    <n v="8"/>
    <x v="7"/>
    <x v="3"/>
    <x v="7"/>
    <x v="0"/>
    <s v="Returning"/>
    <x v="1"/>
    <s v="Trekking Poles"/>
    <n v="1"/>
    <n v="72.39"/>
    <n v="0.1"/>
    <n v="31.64"/>
    <n v="65.150999999999996"/>
    <n v="31.64"/>
    <n v="33.510999999999996"/>
    <n v="0.51435895074519189"/>
  </r>
  <r>
    <n v="415"/>
    <d v="2026-08-11T00:00:00"/>
    <n v="2026"/>
    <x v="2"/>
    <n v="8"/>
    <x v="7"/>
    <x v="0"/>
    <x v="9"/>
    <x v="2"/>
    <s v="Returning"/>
    <x v="1"/>
    <s v="Trekking Poles"/>
    <n v="1"/>
    <n v="72.650000000000006"/>
    <n v="0"/>
    <n v="31.72"/>
    <n v="72.650000000000006"/>
    <n v="31.72"/>
    <n v="40.930000000000007"/>
    <n v="0.56338609772883697"/>
  </r>
  <r>
    <n v="1111"/>
    <d v="2026-08-11T00:00:00"/>
    <n v="2026"/>
    <x v="2"/>
    <n v="8"/>
    <x v="7"/>
    <x v="3"/>
    <x v="13"/>
    <x v="0"/>
    <s v="New"/>
    <x v="3"/>
    <s v="Trail Tent 2P"/>
    <n v="1"/>
    <n v="198.44"/>
    <n v="0"/>
    <n v="106.79"/>
    <n v="198.44"/>
    <n v="106.79"/>
    <n v="91.649999999999991"/>
    <n v="0.46185244910300338"/>
  </r>
  <r>
    <n v="1243"/>
    <d v="2026-08-11T00:00:00"/>
    <n v="2026"/>
    <x v="2"/>
    <n v="8"/>
    <x v="7"/>
    <x v="2"/>
    <x v="16"/>
    <x v="0"/>
    <s v="Returning"/>
    <x v="3"/>
    <s v="Trail Tent 2P"/>
    <n v="1"/>
    <n v="193.67"/>
    <n v="0"/>
    <n v="103.79"/>
    <n v="193.67"/>
    <n v="103.79"/>
    <n v="89.879999999999981"/>
    <n v="0.46408839779005517"/>
  </r>
  <r>
    <n v="1326"/>
    <d v="2026-08-11T00:00:00"/>
    <n v="2026"/>
    <x v="2"/>
    <n v="8"/>
    <x v="7"/>
    <x v="3"/>
    <x v="8"/>
    <x v="0"/>
    <s v="Returning"/>
    <x v="2"/>
    <s v="Travel Backpack 35L"/>
    <n v="5"/>
    <n v="166.03"/>
    <n v="0"/>
    <n v="87.46"/>
    <n v="830.15"/>
    <n v="437.29999999999995"/>
    <n v="392.85"/>
    <n v="0.47322772992832624"/>
  </r>
  <r>
    <n v="1682"/>
    <d v="2026-08-11T00:00:00"/>
    <n v="2026"/>
    <x v="2"/>
    <n v="8"/>
    <x v="7"/>
    <x v="0"/>
    <x v="0"/>
    <x v="0"/>
    <s v="Business"/>
    <x v="3"/>
    <s v="Portable Camp Stove"/>
    <n v="2"/>
    <n v="81.569999999999993"/>
    <n v="0"/>
    <n v="40.36"/>
    <n v="163.13999999999999"/>
    <n v="80.72"/>
    <n v="82.419999999999987"/>
    <n v="0.50521024886600463"/>
  </r>
  <r>
    <n v="2618"/>
    <d v="2026-08-11T00:00:00"/>
    <n v="2026"/>
    <x v="2"/>
    <n v="8"/>
    <x v="7"/>
    <x v="0"/>
    <x v="15"/>
    <x v="2"/>
    <s v="Business"/>
    <x v="1"/>
    <s v="Trail Boots"/>
    <n v="2"/>
    <n v="143.86000000000001"/>
    <n v="0"/>
    <n v="81.23"/>
    <n v="287.72000000000003"/>
    <n v="162.46"/>
    <n v="125.26000000000002"/>
    <n v="0.43535381621020441"/>
  </r>
  <r>
    <n v="3319"/>
    <d v="2026-08-11T00:00:00"/>
    <n v="2026"/>
    <x v="2"/>
    <n v="8"/>
    <x v="7"/>
    <x v="1"/>
    <x v="14"/>
    <x v="0"/>
    <s v="Returning"/>
    <x v="1"/>
    <s v="Hiking Daypack 20L"/>
    <n v="3"/>
    <n v="93.53"/>
    <n v="0"/>
    <n v="46.19"/>
    <n v="280.59000000000003"/>
    <n v="138.57"/>
    <n v="142.02000000000004"/>
    <n v="0.5061477600769807"/>
  </r>
  <r>
    <n v="4600"/>
    <d v="2026-08-11T00:00:00"/>
    <n v="2026"/>
    <x v="2"/>
    <n v="8"/>
    <x v="7"/>
    <x v="3"/>
    <x v="4"/>
    <x v="1"/>
    <s v="Business"/>
    <x v="2"/>
    <s v="Travel Backpack 35L"/>
    <n v="10"/>
    <n v="162.38"/>
    <n v="0.05"/>
    <n v="85.82"/>
    <n v="1542.61"/>
    <n v="858.19999999999993"/>
    <n v="684.41"/>
    <n v="0.44367014345816508"/>
  </r>
  <r>
    <n v="5168"/>
    <d v="2026-08-11T00:00:00"/>
    <n v="2026"/>
    <x v="2"/>
    <n v="8"/>
    <x v="7"/>
    <x v="0"/>
    <x v="15"/>
    <x v="3"/>
    <s v="Business"/>
    <x v="4"/>
    <s v="Weighted Vest"/>
    <n v="1"/>
    <n v="122.52"/>
    <n v="0.05"/>
    <n v="69.66"/>
    <n v="116.39399999999999"/>
    <n v="69.66"/>
    <n v="46.733999999999995"/>
    <n v="0.40151554203824935"/>
  </r>
  <r>
    <n v="245"/>
    <d v="2026-08-12T00:00:00"/>
    <n v="2026"/>
    <x v="2"/>
    <n v="8"/>
    <x v="7"/>
    <x v="3"/>
    <x v="13"/>
    <x v="3"/>
    <s v="Returning"/>
    <x v="1"/>
    <s v="Trail Boots"/>
    <n v="1"/>
    <n v="142.84"/>
    <n v="0"/>
    <n v="77.7"/>
    <n v="142.84"/>
    <n v="77.7"/>
    <n v="65.14"/>
    <n v="0.4560347241669"/>
  </r>
  <r>
    <n v="322"/>
    <d v="2026-08-12T00:00:00"/>
    <n v="2026"/>
    <x v="2"/>
    <n v="8"/>
    <x v="7"/>
    <x v="1"/>
    <x v="14"/>
    <x v="2"/>
    <s v="Returning"/>
    <x v="1"/>
    <s v="Trekking Poles"/>
    <n v="3"/>
    <n v="72.349999999999994"/>
    <n v="0"/>
    <n v="32.119999999999997"/>
    <n v="217.04999999999998"/>
    <n v="96.359999999999985"/>
    <n v="120.69"/>
    <n v="0.55604699378023503"/>
  </r>
  <r>
    <n v="1101"/>
    <d v="2026-08-12T00:00:00"/>
    <n v="2026"/>
    <x v="2"/>
    <n v="8"/>
    <x v="7"/>
    <x v="3"/>
    <x v="4"/>
    <x v="0"/>
    <s v="New"/>
    <x v="4"/>
    <s v="Resistance Band Set"/>
    <n v="3"/>
    <n v="40.14"/>
    <n v="0.05"/>
    <n v="14.53"/>
    <n v="114.399"/>
    <n v="43.589999999999996"/>
    <n v="70.808999999999997"/>
    <n v="0.61896520074476169"/>
  </r>
  <r>
    <n v="1564"/>
    <d v="2026-08-12T00:00:00"/>
    <n v="2026"/>
    <x v="2"/>
    <n v="8"/>
    <x v="7"/>
    <x v="3"/>
    <x v="13"/>
    <x v="0"/>
    <s v="New"/>
    <x v="4"/>
    <s v="Training Mat"/>
    <n v="2"/>
    <n v="51.84"/>
    <n v="0"/>
    <n v="21.62"/>
    <n v="103.68"/>
    <n v="43.24"/>
    <n v="60.440000000000005"/>
    <n v="0.58294753086419759"/>
  </r>
  <r>
    <n v="3712"/>
    <d v="2026-08-12T00:00:00"/>
    <n v="2026"/>
    <x v="2"/>
    <n v="8"/>
    <x v="7"/>
    <x v="3"/>
    <x v="8"/>
    <x v="0"/>
    <s v="New"/>
    <x v="0"/>
    <s v="Commuter Helmet"/>
    <n v="3"/>
    <n v="82.32"/>
    <n v="0.15"/>
    <n v="41.95"/>
    <n v="209.91599999999997"/>
    <n v="125.85000000000001"/>
    <n v="84.06599999999996"/>
    <n v="0.40047447550448739"/>
  </r>
  <r>
    <n v="771"/>
    <d v="2026-08-13T00:00:00"/>
    <n v="2026"/>
    <x v="2"/>
    <n v="8"/>
    <x v="7"/>
    <x v="2"/>
    <x v="5"/>
    <x v="0"/>
    <s v="Returning"/>
    <x v="1"/>
    <s v="Hiking Daypack 20L"/>
    <n v="1"/>
    <n v="91.78"/>
    <n v="0"/>
    <n v="46.15"/>
    <n v="91.78"/>
    <n v="46.15"/>
    <n v="45.63"/>
    <n v="0.49716713881019831"/>
  </r>
  <r>
    <n v="2749"/>
    <d v="2026-08-13T00:00:00"/>
    <n v="2026"/>
    <x v="2"/>
    <n v="8"/>
    <x v="7"/>
    <x v="1"/>
    <x v="14"/>
    <x v="0"/>
    <s v="Business"/>
    <x v="1"/>
    <s v="Hiking Daypack 20L"/>
    <n v="2"/>
    <n v="93.13"/>
    <n v="0"/>
    <n v="45.68"/>
    <n v="186.26"/>
    <n v="91.36"/>
    <n v="94.899999999999991"/>
    <n v="0.50950284548480618"/>
  </r>
  <r>
    <n v="4252"/>
    <d v="2026-08-13T00:00:00"/>
    <n v="2026"/>
    <x v="2"/>
    <n v="8"/>
    <x v="7"/>
    <x v="1"/>
    <x v="12"/>
    <x v="0"/>
    <s v="Returning"/>
    <x v="2"/>
    <s v="Insulated Bottle"/>
    <n v="1"/>
    <n v="36.67"/>
    <n v="0.1"/>
    <n v="13.18"/>
    <n v="33.003"/>
    <n v="13.18"/>
    <n v="19.823"/>
    <n v="0.60064236584552921"/>
  </r>
  <r>
    <n v="4665"/>
    <d v="2026-08-13T00:00:00"/>
    <n v="2026"/>
    <x v="2"/>
    <n v="8"/>
    <x v="7"/>
    <x v="3"/>
    <x v="8"/>
    <x v="1"/>
    <s v="Returning"/>
    <x v="4"/>
    <s v="Training Mat"/>
    <n v="4"/>
    <n v="51.25"/>
    <n v="0.1"/>
    <n v="21.77"/>
    <n v="184.5"/>
    <n v="87.08"/>
    <n v="97.42"/>
    <n v="0.52802168021680218"/>
  </r>
  <r>
    <n v="4767"/>
    <d v="2026-08-13T00:00:00"/>
    <n v="2026"/>
    <x v="2"/>
    <n v="8"/>
    <x v="7"/>
    <x v="3"/>
    <x v="8"/>
    <x v="3"/>
    <s v="Business"/>
    <x v="4"/>
    <s v="Resistance Band Set"/>
    <n v="1"/>
    <n v="39.61"/>
    <n v="0.1"/>
    <n v="14.85"/>
    <n v="35.649000000000001"/>
    <n v="14.85"/>
    <n v="20.798999999999999"/>
    <n v="0.58343852562484222"/>
  </r>
  <r>
    <n v="4832"/>
    <d v="2026-08-13T00:00:00"/>
    <n v="2026"/>
    <x v="2"/>
    <n v="8"/>
    <x v="7"/>
    <x v="0"/>
    <x v="15"/>
    <x v="3"/>
    <s v="Returning"/>
    <x v="0"/>
    <s v="Commuter Helmet"/>
    <n v="2"/>
    <n v="81.59"/>
    <n v="0.15"/>
    <n v="43.9"/>
    <n v="138.703"/>
    <n v="87.8"/>
    <n v="50.903000000000006"/>
    <n v="0.3669927831409559"/>
  </r>
  <r>
    <n v="747"/>
    <d v="2026-08-14T00:00:00"/>
    <n v="2026"/>
    <x v="2"/>
    <n v="8"/>
    <x v="7"/>
    <x v="1"/>
    <x v="1"/>
    <x v="2"/>
    <s v="New"/>
    <x v="4"/>
    <s v="Weighted Vest"/>
    <n v="3"/>
    <n v="122.96"/>
    <n v="0.1"/>
    <n v="67.62"/>
    <n v="331.99200000000002"/>
    <n v="202.86"/>
    <n v="129.13200000000001"/>
    <n v="0.38896117978746475"/>
  </r>
  <r>
    <n v="2281"/>
    <d v="2026-08-14T00:00:00"/>
    <n v="2026"/>
    <x v="2"/>
    <n v="8"/>
    <x v="7"/>
    <x v="1"/>
    <x v="11"/>
    <x v="2"/>
    <s v="Returning"/>
    <x v="1"/>
    <s v="Trekking Poles"/>
    <n v="1"/>
    <n v="70.91"/>
    <n v="0"/>
    <n v="33.11"/>
    <n v="70.91"/>
    <n v="33.11"/>
    <n v="37.799999999999997"/>
    <n v="0.53307008884501483"/>
  </r>
  <r>
    <n v="2414"/>
    <d v="2026-08-14T00:00:00"/>
    <n v="2026"/>
    <x v="2"/>
    <n v="8"/>
    <x v="7"/>
    <x v="1"/>
    <x v="6"/>
    <x v="1"/>
    <s v="Business"/>
    <x v="0"/>
    <s v="Trail Bike Light"/>
    <n v="6"/>
    <n v="50.94"/>
    <n v="0.1"/>
    <n v="22.76"/>
    <n v="275.07600000000002"/>
    <n v="136.56"/>
    <n v="138.51600000000002"/>
    <n v="0.50355538105832576"/>
  </r>
  <r>
    <n v="3162"/>
    <d v="2026-08-14T00:00:00"/>
    <n v="2026"/>
    <x v="2"/>
    <n v="8"/>
    <x v="7"/>
    <x v="1"/>
    <x v="1"/>
    <x v="0"/>
    <s v="New"/>
    <x v="1"/>
    <s v="Trail Boots"/>
    <n v="1"/>
    <n v="144.96"/>
    <n v="0.05"/>
    <n v="77.959999999999994"/>
    <n v="137.71199999999999"/>
    <n v="77.959999999999994"/>
    <n v="59.751999999999995"/>
    <n v="0.43389101893807364"/>
  </r>
  <r>
    <n v="3200"/>
    <d v="2026-08-14T00:00:00"/>
    <n v="2026"/>
    <x v="2"/>
    <n v="8"/>
    <x v="7"/>
    <x v="3"/>
    <x v="8"/>
    <x v="2"/>
    <s v="New"/>
    <x v="1"/>
    <s v="Summit Backpack 45L"/>
    <n v="1"/>
    <n v="152.97"/>
    <n v="0"/>
    <n v="79.66"/>
    <n v="152.97"/>
    <n v="79.66"/>
    <n v="73.31"/>
    <n v="0.47924429626724196"/>
  </r>
  <r>
    <n v="3521"/>
    <d v="2026-08-14T00:00:00"/>
    <n v="2026"/>
    <x v="2"/>
    <n v="8"/>
    <x v="7"/>
    <x v="2"/>
    <x v="16"/>
    <x v="0"/>
    <s v="Business"/>
    <x v="2"/>
    <s v="Packing Cube Set"/>
    <n v="2"/>
    <n v="45.79"/>
    <n v="0"/>
    <n v="18.23"/>
    <n v="91.58"/>
    <n v="36.46"/>
    <n v="55.12"/>
    <n v="0.60187813933173184"/>
  </r>
  <r>
    <n v="4447"/>
    <d v="2026-08-14T00:00:00"/>
    <n v="2026"/>
    <x v="2"/>
    <n v="8"/>
    <x v="7"/>
    <x v="1"/>
    <x v="6"/>
    <x v="0"/>
    <s v="New"/>
    <x v="2"/>
    <s v="Travel Backpack 35L"/>
    <n v="1"/>
    <n v="161.31"/>
    <n v="0"/>
    <n v="87.81"/>
    <n v="161.31"/>
    <n v="87.81"/>
    <n v="73.5"/>
    <n v="0.45564441138181139"/>
  </r>
  <r>
    <n v="421"/>
    <d v="2026-08-15T00:00:00"/>
    <n v="2026"/>
    <x v="2"/>
    <n v="8"/>
    <x v="7"/>
    <x v="3"/>
    <x v="7"/>
    <x v="0"/>
    <s v="New"/>
    <x v="4"/>
    <s v="Recovery Roller"/>
    <n v="2"/>
    <n v="35.97"/>
    <n v="0.05"/>
    <n v="14.28"/>
    <n v="68.342999999999989"/>
    <n v="28.56"/>
    <n v="39.782999999999987"/>
    <n v="0.58210789693165343"/>
  </r>
  <r>
    <n v="962"/>
    <d v="2026-08-15T00:00:00"/>
    <n v="2026"/>
    <x v="2"/>
    <n v="8"/>
    <x v="7"/>
    <x v="0"/>
    <x v="0"/>
    <x v="2"/>
    <s v="New"/>
    <x v="4"/>
    <s v="Resistance Band Set"/>
    <n v="2"/>
    <n v="39.729999999999997"/>
    <n v="0"/>
    <n v="14.95"/>
    <n v="79.459999999999994"/>
    <n v="29.9"/>
    <n v="49.559999999999995"/>
    <n v="0.62371004278882458"/>
  </r>
  <r>
    <n v="1386"/>
    <d v="2026-08-15T00:00:00"/>
    <n v="2026"/>
    <x v="2"/>
    <n v="8"/>
    <x v="7"/>
    <x v="1"/>
    <x v="12"/>
    <x v="0"/>
    <s v="Business"/>
    <x v="2"/>
    <s v="Insulated Bottle"/>
    <n v="2"/>
    <n v="36.049999999999997"/>
    <n v="0"/>
    <n v="13.8"/>
    <n v="72.099999999999994"/>
    <n v="27.6"/>
    <n v="44.499999999999993"/>
    <n v="0.61719833564493753"/>
  </r>
  <r>
    <n v="3083"/>
    <d v="2026-08-15T00:00:00"/>
    <n v="2026"/>
    <x v="2"/>
    <n v="8"/>
    <x v="7"/>
    <x v="3"/>
    <x v="7"/>
    <x v="0"/>
    <s v="New"/>
    <x v="3"/>
    <s v="Trail Tent 2P"/>
    <n v="1"/>
    <n v="194.36"/>
    <n v="0"/>
    <n v="106.01"/>
    <n v="194.36"/>
    <n v="106.01"/>
    <n v="88.350000000000009"/>
    <n v="0.45456884132537562"/>
  </r>
  <r>
    <n v="3174"/>
    <d v="2026-08-15T00:00:00"/>
    <n v="2026"/>
    <x v="2"/>
    <n v="8"/>
    <x v="7"/>
    <x v="3"/>
    <x v="4"/>
    <x v="2"/>
    <s v="Returning"/>
    <x v="3"/>
    <s v="Trail Tent 2P"/>
    <n v="1"/>
    <n v="192.67"/>
    <n v="0.05"/>
    <n v="103.37"/>
    <n v="183.03649999999999"/>
    <n v="103.37"/>
    <n v="79.666499999999985"/>
    <n v="0.43524925356417976"/>
  </r>
  <r>
    <n v="4045"/>
    <d v="2026-08-15T00:00:00"/>
    <n v="2026"/>
    <x v="2"/>
    <n v="8"/>
    <x v="7"/>
    <x v="2"/>
    <x v="16"/>
    <x v="0"/>
    <s v="New"/>
    <x v="1"/>
    <s v="Hiking Daypack 20L"/>
    <n v="3"/>
    <n v="92.12"/>
    <n v="0.1"/>
    <n v="44.1"/>
    <n v="248.72400000000002"/>
    <n v="132.30000000000001"/>
    <n v="116.42400000000001"/>
    <n v="0.46808510638297873"/>
  </r>
  <r>
    <n v="4850"/>
    <d v="2026-08-15T00:00:00"/>
    <n v="2026"/>
    <x v="2"/>
    <n v="8"/>
    <x v="7"/>
    <x v="1"/>
    <x v="1"/>
    <x v="2"/>
    <s v="Business"/>
    <x v="3"/>
    <s v="Trail Tent 2P"/>
    <n v="1"/>
    <n v="192.82"/>
    <n v="0"/>
    <n v="104.98"/>
    <n v="192.82"/>
    <n v="104.98"/>
    <n v="87.839999999999989"/>
    <n v="0.45555440307022088"/>
  </r>
  <r>
    <n v="71"/>
    <d v="2026-08-16T00:00:00"/>
    <n v="2026"/>
    <x v="2"/>
    <n v="8"/>
    <x v="7"/>
    <x v="2"/>
    <x v="16"/>
    <x v="0"/>
    <s v="New"/>
    <x v="0"/>
    <s v="Commuter Helmet"/>
    <n v="3"/>
    <n v="80.099999999999994"/>
    <n v="0"/>
    <n v="42.41"/>
    <n v="240.29999999999998"/>
    <n v="127.22999999999999"/>
    <n v="113.07"/>
    <n v="0.47053682896379528"/>
  </r>
  <r>
    <n v="627"/>
    <d v="2026-08-16T00:00:00"/>
    <n v="2026"/>
    <x v="2"/>
    <n v="8"/>
    <x v="7"/>
    <x v="3"/>
    <x v="7"/>
    <x v="3"/>
    <s v="New"/>
    <x v="0"/>
    <s v="Commuter Helmet"/>
    <n v="6"/>
    <n v="83.26"/>
    <n v="0"/>
    <n v="43.8"/>
    <n v="499.56000000000006"/>
    <n v="262.79999999999995"/>
    <n v="236.7600000000001"/>
    <n v="0.47393706461686297"/>
  </r>
  <r>
    <n v="959"/>
    <d v="2026-08-16T00:00:00"/>
    <n v="2026"/>
    <x v="2"/>
    <n v="8"/>
    <x v="7"/>
    <x v="1"/>
    <x v="1"/>
    <x v="2"/>
    <s v="Returning"/>
    <x v="4"/>
    <s v="Resistance Band Set"/>
    <n v="4"/>
    <n v="40.46"/>
    <n v="0"/>
    <n v="15.12"/>
    <n v="161.84"/>
    <n v="60.48"/>
    <n v="101.36000000000001"/>
    <n v="0.62629757785467133"/>
  </r>
  <r>
    <n v="967"/>
    <d v="2026-08-16T00:00:00"/>
    <n v="2026"/>
    <x v="2"/>
    <n v="8"/>
    <x v="7"/>
    <x v="2"/>
    <x v="16"/>
    <x v="1"/>
    <s v="Returning"/>
    <x v="0"/>
    <s v="Commuter Helmet"/>
    <n v="5"/>
    <n v="81.55"/>
    <n v="0.2"/>
    <n v="42.09"/>
    <n v="326.20000000000005"/>
    <n v="210.45000000000002"/>
    <n v="115.75000000000003"/>
    <n v="0.3548436541998774"/>
  </r>
  <r>
    <n v="1267"/>
    <d v="2026-08-16T00:00:00"/>
    <n v="2026"/>
    <x v="2"/>
    <n v="8"/>
    <x v="7"/>
    <x v="1"/>
    <x v="12"/>
    <x v="2"/>
    <s v="New"/>
    <x v="3"/>
    <s v="Portable Camp Stove"/>
    <n v="2"/>
    <n v="83.56"/>
    <n v="0"/>
    <n v="39.119999999999997"/>
    <n v="167.12"/>
    <n v="78.239999999999995"/>
    <n v="88.88000000000001"/>
    <n v="0.53183341311632359"/>
  </r>
  <r>
    <n v="1394"/>
    <d v="2026-08-16T00:00:00"/>
    <n v="2026"/>
    <x v="2"/>
    <n v="8"/>
    <x v="7"/>
    <x v="2"/>
    <x v="10"/>
    <x v="0"/>
    <s v="Returning"/>
    <x v="3"/>
    <s v="Compact Sleeping Bag"/>
    <n v="3"/>
    <n v="125.75"/>
    <n v="0"/>
    <n v="62.05"/>
    <n v="377.25"/>
    <n v="186.14999999999998"/>
    <n v="191.10000000000002"/>
    <n v="0.50656063618290259"/>
  </r>
  <r>
    <n v="1652"/>
    <d v="2026-08-16T00:00:00"/>
    <n v="2026"/>
    <x v="2"/>
    <n v="8"/>
    <x v="7"/>
    <x v="0"/>
    <x v="0"/>
    <x v="0"/>
    <s v="Returning"/>
    <x v="2"/>
    <s v="Insulated Bottle"/>
    <n v="1"/>
    <n v="35.619999999999997"/>
    <n v="0.1"/>
    <n v="13.55"/>
    <n v="32.058"/>
    <n v="13.55"/>
    <n v="18.507999999999999"/>
    <n v="0.57732859192713204"/>
  </r>
  <r>
    <n v="2126"/>
    <d v="2026-08-16T00:00:00"/>
    <n v="2026"/>
    <x v="2"/>
    <n v="8"/>
    <x v="7"/>
    <x v="1"/>
    <x v="14"/>
    <x v="0"/>
    <s v="Business"/>
    <x v="0"/>
    <s v="Cycling Pack 12L"/>
    <n v="2"/>
    <n v="104.02"/>
    <n v="0"/>
    <n v="50.26"/>
    <n v="208.04"/>
    <n v="100.52"/>
    <n v="107.52"/>
    <n v="0.51682368775235532"/>
  </r>
  <r>
    <n v="2282"/>
    <d v="2026-08-16T00:00:00"/>
    <n v="2026"/>
    <x v="2"/>
    <n v="8"/>
    <x v="7"/>
    <x v="1"/>
    <x v="6"/>
    <x v="1"/>
    <s v="Business"/>
    <x v="1"/>
    <s v="Hiking Daypack 20L"/>
    <n v="8"/>
    <n v="92.71"/>
    <n v="0.1"/>
    <n v="44.83"/>
    <n v="667.51199999999994"/>
    <n v="358.64"/>
    <n v="308.87199999999996"/>
    <n v="0.46272126943036229"/>
  </r>
  <r>
    <n v="2426"/>
    <d v="2026-08-16T00:00:00"/>
    <n v="2026"/>
    <x v="2"/>
    <n v="8"/>
    <x v="7"/>
    <x v="1"/>
    <x v="12"/>
    <x v="0"/>
    <s v="New"/>
    <x v="1"/>
    <s v="Hiking Daypack 20L"/>
    <n v="1"/>
    <n v="90.58"/>
    <n v="0"/>
    <n v="44.53"/>
    <n v="90.58"/>
    <n v="44.53"/>
    <n v="46.05"/>
    <n v="0.50839037315080593"/>
  </r>
  <r>
    <n v="2534"/>
    <d v="2026-08-16T00:00:00"/>
    <n v="2026"/>
    <x v="2"/>
    <n v="8"/>
    <x v="7"/>
    <x v="1"/>
    <x v="14"/>
    <x v="0"/>
    <s v="New"/>
    <x v="3"/>
    <s v="Compact Sleeping Bag"/>
    <n v="1"/>
    <n v="120.22"/>
    <n v="0"/>
    <n v="62.31"/>
    <n v="120.22"/>
    <n v="62.31"/>
    <n v="57.91"/>
    <n v="0.48170021627017134"/>
  </r>
  <r>
    <n v="2948"/>
    <d v="2026-08-16T00:00:00"/>
    <n v="2026"/>
    <x v="2"/>
    <n v="8"/>
    <x v="7"/>
    <x v="2"/>
    <x v="2"/>
    <x v="2"/>
    <s v="New"/>
    <x v="2"/>
    <s v="Insulated Bottle"/>
    <n v="3"/>
    <n v="36.35"/>
    <n v="0"/>
    <n v="13.42"/>
    <n v="109.05000000000001"/>
    <n v="40.26"/>
    <n v="68.79000000000002"/>
    <n v="0.63081155433287495"/>
  </r>
  <r>
    <n v="3141"/>
    <d v="2026-08-16T00:00:00"/>
    <n v="2026"/>
    <x v="2"/>
    <n v="8"/>
    <x v="7"/>
    <x v="1"/>
    <x v="12"/>
    <x v="3"/>
    <s v="Returning"/>
    <x v="3"/>
    <s v="Trail Tent 2P"/>
    <n v="2"/>
    <n v="195.28"/>
    <n v="0"/>
    <n v="102.24"/>
    <n v="390.56"/>
    <n v="204.48"/>
    <n v="186.08"/>
    <n v="0.4764440802949611"/>
  </r>
  <r>
    <n v="3935"/>
    <d v="2026-08-16T00:00:00"/>
    <n v="2026"/>
    <x v="2"/>
    <n v="8"/>
    <x v="7"/>
    <x v="2"/>
    <x v="16"/>
    <x v="3"/>
    <s v="Returning"/>
    <x v="2"/>
    <s v="Packing Cube Set"/>
    <n v="4"/>
    <n v="46.05"/>
    <n v="0"/>
    <n v="18.75"/>
    <n v="184.2"/>
    <n v="75"/>
    <n v="109.19999999999999"/>
    <n v="0.5928338762214983"/>
  </r>
  <r>
    <n v="4636"/>
    <d v="2026-08-16T00:00:00"/>
    <n v="2026"/>
    <x v="2"/>
    <n v="8"/>
    <x v="7"/>
    <x v="0"/>
    <x v="0"/>
    <x v="2"/>
    <s v="Returning"/>
    <x v="3"/>
    <s v="Portable Camp Stove"/>
    <n v="1"/>
    <n v="81.040000000000006"/>
    <n v="0.1"/>
    <n v="39.29"/>
    <n v="72.936000000000007"/>
    <n v="39.29"/>
    <n v="33.646000000000008"/>
    <n v="0.46130854447735009"/>
  </r>
  <r>
    <n v="4895"/>
    <d v="2026-08-16T00:00:00"/>
    <n v="2026"/>
    <x v="2"/>
    <n v="8"/>
    <x v="7"/>
    <x v="0"/>
    <x v="15"/>
    <x v="2"/>
    <s v="Business"/>
    <x v="3"/>
    <s v="Trail Tent 2P"/>
    <n v="1"/>
    <n v="191.12"/>
    <n v="0.05"/>
    <n v="106.14"/>
    <n v="181.56399999999999"/>
    <n v="106.14"/>
    <n v="75.423999999999992"/>
    <n v="0.41541274702033443"/>
  </r>
  <r>
    <n v="5029"/>
    <d v="2026-08-16T00:00:00"/>
    <n v="2026"/>
    <x v="2"/>
    <n v="8"/>
    <x v="7"/>
    <x v="0"/>
    <x v="15"/>
    <x v="0"/>
    <s v="New"/>
    <x v="1"/>
    <s v="Summit Backpack 45L"/>
    <n v="1"/>
    <n v="156.19"/>
    <n v="0"/>
    <n v="79.239999999999995"/>
    <n v="156.19"/>
    <n v="79.239999999999995"/>
    <n v="76.95"/>
    <n v="0.49266918496702738"/>
  </r>
  <r>
    <n v="1965"/>
    <d v="2026-08-17T00:00:00"/>
    <n v="2026"/>
    <x v="2"/>
    <n v="8"/>
    <x v="7"/>
    <x v="1"/>
    <x v="11"/>
    <x v="0"/>
    <s v="Returning"/>
    <x v="2"/>
    <s v="Insulated Bottle"/>
    <n v="4"/>
    <n v="36.93"/>
    <n v="0"/>
    <n v="13.36"/>
    <n v="147.72"/>
    <n v="53.44"/>
    <n v="94.28"/>
    <n v="0.63823449769834828"/>
  </r>
  <r>
    <n v="3647"/>
    <d v="2026-08-17T00:00:00"/>
    <n v="2026"/>
    <x v="2"/>
    <n v="8"/>
    <x v="7"/>
    <x v="1"/>
    <x v="12"/>
    <x v="2"/>
    <s v="Returning"/>
    <x v="0"/>
    <s v="Cycling Pack 12L"/>
    <n v="3"/>
    <n v="104.96"/>
    <n v="0.05"/>
    <n v="51.66"/>
    <n v="299.13599999999997"/>
    <n v="154.97999999999999"/>
    <n v="144.15599999999998"/>
    <n v="0.48190789473684209"/>
  </r>
  <r>
    <n v="3918"/>
    <d v="2026-08-17T00:00:00"/>
    <n v="2026"/>
    <x v="2"/>
    <n v="8"/>
    <x v="7"/>
    <x v="1"/>
    <x v="1"/>
    <x v="3"/>
    <s v="New"/>
    <x v="2"/>
    <s v="Travel Backpack 35L"/>
    <n v="3"/>
    <n v="168.51"/>
    <n v="0"/>
    <n v="85.34"/>
    <n v="505.53"/>
    <n v="256.02"/>
    <n v="249.51"/>
    <n v="0.49356121298439265"/>
  </r>
  <r>
    <n v="4256"/>
    <d v="2026-08-17T00:00:00"/>
    <n v="2026"/>
    <x v="2"/>
    <n v="8"/>
    <x v="7"/>
    <x v="1"/>
    <x v="12"/>
    <x v="2"/>
    <s v="New"/>
    <x v="2"/>
    <s v="Packing Cube Set"/>
    <n v="1"/>
    <n v="46.44"/>
    <n v="0.05"/>
    <n v="18.59"/>
    <n v="44.117999999999995"/>
    <n v="18.59"/>
    <n v="25.527999999999995"/>
    <n v="0.57863003762636556"/>
  </r>
  <r>
    <n v="5087"/>
    <d v="2026-08-17T00:00:00"/>
    <n v="2026"/>
    <x v="2"/>
    <n v="8"/>
    <x v="7"/>
    <x v="0"/>
    <x v="0"/>
    <x v="0"/>
    <s v="New"/>
    <x v="1"/>
    <s v="Trekking Poles"/>
    <n v="1"/>
    <n v="69.900000000000006"/>
    <n v="0.1"/>
    <n v="31.43"/>
    <n v="62.910000000000004"/>
    <n v="31.43"/>
    <n v="31.480000000000004"/>
    <n v="0.50039739310125575"/>
  </r>
  <r>
    <n v="1921"/>
    <d v="2026-08-18T00:00:00"/>
    <n v="2026"/>
    <x v="2"/>
    <n v="8"/>
    <x v="7"/>
    <x v="3"/>
    <x v="13"/>
    <x v="0"/>
    <s v="New"/>
    <x v="0"/>
    <s v="Compact Repair Kit"/>
    <n v="2"/>
    <n v="39.83"/>
    <n v="0"/>
    <n v="17.18"/>
    <n v="79.66"/>
    <n v="34.36"/>
    <n v="45.3"/>
    <n v="0.56866683404468987"/>
  </r>
  <r>
    <n v="1966"/>
    <d v="2026-08-18T00:00:00"/>
    <n v="2026"/>
    <x v="2"/>
    <n v="8"/>
    <x v="7"/>
    <x v="0"/>
    <x v="9"/>
    <x v="0"/>
    <s v="New"/>
    <x v="2"/>
    <s v="Insulated Bottle"/>
    <n v="2"/>
    <n v="36.020000000000003"/>
    <n v="0"/>
    <n v="13.87"/>
    <n v="72.040000000000006"/>
    <n v="27.74"/>
    <n v="44.300000000000011"/>
    <n v="0.61493614658523055"/>
  </r>
  <r>
    <n v="2431"/>
    <d v="2026-08-18T00:00:00"/>
    <n v="2026"/>
    <x v="2"/>
    <n v="8"/>
    <x v="7"/>
    <x v="0"/>
    <x v="15"/>
    <x v="3"/>
    <s v="Business"/>
    <x v="4"/>
    <s v="Weighted Vest"/>
    <n v="3"/>
    <n v="125.31"/>
    <n v="0"/>
    <n v="67.64"/>
    <n v="375.93"/>
    <n v="202.92000000000002"/>
    <n v="173.01"/>
    <n v="0.46021865772883247"/>
  </r>
  <r>
    <n v="3676"/>
    <d v="2026-08-18T00:00:00"/>
    <n v="2026"/>
    <x v="2"/>
    <n v="8"/>
    <x v="7"/>
    <x v="1"/>
    <x v="12"/>
    <x v="0"/>
    <s v="Returning"/>
    <x v="1"/>
    <s v="Hiking Daypack 20L"/>
    <n v="3"/>
    <n v="92.5"/>
    <n v="0.1"/>
    <n v="46.38"/>
    <n v="249.75"/>
    <n v="139.14000000000001"/>
    <n v="110.60999999999999"/>
    <n v="0.4428828828828828"/>
  </r>
  <r>
    <n v="3972"/>
    <d v="2026-08-18T00:00:00"/>
    <n v="2026"/>
    <x v="2"/>
    <n v="8"/>
    <x v="7"/>
    <x v="1"/>
    <x v="1"/>
    <x v="1"/>
    <s v="Business"/>
    <x v="0"/>
    <s v="Cycling Pack 12L"/>
    <n v="5"/>
    <n v="100.48"/>
    <n v="0.1"/>
    <n v="49.67"/>
    <n v="452.16"/>
    <n v="248.35000000000002"/>
    <n v="203.81"/>
    <n v="0.45074752300070769"/>
  </r>
  <r>
    <n v="4056"/>
    <d v="2026-08-18T00:00:00"/>
    <n v="2026"/>
    <x v="2"/>
    <n v="8"/>
    <x v="7"/>
    <x v="0"/>
    <x v="15"/>
    <x v="3"/>
    <s v="New"/>
    <x v="3"/>
    <s v="Portable Camp Stove"/>
    <n v="2"/>
    <n v="79.78"/>
    <n v="0"/>
    <n v="38.770000000000003"/>
    <n v="159.56"/>
    <n v="77.540000000000006"/>
    <n v="82.02"/>
    <n v="0.51403860616695907"/>
  </r>
  <r>
    <n v="4471"/>
    <d v="2026-08-18T00:00:00"/>
    <n v="2026"/>
    <x v="2"/>
    <n v="8"/>
    <x v="7"/>
    <x v="2"/>
    <x v="10"/>
    <x v="1"/>
    <s v="Business"/>
    <x v="1"/>
    <s v="Trail Boots"/>
    <n v="4"/>
    <n v="144.44"/>
    <n v="0.1"/>
    <n v="77.66"/>
    <n v="519.98400000000004"/>
    <n v="310.64"/>
    <n v="209.34400000000005"/>
    <n v="0.4025970029847073"/>
  </r>
  <r>
    <n v="1054"/>
    <d v="2026-08-19T00:00:00"/>
    <n v="2026"/>
    <x v="2"/>
    <n v="8"/>
    <x v="7"/>
    <x v="1"/>
    <x v="1"/>
    <x v="0"/>
    <s v="Returning"/>
    <x v="1"/>
    <s v="Summit Backpack 45L"/>
    <n v="3"/>
    <n v="157.41999999999999"/>
    <n v="0"/>
    <n v="77.989999999999995"/>
    <n v="472.26"/>
    <n v="233.96999999999997"/>
    <n v="238.29000000000002"/>
    <n v="0.5045737517469191"/>
  </r>
  <r>
    <n v="1854"/>
    <d v="2026-08-19T00:00:00"/>
    <n v="2026"/>
    <x v="2"/>
    <n v="8"/>
    <x v="7"/>
    <x v="1"/>
    <x v="14"/>
    <x v="3"/>
    <s v="Business"/>
    <x v="1"/>
    <s v="Hiking Daypack 20L"/>
    <n v="1"/>
    <n v="90.37"/>
    <n v="0.05"/>
    <n v="45.89"/>
    <n v="85.851500000000001"/>
    <n v="45.89"/>
    <n v="39.961500000000001"/>
    <n v="0.46547235633623174"/>
  </r>
  <r>
    <n v="2140"/>
    <d v="2026-08-19T00:00:00"/>
    <n v="2026"/>
    <x v="2"/>
    <n v="8"/>
    <x v="7"/>
    <x v="1"/>
    <x v="6"/>
    <x v="1"/>
    <s v="Business"/>
    <x v="0"/>
    <s v="Cycling Pack 12L"/>
    <n v="15"/>
    <n v="104.79"/>
    <n v="0.15"/>
    <n v="49.67"/>
    <n v="1336.0725"/>
    <n v="745.05000000000007"/>
    <n v="591.02249999999992"/>
    <n v="0.44235810556687599"/>
  </r>
  <r>
    <n v="2328"/>
    <d v="2026-08-19T00:00:00"/>
    <n v="2026"/>
    <x v="2"/>
    <n v="8"/>
    <x v="7"/>
    <x v="2"/>
    <x v="2"/>
    <x v="0"/>
    <s v="Returning"/>
    <x v="2"/>
    <s v="Carry-On Duffel"/>
    <n v="1"/>
    <n v="130.94"/>
    <n v="0"/>
    <n v="66.06"/>
    <n v="130.94"/>
    <n v="66.06"/>
    <n v="64.88"/>
    <n v="0.49549411944402011"/>
  </r>
  <r>
    <n v="4215"/>
    <d v="2026-08-19T00:00:00"/>
    <n v="2026"/>
    <x v="2"/>
    <n v="8"/>
    <x v="7"/>
    <x v="1"/>
    <x v="6"/>
    <x v="0"/>
    <s v="Returning"/>
    <x v="0"/>
    <s v="Compact Repair Kit"/>
    <n v="1"/>
    <n v="40.42"/>
    <n v="0.05"/>
    <n v="16.62"/>
    <n v="38.399000000000001"/>
    <n v="16.62"/>
    <n v="21.779"/>
    <n v="0.5671762285476184"/>
  </r>
  <r>
    <n v="4563"/>
    <d v="2026-08-19T00:00:00"/>
    <n v="2026"/>
    <x v="2"/>
    <n v="8"/>
    <x v="7"/>
    <x v="1"/>
    <x v="11"/>
    <x v="3"/>
    <s v="Returning"/>
    <x v="3"/>
    <s v="Alpine Tent 4P"/>
    <n v="1"/>
    <n v="338.45"/>
    <n v="0.15"/>
    <n v="197.2"/>
    <n v="287.6825"/>
    <n v="197.2"/>
    <n v="90.482500000000016"/>
    <n v="0.31452208598020392"/>
  </r>
  <r>
    <n v="4775"/>
    <d v="2026-08-19T00:00:00"/>
    <n v="2026"/>
    <x v="2"/>
    <n v="8"/>
    <x v="7"/>
    <x v="2"/>
    <x v="10"/>
    <x v="3"/>
    <s v="Returning"/>
    <x v="0"/>
    <s v="Cycling Pack 12L"/>
    <n v="1"/>
    <n v="103.92"/>
    <n v="0.05"/>
    <n v="50.71"/>
    <n v="98.724000000000004"/>
    <n v="50.71"/>
    <n v="48.014000000000003"/>
    <n v="0.48634577205137558"/>
  </r>
  <r>
    <n v="247"/>
    <d v="2026-08-20T00:00:00"/>
    <n v="2026"/>
    <x v="2"/>
    <n v="8"/>
    <x v="7"/>
    <x v="0"/>
    <x v="9"/>
    <x v="0"/>
    <s v="New"/>
    <x v="0"/>
    <s v="Trail Bike Light"/>
    <n v="6"/>
    <n v="51.67"/>
    <n v="0.1"/>
    <n v="23.1"/>
    <n v="279.01799999999997"/>
    <n v="138.60000000000002"/>
    <n v="140.41799999999995"/>
    <n v="0.50325785433197845"/>
  </r>
  <r>
    <n v="827"/>
    <d v="2026-08-20T00:00:00"/>
    <n v="2026"/>
    <x v="2"/>
    <n v="8"/>
    <x v="7"/>
    <x v="1"/>
    <x v="12"/>
    <x v="1"/>
    <s v="Returning"/>
    <x v="2"/>
    <s v="Travel Backpack 35L"/>
    <n v="4"/>
    <n v="166.02"/>
    <n v="0.1"/>
    <n v="87.99"/>
    <n v="597.67200000000003"/>
    <n v="351.96"/>
    <n v="245.71200000000005"/>
    <n v="0.4111151266915633"/>
  </r>
  <r>
    <n v="1156"/>
    <d v="2026-08-20T00:00:00"/>
    <n v="2026"/>
    <x v="2"/>
    <n v="8"/>
    <x v="7"/>
    <x v="2"/>
    <x v="5"/>
    <x v="2"/>
    <s v="New"/>
    <x v="0"/>
    <s v="Trail Bike Light"/>
    <n v="2"/>
    <n v="50.59"/>
    <n v="0.1"/>
    <n v="22.68"/>
    <n v="91.062000000000012"/>
    <n v="45.36"/>
    <n v="45.702000000000012"/>
    <n v="0.5018778414706464"/>
  </r>
  <r>
    <n v="1543"/>
    <d v="2026-08-20T00:00:00"/>
    <n v="2026"/>
    <x v="2"/>
    <n v="8"/>
    <x v="7"/>
    <x v="3"/>
    <x v="7"/>
    <x v="2"/>
    <s v="Returning"/>
    <x v="1"/>
    <s v="Summit Backpack 45L"/>
    <n v="1"/>
    <n v="155.83000000000001"/>
    <n v="0"/>
    <n v="77.260000000000005"/>
    <n v="155.83000000000001"/>
    <n v="77.260000000000005"/>
    <n v="78.570000000000007"/>
    <n v="0.50420329846627732"/>
  </r>
  <r>
    <n v="2613"/>
    <d v="2026-08-20T00:00:00"/>
    <n v="2026"/>
    <x v="2"/>
    <n v="8"/>
    <x v="7"/>
    <x v="3"/>
    <x v="4"/>
    <x v="0"/>
    <s v="New"/>
    <x v="4"/>
    <s v="Recovery Roller"/>
    <n v="1"/>
    <n v="36.380000000000003"/>
    <n v="0.05"/>
    <n v="14.2"/>
    <n v="34.561"/>
    <n v="14.2"/>
    <n v="20.361000000000001"/>
    <n v="0.58913225890454557"/>
  </r>
  <r>
    <n v="3002"/>
    <d v="2026-08-20T00:00:00"/>
    <n v="2026"/>
    <x v="2"/>
    <n v="8"/>
    <x v="7"/>
    <x v="1"/>
    <x v="12"/>
    <x v="2"/>
    <s v="New"/>
    <x v="3"/>
    <s v="Compact Sleeping Bag"/>
    <n v="2"/>
    <n v="124.09"/>
    <n v="0"/>
    <n v="60.39"/>
    <n v="248.18"/>
    <n v="120.78"/>
    <n v="127.4"/>
    <n v="0.513337094044645"/>
  </r>
  <r>
    <n v="3103"/>
    <d v="2026-08-20T00:00:00"/>
    <n v="2026"/>
    <x v="2"/>
    <n v="8"/>
    <x v="7"/>
    <x v="3"/>
    <x v="8"/>
    <x v="0"/>
    <s v="New"/>
    <x v="1"/>
    <s v="Trail Boots"/>
    <n v="1"/>
    <n v="141.97999999999999"/>
    <n v="0.05"/>
    <n v="79.510000000000005"/>
    <n v="134.88099999999997"/>
    <n v="79.510000000000005"/>
    <n v="55.370999999999967"/>
    <n v="0.41051741905828082"/>
  </r>
  <r>
    <n v="3234"/>
    <d v="2026-08-20T00:00:00"/>
    <n v="2026"/>
    <x v="2"/>
    <n v="8"/>
    <x v="7"/>
    <x v="3"/>
    <x v="13"/>
    <x v="2"/>
    <s v="New"/>
    <x v="3"/>
    <s v="Compact Sleeping Bag"/>
    <n v="5"/>
    <n v="121.93"/>
    <n v="0.15"/>
    <n v="62.28"/>
    <n v="518.2025000000001"/>
    <n v="311.39999999999998"/>
    <n v="206.80250000000012"/>
    <n v="0.39907661580173792"/>
  </r>
  <r>
    <n v="3281"/>
    <d v="2026-08-20T00:00:00"/>
    <n v="2026"/>
    <x v="2"/>
    <n v="8"/>
    <x v="7"/>
    <x v="3"/>
    <x v="4"/>
    <x v="0"/>
    <s v="New"/>
    <x v="2"/>
    <s v="Insulated Bottle"/>
    <n v="1"/>
    <n v="35.58"/>
    <n v="0.15"/>
    <n v="13.94"/>
    <n v="30.242999999999999"/>
    <n v="13.94"/>
    <n v="16.302999999999997"/>
    <n v="0.53906689151208542"/>
  </r>
  <r>
    <n v="3870"/>
    <d v="2026-08-20T00:00:00"/>
    <n v="2026"/>
    <x v="2"/>
    <n v="8"/>
    <x v="7"/>
    <x v="2"/>
    <x v="5"/>
    <x v="3"/>
    <s v="Returning"/>
    <x v="1"/>
    <s v="Summit Backpack 45L"/>
    <n v="1"/>
    <n v="157.84"/>
    <n v="0"/>
    <n v="77.87"/>
    <n v="157.84"/>
    <n v="77.87"/>
    <n v="79.97"/>
    <n v="0.50665230613279266"/>
  </r>
  <r>
    <n v="3938"/>
    <d v="2026-08-20T00:00:00"/>
    <n v="2026"/>
    <x v="2"/>
    <n v="8"/>
    <x v="7"/>
    <x v="1"/>
    <x v="12"/>
    <x v="0"/>
    <s v="New"/>
    <x v="3"/>
    <s v="Alpine Tent 4P"/>
    <n v="1"/>
    <n v="336.35"/>
    <n v="0"/>
    <n v="195.07"/>
    <n v="336.35"/>
    <n v="195.07"/>
    <n v="141.28000000000003"/>
    <n v="0.42003865021554931"/>
  </r>
  <r>
    <n v="4237"/>
    <d v="2026-08-20T00:00:00"/>
    <n v="2026"/>
    <x v="2"/>
    <n v="8"/>
    <x v="7"/>
    <x v="3"/>
    <x v="13"/>
    <x v="1"/>
    <s v="Returning"/>
    <x v="1"/>
    <s v="Summit Backpack 45L"/>
    <n v="3"/>
    <n v="153.03"/>
    <n v="0.15"/>
    <n v="78.239999999999995"/>
    <n v="390.22650000000004"/>
    <n v="234.71999999999997"/>
    <n v="155.50650000000007"/>
    <n v="0.39850317700104954"/>
  </r>
  <r>
    <n v="4970"/>
    <d v="2026-08-20T00:00:00"/>
    <n v="2026"/>
    <x v="2"/>
    <n v="8"/>
    <x v="7"/>
    <x v="1"/>
    <x v="14"/>
    <x v="0"/>
    <s v="Returning"/>
    <x v="0"/>
    <s v="Cycling Pack 12L"/>
    <n v="2"/>
    <n v="105.01"/>
    <n v="0.15"/>
    <n v="50.56"/>
    <n v="178.517"/>
    <n v="101.12"/>
    <n v="77.396999999999991"/>
    <n v="0.43355534766996978"/>
  </r>
  <r>
    <n v="515"/>
    <d v="2026-08-21T00:00:00"/>
    <n v="2026"/>
    <x v="2"/>
    <n v="8"/>
    <x v="7"/>
    <x v="0"/>
    <x v="0"/>
    <x v="2"/>
    <s v="Returning"/>
    <x v="2"/>
    <s v="Packing Cube Set"/>
    <n v="2"/>
    <n v="45.47"/>
    <n v="0"/>
    <n v="18.27"/>
    <n v="90.94"/>
    <n v="36.54"/>
    <n v="54.4"/>
    <n v="0.5981966131515285"/>
  </r>
  <r>
    <n v="661"/>
    <d v="2026-08-21T00:00:00"/>
    <n v="2026"/>
    <x v="2"/>
    <n v="8"/>
    <x v="7"/>
    <x v="0"/>
    <x v="15"/>
    <x v="2"/>
    <s v="New"/>
    <x v="2"/>
    <s v="Packing Cube Set"/>
    <n v="2"/>
    <n v="47.58"/>
    <n v="0.1"/>
    <n v="18.47"/>
    <n v="85.644000000000005"/>
    <n v="36.94"/>
    <n v="48.704000000000008"/>
    <n v="0.56867965064686377"/>
  </r>
  <r>
    <n v="1443"/>
    <d v="2026-08-21T00:00:00"/>
    <n v="2026"/>
    <x v="2"/>
    <n v="8"/>
    <x v="7"/>
    <x v="3"/>
    <x v="4"/>
    <x v="0"/>
    <s v="New"/>
    <x v="1"/>
    <s v="Summit Backpack 45L"/>
    <n v="5"/>
    <n v="155.65"/>
    <n v="0"/>
    <n v="79.13"/>
    <n v="778.25"/>
    <n v="395.65"/>
    <n v="382.6"/>
    <n v="0.49161580469000965"/>
  </r>
  <r>
    <n v="1446"/>
    <d v="2026-08-21T00:00:00"/>
    <n v="2026"/>
    <x v="2"/>
    <n v="8"/>
    <x v="7"/>
    <x v="3"/>
    <x v="13"/>
    <x v="2"/>
    <s v="Returning"/>
    <x v="3"/>
    <s v="Trail Tent 2P"/>
    <n v="1"/>
    <n v="195.15"/>
    <n v="0"/>
    <n v="101.99"/>
    <n v="195.15"/>
    <n v="101.99"/>
    <n v="93.160000000000011"/>
    <n v="0.47737637714578535"/>
  </r>
  <r>
    <n v="1524"/>
    <d v="2026-08-21T00:00:00"/>
    <n v="2026"/>
    <x v="2"/>
    <n v="8"/>
    <x v="7"/>
    <x v="1"/>
    <x v="6"/>
    <x v="3"/>
    <s v="New"/>
    <x v="0"/>
    <s v="Commuter Helmet"/>
    <n v="1"/>
    <n v="81.569999999999993"/>
    <n v="0"/>
    <n v="43.79"/>
    <n v="81.569999999999993"/>
    <n v="43.79"/>
    <n v="37.779999999999994"/>
    <n v="0.4631604756650729"/>
  </r>
  <r>
    <n v="1946"/>
    <d v="2026-08-21T00:00:00"/>
    <n v="2026"/>
    <x v="2"/>
    <n v="8"/>
    <x v="7"/>
    <x v="0"/>
    <x v="15"/>
    <x v="2"/>
    <s v="New"/>
    <x v="3"/>
    <s v="Compact Sleeping Bag"/>
    <n v="5"/>
    <n v="125.44"/>
    <n v="0"/>
    <n v="59.58"/>
    <n v="627.20000000000005"/>
    <n v="297.89999999999998"/>
    <n v="329.30000000000007"/>
    <n v="0.52503188775510212"/>
  </r>
  <r>
    <n v="2285"/>
    <d v="2026-08-21T00:00:00"/>
    <n v="2026"/>
    <x v="2"/>
    <n v="8"/>
    <x v="7"/>
    <x v="1"/>
    <x v="11"/>
    <x v="0"/>
    <s v="Business"/>
    <x v="1"/>
    <s v="Summit Backpack 45L"/>
    <n v="2"/>
    <n v="155.11000000000001"/>
    <n v="0.05"/>
    <n v="80.13"/>
    <n v="294.709"/>
    <n v="160.26"/>
    <n v="134.44900000000001"/>
    <n v="0.45620934548995795"/>
  </r>
  <r>
    <n v="2978"/>
    <d v="2026-08-21T00:00:00"/>
    <n v="2026"/>
    <x v="2"/>
    <n v="8"/>
    <x v="7"/>
    <x v="2"/>
    <x v="10"/>
    <x v="2"/>
    <s v="New"/>
    <x v="0"/>
    <s v="Commuter Helmet"/>
    <n v="1"/>
    <n v="80.7"/>
    <n v="0"/>
    <n v="41.98"/>
    <n v="80.7"/>
    <n v="41.98"/>
    <n v="38.720000000000006"/>
    <n v="0.47980173482032223"/>
  </r>
  <r>
    <n v="3842"/>
    <d v="2026-08-21T00:00:00"/>
    <n v="2026"/>
    <x v="2"/>
    <n v="8"/>
    <x v="7"/>
    <x v="3"/>
    <x v="8"/>
    <x v="1"/>
    <s v="Returning"/>
    <x v="1"/>
    <s v="Summit Backpack 45L"/>
    <n v="10"/>
    <n v="156.72"/>
    <n v="0.15"/>
    <n v="78.12"/>
    <n v="1332.12"/>
    <n v="781.2"/>
    <n v="550.91999999999985"/>
    <n v="0.41356634537429054"/>
  </r>
  <r>
    <n v="4220"/>
    <d v="2026-08-21T00:00:00"/>
    <n v="2026"/>
    <x v="2"/>
    <n v="8"/>
    <x v="7"/>
    <x v="1"/>
    <x v="14"/>
    <x v="1"/>
    <s v="Business"/>
    <x v="2"/>
    <s v="Travel Backpack 35L"/>
    <n v="5"/>
    <n v="162.76"/>
    <n v="0.15"/>
    <n v="85.32"/>
    <n v="691.7299999999999"/>
    <n v="426.59999999999997"/>
    <n v="265.12999999999994"/>
    <n v="0.38328538591647027"/>
  </r>
  <r>
    <n v="478"/>
    <d v="2026-08-22T00:00:00"/>
    <n v="2026"/>
    <x v="2"/>
    <n v="8"/>
    <x v="7"/>
    <x v="3"/>
    <x v="8"/>
    <x v="2"/>
    <s v="Business"/>
    <x v="4"/>
    <s v="Resistance Band Set"/>
    <n v="2"/>
    <n v="40.22"/>
    <n v="0"/>
    <n v="14.45"/>
    <n v="80.44"/>
    <n v="28.9"/>
    <n v="51.54"/>
    <n v="0.64072600696171056"/>
  </r>
  <r>
    <n v="491"/>
    <d v="2026-08-22T00:00:00"/>
    <n v="2026"/>
    <x v="2"/>
    <n v="8"/>
    <x v="7"/>
    <x v="0"/>
    <x v="9"/>
    <x v="3"/>
    <s v="New"/>
    <x v="2"/>
    <s v="Packing Cube Set"/>
    <n v="1"/>
    <n v="45.42"/>
    <n v="0.15"/>
    <n v="18.079999999999998"/>
    <n v="38.606999999999999"/>
    <n v="18.079999999999998"/>
    <n v="20.527000000000001"/>
    <n v="0.53169114409304019"/>
  </r>
  <r>
    <n v="862"/>
    <d v="2026-08-22T00:00:00"/>
    <n v="2026"/>
    <x v="2"/>
    <n v="8"/>
    <x v="7"/>
    <x v="0"/>
    <x v="9"/>
    <x v="0"/>
    <s v="Returning"/>
    <x v="1"/>
    <s v="Hiking Daypack 20L"/>
    <n v="1"/>
    <n v="93.55"/>
    <n v="0"/>
    <n v="44.89"/>
    <n v="93.55"/>
    <n v="44.89"/>
    <n v="48.66"/>
    <n v="0.5201496525921967"/>
  </r>
  <r>
    <n v="957"/>
    <d v="2026-08-22T00:00:00"/>
    <n v="2026"/>
    <x v="2"/>
    <n v="8"/>
    <x v="7"/>
    <x v="2"/>
    <x v="2"/>
    <x v="0"/>
    <s v="Returning"/>
    <x v="1"/>
    <s v="Trail Boots"/>
    <n v="2"/>
    <n v="146.85"/>
    <n v="0"/>
    <n v="81.010000000000005"/>
    <n v="293.7"/>
    <n v="162.02000000000001"/>
    <n v="131.67999999999998"/>
    <n v="0.44834865509022809"/>
  </r>
  <r>
    <n v="1728"/>
    <d v="2026-08-22T00:00:00"/>
    <n v="2026"/>
    <x v="2"/>
    <n v="8"/>
    <x v="7"/>
    <x v="0"/>
    <x v="9"/>
    <x v="1"/>
    <s v="Business"/>
    <x v="0"/>
    <s v="Cycling Pack 12L"/>
    <n v="6"/>
    <n v="101.54"/>
    <n v="0.1"/>
    <n v="50"/>
    <n v="548.31600000000003"/>
    <n v="300"/>
    <n v="248.31600000000003"/>
    <n v="0.45287024270676035"/>
  </r>
  <r>
    <n v="2743"/>
    <d v="2026-08-22T00:00:00"/>
    <n v="2026"/>
    <x v="2"/>
    <n v="8"/>
    <x v="7"/>
    <x v="3"/>
    <x v="7"/>
    <x v="0"/>
    <s v="Business"/>
    <x v="4"/>
    <s v="Weighted Vest"/>
    <n v="1"/>
    <n v="125.14"/>
    <n v="0"/>
    <n v="69.44"/>
    <n v="125.14"/>
    <n v="69.44"/>
    <n v="55.7"/>
    <n v="0.4451014863353045"/>
  </r>
  <r>
    <n v="3098"/>
    <d v="2026-08-22T00:00:00"/>
    <n v="2026"/>
    <x v="2"/>
    <n v="8"/>
    <x v="7"/>
    <x v="1"/>
    <x v="6"/>
    <x v="0"/>
    <s v="New"/>
    <x v="0"/>
    <s v="Commuter Helmet"/>
    <n v="2"/>
    <n v="80.239999999999995"/>
    <n v="0.1"/>
    <n v="42.09"/>
    <n v="144.43199999999999"/>
    <n v="84.18"/>
    <n v="60.251999999999981"/>
    <n v="0.41716517115320695"/>
  </r>
  <r>
    <n v="3606"/>
    <d v="2026-08-22T00:00:00"/>
    <n v="2026"/>
    <x v="2"/>
    <n v="8"/>
    <x v="7"/>
    <x v="3"/>
    <x v="4"/>
    <x v="0"/>
    <s v="Business"/>
    <x v="1"/>
    <s v="Trail Boots"/>
    <n v="1"/>
    <n v="147.24"/>
    <n v="0"/>
    <n v="79.11"/>
    <n v="147.24"/>
    <n v="79.11"/>
    <n v="68.13000000000001"/>
    <n v="0.46271393643031788"/>
  </r>
  <r>
    <n v="3815"/>
    <d v="2026-08-22T00:00:00"/>
    <n v="2026"/>
    <x v="2"/>
    <n v="8"/>
    <x v="7"/>
    <x v="2"/>
    <x v="2"/>
    <x v="0"/>
    <s v="Returning"/>
    <x v="3"/>
    <s v="Trail Tent 2P"/>
    <n v="2"/>
    <n v="199.53"/>
    <n v="0.05"/>
    <n v="105.87"/>
    <n v="379.10699999999997"/>
    <n v="211.74"/>
    <n v="167.36699999999996"/>
    <n v="0.44147694450379438"/>
  </r>
  <r>
    <n v="3979"/>
    <d v="2026-08-22T00:00:00"/>
    <n v="2026"/>
    <x v="2"/>
    <n v="8"/>
    <x v="7"/>
    <x v="2"/>
    <x v="5"/>
    <x v="0"/>
    <s v="Business"/>
    <x v="4"/>
    <s v="Resistance Band Set"/>
    <n v="1"/>
    <n v="40.19"/>
    <n v="0.05"/>
    <n v="14.73"/>
    <n v="38.180499999999995"/>
    <n v="14.73"/>
    <n v="23.450499999999995"/>
    <n v="0.61420096646193734"/>
  </r>
  <r>
    <n v="4160"/>
    <d v="2026-08-22T00:00:00"/>
    <n v="2026"/>
    <x v="2"/>
    <n v="8"/>
    <x v="7"/>
    <x v="3"/>
    <x v="7"/>
    <x v="3"/>
    <s v="Business"/>
    <x v="4"/>
    <s v="Weighted Vest"/>
    <n v="4"/>
    <n v="123.31"/>
    <n v="0"/>
    <n v="69.02"/>
    <n v="493.24"/>
    <n v="276.08"/>
    <n v="217.16000000000003"/>
    <n v="0.44027248398345636"/>
  </r>
  <r>
    <n v="4172"/>
    <d v="2026-08-22T00:00:00"/>
    <n v="2026"/>
    <x v="2"/>
    <n v="8"/>
    <x v="7"/>
    <x v="3"/>
    <x v="8"/>
    <x v="3"/>
    <s v="New"/>
    <x v="0"/>
    <s v="Compact Repair Kit"/>
    <n v="1"/>
    <n v="40.19"/>
    <n v="0.05"/>
    <n v="16.78"/>
    <n v="38.180499999999995"/>
    <n v="16.78"/>
    <n v="21.400499999999994"/>
    <n v="0.56050863660769235"/>
  </r>
  <r>
    <n v="4265"/>
    <d v="2026-08-22T00:00:00"/>
    <n v="2026"/>
    <x v="2"/>
    <n v="8"/>
    <x v="7"/>
    <x v="2"/>
    <x v="16"/>
    <x v="0"/>
    <s v="Returning"/>
    <x v="0"/>
    <s v="Compact Repair Kit"/>
    <n v="1"/>
    <n v="40.98"/>
    <n v="0.05"/>
    <n v="16.600000000000001"/>
    <n v="38.930999999999997"/>
    <n v="16.600000000000001"/>
    <n v="22.330999999999996"/>
    <n v="0.57360458246641488"/>
  </r>
  <r>
    <n v="4321"/>
    <d v="2026-08-22T00:00:00"/>
    <n v="2026"/>
    <x v="2"/>
    <n v="8"/>
    <x v="7"/>
    <x v="3"/>
    <x v="13"/>
    <x v="0"/>
    <s v="New"/>
    <x v="2"/>
    <s v="Insulated Bottle"/>
    <n v="3"/>
    <n v="35.380000000000003"/>
    <n v="0"/>
    <n v="13.91"/>
    <n v="106.14000000000001"/>
    <n v="41.730000000000004"/>
    <n v="64.410000000000011"/>
    <n v="0.60684002261164505"/>
  </r>
  <r>
    <n v="4975"/>
    <d v="2026-08-22T00:00:00"/>
    <n v="2026"/>
    <x v="2"/>
    <n v="8"/>
    <x v="7"/>
    <x v="2"/>
    <x v="10"/>
    <x v="2"/>
    <s v="New"/>
    <x v="2"/>
    <s v="Carry-On Duffel"/>
    <n v="4"/>
    <n v="134.49"/>
    <n v="0"/>
    <n v="68.17"/>
    <n v="537.96"/>
    <n v="272.68"/>
    <n v="265.28000000000003"/>
    <n v="0.49312216521674473"/>
  </r>
  <r>
    <n v="991"/>
    <d v="2026-08-23T00:00:00"/>
    <n v="2026"/>
    <x v="2"/>
    <n v="8"/>
    <x v="7"/>
    <x v="2"/>
    <x v="3"/>
    <x v="1"/>
    <s v="Business"/>
    <x v="1"/>
    <s v="Trail Boots"/>
    <n v="4"/>
    <n v="145.30000000000001"/>
    <n v="0.15"/>
    <n v="77.040000000000006"/>
    <n v="494.02000000000004"/>
    <n v="308.16000000000003"/>
    <n v="185.86"/>
    <n v="0.37621958625156876"/>
  </r>
  <r>
    <n v="1008"/>
    <d v="2026-08-23T00:00:00"/>
    <n v="2026"/>
    <x v="2"/>
    <n v="8"/>
    <x v="7"/>
    <x v="3"/>
    <x v="4"/>
    <x v="1"/>
    <s v="Business"/>
    <x v="2"/>
    <s v="Travel Backpack 35L"/>
    <n v="10"/>
    <n v="164.55"/>
    <n v="0.1"/>
    <n v="88.23"/>
    <n v="1480.95"/>
    <n v="882.30000000000007"/>
    <n v="598.65"/>
    <n v="0.40423376886458012"/>
  </r>
  <r>
    <n v="1083"/>
    <d v="2026-08-23T00:00:00"/>
    <n v="2026"/>
    <x v="2"/>
    <n v="8"/>
    <x v="7"/>
    <x v="0"/>
    <x v="15"/>
    <x v="2"/>
    <s v="New"/>
    <x v="0"/>
    <s v="Compact Repair Kit"/>
    <n v="1"/>
    <n v="39.590000000000003"/>
    <n v="0"/>
    <n v="16.899999999999999"/>
    <n v="39.590000000000003"/>
    <n v="16.899999999999999"/>
    <n v="22.690000000000005"/>
    <n v="0.57312452639555456"/>
  </r>
  <r>
    <n v="1553"/>
    <d v="2026-08-23T00:00:00"/>
    <n v="2026"/>
    <x v="2"/>
    <n v="8"/>
    <x v="7"/>
    <x v="2"/>
    <x v="2"/>
    <x v="1"/>
    <s v="Business"/>
    <x v="4"/>
    <s v="Training Mat"/>
    <n v="5"/>
    <n v="51.62"/>
    <n v="0.15"/>
    <n v="22.6"/>
    <n v="219.38499999999996"/>
    <n v="113"/>
    <n v="106.38499999999996"/>
    <n v="0.48492376415889865"/>
  </r>
  <r>
    <n v="1579"/>
    <d v="2026-08-23T00:00:00"/>
    <n v="2026"/>
    <x v="2"/>
    <n v="8"/>
    <x v="7"/>
    <x v="3"/>
    <x v="7"/>
    <x v="2"/>
    <s v="Returning"/>
    <x v="1"/>
    <s v="Hiking Daypack 20L"/>
    <n v="3"/>
    <n v="90.71"/>
    <n v="0"/>
    <n v="45.57"/>
    <n v="272.13"/>
    <n v="136.71"/>
    <n v="135.41999999999999"/>
    <n v="0.49762980928232825"/>
  </r>
  <r>
    <n v="1732"/>
    <d v="2026-08-23T00:00:00"/>
    <n v="2026"/>
    <x v="2"/>
    <n v="8"/>
    <x v="7"/>
    <x v="1"/>
    <x v="1"/>
    <x v="2"/>
    <s v="New"/>
    <x v="0"/>
    <s v="Compact Repair Kit"/>
    <n v="4"/>
    <n v="41.09"/>
    <n v="0"/>
    <n v="17"/>
    <n v="164.36"/>
    <n v="68"/>
    <n v="96.360000000000014"/>
    <n v="0.58627403261134103"/>
  </r>
  <r>
    <n v="2083"/>
    <d v="2026-08-23T00:00:00"/>
    <n v="2026"/>
    <x v="2"/>
    <n v="8"/>
    <x v="7"/>
    <x v="1"/>
    <x v="14"/>
    <x v="0"/>
    <s v="New"/>
    <x v="1"/>
    <s v="Hiking Daypack 20L"/>
    <n v="1"/>
    <n v="91.37"/>
    <n v="0"/>
    <n v="46.73"/>
    <n v="91.37"/>
    <n v="46.73"/>
    <n v="44.640000000000008"/>
    <n v="0.48856298566269024"/>
  </r>
  <r>
    <n v="2176"/>
    <d v="2026-08-23T00:00:00"/>
    <n v="2026"/>
    <x v="2"/>
    <n v="8"/>
    <x v="7"/>
    <x v="1"/>
    <x v="11"/>
    <x v="0"/>
    <s v="New"/>
    <x v="2"/>
    <s v="Packing Cube Set"/>
    <n v="1"/>
    <n v="46.92"/>
    <n v="0"/>
    <n v="18.3"/>
    <n v="46.92"/>
    <n v="18.3"/>
    <n v="28.62"/>
    <n v="0.60997442455242967"/>
  </r>
  <r>
    <n v="2723"/>
    <d v="2026-08-23T00:00:00"/>
    <n v="2026"/>
    <x v="2"/>
    <n v="8"/>
    <x v="7"/>
    <x v="0"/>
    <x v="0"/>
    <x v="0"/>
    <s v="New"/>
    <x v="0"/>
    <s v="Cycling Pack 12L"/>
    <n v="1"/>
    <n v="100.29"/>
    <n v="0.05"/>
    <n v="49.82"/>
    <n v="95.275500000000008"/>
    <n v="49.82"/>
    <n v="45.455500000000008"/>
    <n v="0.47709537079312103"/>
  </r>
  <r>
    <n v="3299"/>
    <d v="2026-08-23T00:00:00"/>
    <n v="2026"/>
    <x v="2"/>
    <n v="8"/>
    <x v="7"/>
    <x v="0"/>
    <x v="9"/>
    <x v="0"/>
    <s v="New"/>
    <x v="1"/>
    <s v="Trail Boots"/>
    <n v="1"/>
    <n v="147.11000000000001"/>
    <n v="0.15"/>
    <n v="79.599999999999994"/>
    <n v="125.04350000000001"/>
    <n v="79.599999999999994"/>
    <n v="45.443500000000014"/>
    <n v="0.36342152930780097"/>
  </r>
  <r>
    <n v="3398"/>
    <d v="2026-08-23T00:00:00"/>
    <n v="2026"/>
    <x v="2"/>
    <n v="8"/>
    <x v="7"/>
    <x v="1"/>
    <x v="12"/>
    <x v="0"/>
    <s v="New"/>
    <x v="1"/>
    <s v="Summit Backpack 45L"/>
    <n v="2"/>
    <n v="156.44999999999999"/>
    <n v="0"/>
    <n v="80.13"/>
    <n v="312.89999999999998"/>
    <n v="160.26"/>
    <n v="152.63999999999999"/>
    <n v="0.487823585810163"/>
  </r>
  <r>
    <n v="4012"/>
    <d v="2026-08-23T00:00:00"/>
    <n v="2026"/>
    <x v="2"/>
    <n v="8"/>
    <x v="7"/>
    <x v="1"/>
    <x v="14"/>
    <x v="0"/>
    <s v="New"/>
    <x v="1"/>
    <s v="Trekking Poles"/>
    <n v="2"/>
    <n v="72.97"/>
    <n v="0"/>
    <n v="33.25"/>
    <n v="145.94"/>
    <n v="66.5"/>
    <n v="79.44"/>
    <n v="0.54433328765245992"/>
  </r>
  <r>
    <n v="4064"/>
    <d v="2026-08-23T00:00:00"/>
    <n v="2026"/>
    <x v="2"/>
    <n v="8"/>
    <x v="7"/>
    <x v="3"/>
    <x v="7"/>
    <x v="3"/>
    <s v="Returning"/>
    <x v="4"/>
    <s v="Training Mat"/>
    <n v="2"/>
    <n v="51.63"/>
    <n v="0"/>
    <n v="21.39"/>
    <n v="103.26"/>
    <n v="42.78"/>
    <n v="60.480000000000004"/>
    <n v="0.58570598489250436"/>
  </r>
  <r>
    <n v="4671"/>
    <d v="2026-08-23T00:00:00"/>
    <n v="2026"/>
    <x v="2"/>
    <n v="8"/>
    <x v="7"/>
    <x v="1"/>
    <x v="12"/>
    <x v="1"/>
    <s v="Returning"/>
    <x v="0"/>
    <s v="Cycling Pack 12L"/>
    <n v="8"/>
    <n v="100.06"/>
    <n v="0.05"/>
    <n v="49.39"/>
    <n v="760.45600000000002"/>
    <n v="395.12"/>
    <n v="365.33600000000001"/>
    <n v="0.48041701295012468"/>
  </r>
  <r>
    <n v="1914"/>
    <d v="2026-08-24T00:00:00"/>
    <n v="2026"/>
    <x v="2"/>
    <n v="8"/>
    <x v="7"/>
    <x v="3"/>
    <x v="8"/>
    <x v="2"/>
    <s v="Returning"/>
    <x v="3"/>
    <s v="Portable Camp Stove"/>
    <n v="4"/>
    <n v="83.2"/>
    <n v="0"/>
    <n v="39.99"/>
    <n v="332.8"/>
    <n v="159.96"/>
    <n v="172.84"/>
    <n v="0.5193509615384615"/>
  </r>
  <r>
    <n v="1973"/>
    <d v="2026-08-24T00:00:00"/>
    <n v="2026"/>
    <x v="2"/>
    <n v="8"/>
    <x v="7"/>
    <x v="0"/>
    <x v="0"/>
    <x v="0"/>
    <s v="New"/>
    <x v="4"/>
    <s v="Training Mat"/>
    <n v="3"/>
    <n v="51.29"/>
    <n v="0"/>
    <n v="22.08"/>
    <n v="153.87"/>
    <n v="66.239999999999995"/>
    <n v="87.63000000000001"/>
    <n v="0.56950672645739919"/>
  </r>
  <r>
    <n v="2564"/>
    <d v="2026-08-24T00:00:00"/>
    <n v="2026"/>
    <x v="2"/>
    <n v="8"/>
    <x v="7"/>
    <x v="2"/>
    <x v="3"/>
    <x v="0"/>
    <s v="Returning"/>
    <x v="3"/>
    <s v="Trail Tent 2P"/>
    <n v="1"/>
    <n v="200.2"/>
    <n v="0"/>
    <n v="103.38"/>
    <n v="200.2"/>
    <n v="103.38"/>
    <n v="96.82"/>
    <n v="0.48361638361638359"/>
  </r>
  <r>
    <n v="2791"/>
    <d v="2026-08-24T00:00:00"/>
    <n v="2026"/>
    <x v="2"/>
    <n v="8"/>
    <x v="7"/>
    <x v="0"/>
    <x v="15"/>
    <x v="2"/>
    <s v="Business"/>
    <x v="4"/>
    <s v="Recovery Roller"/>
    <n v="2"/>
    <n v="36.869999999999997"/>
    <n v="0"/>
    <n v="13.71"/>
    <n v="73.739999999999995"/>
    <n v="27.42"/>
    <n v="46.319999999999993"/>
    <n v="0.62815296989422287"/>
  </r>
  <r>
    <n v="3559"/>
    <d v="2026-08-24T00:00:00"/>
    <n v="2026"/>
    <x v="2"/>
    <n v="8"/>
    <x v="7"/>
    <x v="3"/>
    <x v="8"/>
    <x v="0"/>
    <s v="Returning"/>
    <x v="4"/>
    <s v="Recovery Roller"/>
    <n v="1"/>
    <n v="36.28"/>
    <n v="0.1"/>
    <n v="14.16"/>
    <n v="32.652000000000001"/>
    <n v="14.16"/>
    <n v="18.492000000000001"/>
    <n v="0.56633590591694227"/>
  </r>
  <r>
    <n v="3839"/>
    <d v="2026-08-24T00:00:00"/>
    <n v="2026"/>
    <x v="2"/>
    <n v="8"/>
    <x v="7"/>
    <x v="0"/>
    <x v="15"/>
    <x v="3"/>
    <s v="Returning"/>
    <x v="1"/>
    <s v="Hiking Daypack 20L"/>
    <n v="2"/>
    <n v="93.88"/>
    <n v="0.05"/>
    <n v="46.57"/>
    <n v="178.37199999999999"/>
    <n v="93.14"/>
    <n v="85.231999999999985"/>
    <n v="0.47783284371986628"/>
  </r>
  <r>
    <n v="4133"/>
    <d v="2026-08-24T00:00:00"/>
    <n v="2026"/>
    <x v="2"/>
    <n v="8"/>
    <x v="7"/>
    <x v="3"/>
    <x v="4"/>
    <x v="0"/>
    <s v="New"/>
    <x v="3"/>
    <s v="Trail Tent 2P"/>
    <n v="1"/>
    <n v="192.67"/>
    <n v="0.05"/>
    <n v="101.04"/>
    <n v="183.03649999999999"/>
    <n v="101.04"/>
    <n v="81.996499999999983"/>
    <n v="0.44797895501716867"/>
  </r>
  <r>
    <n v="4765"/>
    <d v="2026-08-24T00:00:00"/>
    <n v="2026"/>
    <x v="2"/>
    <n v="8"/>
    <x v="7"/>
    <x v="0"/>
    <x v="15"/>
    <x v="0"/>
    <s v="New"/>
    <x v="0"/>
    <s v="Commuter Helmet"/>
    <n v="1"/>
    <n v="80.099999999999994"/>
    <n v="0.05"/>
    <n v="43.49"/>
    <n v="76.094999999999985"/>
    <n v="43.49"/>
    <n v="32.604999999999983"/>
    <n v="0.42847756094355727"/>
  </r>
  <r>
    <n v="1868"/>
    <d v="2026-08-25T00:00:00"/>
    <n v="2026"/>
    <x v="2"/>
    <n v="8"/>
    <x v="7"/>
    <x v="3"/>
    <x v="8"/>
    <x v="3"/>
    <s v="Returning"/>
    <x v="1"/>
    <s v="Trail Boots"/>
    <n v="1"/>
    <n v="145.02000000000001"/>
    <n v="0"/>
    <n v="78.959999999999994"/>
    <n v="145.02000000000001"/>
    <n v="78.959999999999994"/>
    <n v="66.060000000000016"/>
    <n v="0.4555233760860572"/>
  </r>
  <r>
    <n v="987"/>
    <d v="2026-08-26T00:00:00"/>
    <n v="2026"/>
    <x v="2"/>
    <n v="8"/>
    <x v="7"/>
    <x v="1"/>
    <x v="11"/>
    <x v="3"/>
    <s v="Returning"/>
    <x v="2"/>
    <s v="Insulated Bottle"/>
    <n v="1"/>
    <n v="37"/>
    <n v="0.15"/>
    <n v="13.68"/>
    <n v="31.45"/>
    <n v="13.68"/>
    <n v="17.77"/>
    <n v="0.56502384737678857"/>
  </r>
  <r>
    <n v="2503"/>
    <d v="2026-08-26T00:00:00"/>
    <n v="2026"/>
    <x v="2"/>
    <n v="8"/>
    <x v="7"/>
    <x v="1"/>
    <x v="6"/>
    <x v="0"/>
    <s v="Returning"/>
    <x v="0"/>
    <s v="Trail Bike Light"/>
    <n v="2"/>
    <n v="50.02"/>
    <n v="0"/>
    <n v="21.99"/>
    <n v="100.04"/>
    <n v="43.98"/>
    <n v="56.060000000000009"/>
    <n v="0.56037584966013598"/>
  </r>
  <r>
    <n v="4928"/>
    <d v="2026-08-26T00:00:00"/>
    <n v="2026"/>
    <x v="2"/>
    <n v="8"/>
    <x v="7"/>
    <x v="1"/>
    <x v="11"/>
    <x v="2"/>
    <s v="Returning"/>
    <x v="4"/>
    <s v="Recovery Roller"/>
    <n v="2"/>
    <n v="35.950000000000003"/>
    <n v="0.05"/>
    <n v="13.93"/>
    <n v="68.305000000000007"/>
    <n v="27.86"/>
    <n v="40.445000000000007"/>
    <n v="0.59212356342873884"/>
  </r>
  <r>
    <n v="852"/>
    <d v="2026-08-27T00:00:00"/>
    <n v="2026"/>
    <x v="2"/>
    <n v="8"/>
    <x v="7"/>
    <x v="0"/>
    <x v="9"/>
    <x v="0"/>
    <s v="New"/>
    <x v="2"/>
    <s v="Packing Cube Set"/>
    <n v="3"/>
    <n v="45.84"/>
    <n v="0.15"/>
    <n v="17.899999999999999"/>
    <n v="116.89200000000001"/>
    <n v="53.699999999999996"/>
    <n v="63.192000000000014"/>
    <n v="0.54060158094651478"/>
  </r>
  <r>
    <n v="2188"/>
    <d v="2026-08-27T00:00:00"/>
    <n v="2026"/>
    <x v="2"/>
    <n v="8"/>
    <x v="7"/>
    <x v="1"/>
    <x v="6"/>
    <x v="0"/>
    <s v="New"/>
    <x v="3"/>
    <s v="Portable Camp Stove"/>
    <n v="1"/>
    <n v="83.23"/>
    <n v="0.1"/>
    <n v="40.229999999999997"/>
    <n v="74.907000000000011"/>
    <n v="40.229999999999997"/>
    <n v="34.677000000000014"/>
    <n v="0.46293403820737727"/>
  </r>
  <r>
    <n v="2574"/>
    <d v="2026-08-27T00:00:00"/>
    <n v="2026"/>
    <x v="2"/>
    <n v="8"/>
    <x v="7"/>
    <x v="0"/>
    <x v="9"/>
    <x v="2"/>
    <s v="New"/>
    <x v="0"/>
    <s v="Cycling Pack 12L"/>
    <n v="1"/>
    <n v="104.33"/>
    <n v="0.1"/>
    <n v="49.86"/>
    <n v="93.897000000000006"/>
    <n v="49.86"/>
    <n v="44.037000000000006"/>
    <n v="0.46899261957251032"/>
  </r>
  <r>
    <n v="2942"/>
    <d v="2026-08-27T00:00:00"/>
    <n v="2026"/>
    <x v="2"/>
    <n v="8"/>
    <x v="7"/>
    <x v="1"/>
    <x v="6"/>
    <x v="0"/>
    <s v="New"/>
    <x v="1"/>
    <s v="Summit Backpack 45L"/>
    <n v="1"/>
    <n v="156.94999999999999"/>
    <n v="0"/>
    <n v="80.41"/>
    <n v="156.94999999999999"/>
    <n v="80.41"/>
    <n v="76.539999999999992"/>
    <n v="0.48767123287671232"/>
  </r>
  <r>
    <n v="3211"/>
    <d v="2026-08-27T00:00:00"/>
    <n v="2026"/>
    <x v="2"/>
    <n v="8"/>
    <x v="7"/>
    <x v="1"/>
    <x v="14"/>
    <x v="2"/>
    <s v="Business"/>
    <x v="0"/>
    <s v="Compact Repair Kit"/>
    <n v="3"/>
    <n v="41.33"/>
    <n v="0.05"/>
    <n v="17"/>
    <n v="117.79049999999999"/>
    <n v="51"/>
    <n v="66.790499999999994"/>
    <n v="0.56702790123142355"/>
  </r>
  <r>
    <n v="3306"/>
    <d v="2026-08-27T00:00:00"/>
    <n v="2026"/>
    <x v="2"/>
    <n v="8"/>
    <x v="7"/>
    <x v="0"/>
    <x v="15"/>
    <x v="0"/>
    <s v="Business"/>
    <x v="2"/>
    <s v="Insulated Bottle"/>
    <n v="1"/>
    <n v="35.590000000000003"/>
    <n v="0"/>
    <n v="13.66"/>
    <n v="35.590000000000003"/>
    <n v="13.66"/>
    <n v="21.930000000000003"/>
    <n v="0.61618432143860635"/>
  </r>
  <r>
    <n v="3837"/>
    <d v="2026-08-27T00:00:00"/>
    <n v="2026"/>
    <x v="2"/>
    <n v="8"/>
    <x v="7"/>
    <x v="3"/>
    <x v="8"/>
    <x v="0"/>
    <s v="Returning"/>
    <x v="3"/>
    <s v="Alpine Tent 4P"/>
    <n v="2"/>
    <n v="335.87"/>
    <n v="0.1"/>
    <n v="196.54"/>
    <n v="604.56600000000003"/>
    <n v="393.08"/>
    <n v="211.48600000000005"/>
    <n v="0.34981457773014035"/>
  </r>
  <r>
    <n v="4169"/>
    <d v="2026-08-27T00:00:00"/>
    <n v="2026"/>
    <x v="2"/>
    <n v="8"/>
    <x v="7"/>
    <x v="3"/>
    <x v="13"/>
    <x v="0"/>
    <s v="New"/>
    <x v="4"/>
    <s v="Training Mat"/>
    <n v="1"/>
    <n v="50.7"/>
    <n v="0.05"/>
    <n v="21.65"/>
    <n v="48.164999999999999"/>
    <n v="21.65"/>
    <n v="26.515000000000001"/>
    <n v="0.55050347762898377"/>
  </r>
  <r>
    <n v="4452"/>
    <d v="2026-08-27T00:00:00"/>
    <n v="2026"/>
    <x v="2"/>
    <n v="8"/>
    <x v="7"/>
    <x v="2"/>
    <x v="2"/>
    <x v="3"/>
    <s v="New"/>
    <x v="1"/>
    <s v="Summit Backpack 45L"/>
    <n v="3"/>
    <n v="152.76"/>
    <n v="0.1"/>
    <n v="77.36"/>
    <n v="412.452"/>
    <n v="232.07999999999998"/>
    <n v="180.37200000000001"/>
    <n v="0.43731634226528182"/>
  </r>
  <r>
    <n v="4740"/>
    <d v="2026-08-27T00:00:00"/>
    <n v="2026"/>
    <x v="2"/>
    <n v="8"/>
    <x v="7"/>
    <x v="0"/>
    <x v="15"/>
    <x v="1"/>
    <s v="Returning"/>
    <x v="1"/>
    <s v="Trekking Poles"/>
    <n v="5"/>
    <n v="72.78"/>
    <n v="0.1"/>
    <n v="33.25"/>
    <n v="327.51"/>
    <n v="166.25"/>
    <n v="161.26"/>
    <n v="0.49238191200268694"/>
  </r>
  <r>
    <n v="5000"/>
    <d v="2026-08-27T00:00:00"/>
    <n v="2026"/>
    <x v="2"/>
    <n v="8"/>
    <x v="7"/>
    <x v="1"/>
    <x v="12"/>
    <x v="3"/>
    <s v="New"/>
    <x v="2"/>
    <s v="Insulated Bottle"/>
    <n v="2"/>
    <n v="37"/>
    <n v="0"/>
    <n v="13.83"/>
    <n v="74"/>
    <n v="27.66"/>
    <n v="46.34"/>
    <n v="0.62621621621621626"/>
  </r>
  <r>
    <n v="5058"/>
    <d v="2026-08-27T00:00:00"/>
    <n v="2026"/>
    <x v="2"/>
    <n v="8"/>
    <x v="7"/>
    <x v="1"/>
    <x v="11"/>
    <x v="1"/>
    <s v="Business"/>
    <x v="0"/>
    <s v="Compact Repair Kit"/>
    <n v="6"/>
    <n v="41.33"/>
    <n v="0.2"/>
    <n v="17.02"/>
    <n v="198.38400000000001"/>
    <n v="102.12"/>
    <n v="96.26400000000001"/>
    <n v="0.48524074522138883"/>
  </r>
  <r>
    <n v="496"/>
    <d v="2026-08-28T00:00:00"/>
    <n v="2026"/>
    <x v="2"/>
    <n v="8"/>
    <x v="7"/>
    <x v="0"/>
    <x v="15"/>
    <x v="2"/>
    <s v="Returning"/>
    <x v="4"/>
    <s v="Recovery Roller"/>
    <n v="1"/>
    <n v="37.020000000000003"/>
    <n v="0"/>
    <n v="13.64"/>
    <n v="37.020000000000003"/>
    <n v="13.64"/>
    <n v="23.380000000000003"/>
    <n v="0.63155051323608857"/>
  </r>
  <r>
    <n v="1343"/>
    <d v="2026-08-28T00:00:00"/>
    <n v="2026"/>
    <x v="2"/>
    <n v="8"/>
    <x v="7"/>
    <x v="3"/>
    <x v="8"/>
    <x v="0"/>
    <s v="New"/>
    <x v="3"/>
    <s v="Portable Camp Stove"/>
    <n v="1"/>
    <n v="81.06"/>
    <n v="0"/>
    <n v="38.43"/>
    <n v="81.06"/>
    <n v="38.43"/>
    <n v="42.63"/>
    <n v="0.52590673575129532"/>
  </r>
  <r>
    <n v="1455"/>
    <d v="2026-08-28T00:00:00"/>
    <n v="2026"/>
    <x v="2"/>
    <n v="8"/>
    <x v="7"/>
    <x v="2"/>
    <x v="2"/>
    <x v="0"/>
    <s v="New"/>
    <x v="0"/>
    <s v="Trail Bike Light"/>
    <n v="2"/>
    <n v="51.91"/>
    <n v="0"/>
    <n v="21.94"/>
    <n v="103.82"/>
    <n v="43.88"/>
    <n v="59.939999999999991"/>
    <n v="0.57734540550953573"/>
  </r>
  <r>
    <n v="1632"/>
    <d v="2026-08-28T00:00:00"/>
    <n v="2026"/>
    <x v="2"/>
    <n v="8"/>
    <x v="7"/>
    <x v="3"/>
    <x v="7"/>
    <x v="3"/>
    <s v="New"/>
    <x v="2"/>
    <s v="Insulated Bottle"/>
    <n v="1"/>
    <n v="35.700000000000003"/>
    <n v="0.05"/>
    <n v="13.45"/>
    <n v="33.914999999999999"/>
    <n v="13.45"/>
    <n v="20.465"/>
    <n v="0.60342031549461894"/>
  </r>
  <r>
    <n v="1817"/>
    <d v="2026-08-28T00:00:00"/>
    <n v="2026"/>
    <x v="2"/>
    <n v="8"/>
    <x v="7"/>
    <x v="0"/>
    <x v="9"/>
    <x v="2"/>
    <s v="New"/>
    <x v="4"/>
    <s v="Recovery Roller"/>
    <n v="1"/>
    <n v="36.590000000000003"/>
    <n v="0.05"/>
    <n v="14.15"/>
    <n v="34.7605"/>
    <n v="14.15"/>
    <n v="20.610500000000002"/>
    <n v="0.59292875534011313"/>
  </r>
  <r>
    <n v="2993"/>
    <d v="2026-08-28T00:00:00"/>
    <n v="2026"/>
    <x v="2"/>
    <n v="8"/>
    <x v="7"/>
    <x v="1"/>
    <x v="12"/>
    <x v="1"/>
    <s v="Business"/>
    <x v="2"/>
    <s v="Insulated Bottle"/>
    <n v="3"/>
    <n v="35.520000000000003"/>
    <n v="0.1"/>
    <n v="13.78"/>
    <n v="95.904000000000011"/>
    <n v="41.339999999999996"/>
    <n v="54.564000000000014"/>
    <n v="0.56894394394394399"/>
  </r>
  <r>
    <n v="4676"/>
    <d v="2026-08-28T00:00:00"/>
    <n v="2026"/>
    <x v="2"/>
    <n v="8"/>
    <x v="7"/>
    <x v="3"/>
    <x v="13"/>
    <x v="2"/>
    <s v="New"/>
    <x v="0"/>
    <s v="Commuter Helmet"/>
    <n v="2"/>
    <n v="81.88"/>
    <n v="0.1"/>
    <n v="42.87"/>
    <n v="147.38399999999999"/>
    <n v="85.74"/>
    <n v="61.643999999999991"/>
    <n v="0.41825435596808336"/>
  </r>
  <r>
    <n v="5105"/>
    <d v="2026-08-28T00:00:00"/>
    <n v="2026"/>
    <x v="2"/>
    <n v="8"/>
    <x v="7"/>
    <x v="3"/>
    <x v="7"/>
    <x v="0"/>
    <s v="Business"/>
    <x v="2"/>
    <s v="Packing Cube Set"/>
    <n v="4"/>
    <n v="46.54"/>
    <n v="0"/>
    <n v="18.86"/>
    <n v="186.16"/>
    <n v="75.44"/>
    <n v="110.72"/>
    <n v="0.5947571981091534"/>
  </r>
  <r>
    <n v="223"/>
    <d v="2026-08-29T00:00:00"/>
    <n v="2026"/>
    <x v="2"/>
    <n v="8"/>
    <x v="7"/>
    <x v="2"/>
    <x v="2"/>
    <x v="2"/>
    <s v="Returning"/>
    <x v="4"/>
    <s v="Training Mat"/>
    <n v="1"/>
    <n v="49.79"/>
    <n v="0"/>
    <n v="21.43"/>
    <n v="49.79"/>
    <n v="21.43"/>
    <n v="28.36"/>
    <n v="0.56959228760795344"/>
  </r>
  <r>
    <n v="1023"/>
    <d v="2026-08-29T00:00:00"/>
    <n v="2026"/>
    <x v="2"/>
    <n v="8"/>
    <x v="7"/>
    <x v="2"/>
    <x v="3"/>
    <x v="0"/>
    <s v="New"/>
    <x v="1"/>
    <s v="Hiking Daypack 20L"/>
    <n v="6"/>
    <n v="90.19"/>
    <n v="0"/>
    <n v="45.61"/>
    <n v="541.14"/>
    <n v="273.65999999999997"/>
    <n v="267.48"/>
    <n v="0.4942898325756736"/>
  </r>
  <r>
    <n v="1694"/>
    <d v="2026-08-29T00:00:00"/>
    <n v="2026"/>
    <x v="2"/>
    <n v="8"/>
    <x v="7"/>
    <x v="1"/>
    <x v="12"/>
    <x v="0"/>
    <s v="New"/>
    <x v="1"/>
    <s v="Trekking Poles"/>
    <n v="1"/>
    <n v="70.38"/>
    <n v="0.15"/>
    <n v="32.64"/>
    <n v="59.822999999999993"/>
    <n v="32.64"/>
    <n v="27.182999999999993"/>
    <n v="0.45439045183290699"/>
  </r>
  <r>
    <n v="2006"/>
    <d v="2026-08-29T00:00:00"/>
    <n v="2026"/>
    <x v="2"/>
    <n v="8"/>
    <x v="7"/>
    <x v="3"/>
    <x v="13"/>
    <x v="0"/>
    <s v="New"/>
    <x v="2"/>
    <s v="Packing Cube Set"/>
    <n v="1"/>
    <n v="46.43"/>
    <n v="0"/>
    <n v="18.2"/>
    <n v="46.43"/>
    <n v="18.2"/>
    <n v="28.23"/>
    <n v="0.60801206116734874"/>
  </r>
  <r>
    <n v="3026"/>
    <d v="2026-08-29T00:00:00"/>
    <n v="2026"/>
    <x v="2"/>
    <n v="8"/>
    <x v="7"/>
    <x v="0"/>
    <x v="0"/>
    <x v="0"/>
    <s v="New"/>
    <x v="3"/>
    <s v="Trail Tent 2P"/>
    <n v="1"/>
    <n v="194.75"/>
    <n v="0.05"/>
    <n v="105.94"/>
    <n v="185.01249999999999"/>
    <n v="105.94"/>
    <n v="79.072499999999991"/>
    <n v="0.42739004121343149"/>
  </r>
  <r>
    <n v="3057"/>
    <d v="2026-08-29T00:00:00"/>
    <n v="2026"/>
    <x v="2"/>
    <n v="8"/>
    <x v="7"/>
    <x v="1"/>
    <x v="14"/>
    <x v="2"/>
    <s v="Returning"/>
    <x v="1"/>
    <s v="Trail Boots"/>
    <n v="2"/>
    <n v="142.16"/>
    <n v="0"/>
    <n v="79.36"/>
    <n v="284.32"/>
    <n v="158.72"/>
    <n v="125.6"/>
    <n v="0.44175576814856499"/>
  </r>
  <r>
    <n v="3112"/>
    <d v="2026-08-29T00:00:00"/>
    <n v="2026"/>
    <x v="2"/>
    <n v="8"/>
    <x v="7"/>
    <x v="3"/>
    <x v="8"/>
    <x v="0"/>
    <s v="Business"/>
    <x v="2"/>
    <s v="Packing Cube Set"/>
    <n v="2"/>
    <n v="47.69"/>
    <n v="0.05"/>
    <n v="18.8"/>
    <n v="90.61099999999999"/>
    <n v="37.6"/>
    <n v="53.010999999999989"/>
    <n v="0.58503934400900548"/>
  </r>
  <r>
    <n v="3137"/>
    <d v="2026-08-29T00:00:00"/>
    <n v="2026"/>
    <x v="2"/>
    <n v="8"/>
    <x v="7"/>
    <x v="2"/>
    <x v="5"/>
    <x v="2"/>
    <s v="New"/>
    <x v="2"/>
    <s v="Travel Backpack 35L"/>
    <n v="3"/>
    <n v="164.51"/>
    <n v="0"/>
    <n v="86.76"/>
    <n v="493.53"/>
    <n v="260.28000000000003"/>
    <n v="233.24999999999994"/>
    <n v="0.47261564646526039"/>
  </r>
  <r>
    <n v="3983"/>
    <d v="2026-08-29T00:00:00"/>
    <n v="2026"/>
    <x v="2"/>
    <n v="8"/>
    <x v="7"/>
    <x v="2"/>
    <x v="2"/>
    <x v="3"/>
    <s v="Business"/>
    <x v="3"/>
    <s v="Trail Tent 2P"/>
    <n v="2"/>
    <n v="194.71"/>
    <n v="0.1"/>
    <n v="105.57"/>
    <n v="350.47800000000001"/>
    <n v="211.14"/>
    <n v="139.33800000000002"/>
    <n v="0.39756561039494637"/>
  </r>
  <r>
    <n v="4016"/>
    <d v="2026-08-29T00:00:00"/>
    <n v="2026"/>
    <x v="2"/>
    <n v="8"/>
    <x v="7"/>
    <x v="3"/>
    <x v="13"/>
    <x v="1"/>
    <s v="Business"/>
    <x v="1"/>
    <s v="Trail Boots"/>
    <n v="5"/>
    <n v="145.24"/>
    <n v="0.15"/>
    <n v="77.69"/>
    <n v="617.27"/>
    <n v="388.45"/>
    <n v="228.82"/>
    <n v="0.37069677774717708"/>
  </r>
  <r>
    <n v="4340"/>
    <d v="2026-08-29T00:00:00"/>
    <n v="2026"/>
    <x v="2"/>
    <n v="8"/>
    <x v="7"/>
    <x v="3"/>
    <x v="8"/>
    <x v="0"/>
    <s v="New"/>
    <x v="2"/>
    <s v="Insulated Bottle"/>
    <n v="2"/>
    <n v="35.6"/>
    <n v="0.15"/>
    <n v="13.67"/>
    <n v="60.52"/>
    <n v="27.34"/>
    <n v="33.180000000000007"/>
    <n v="0.54824851288830145"/>
  </r>
  <r>
    <n v="4640"/>
    <d v="2026-08-29T00:00:00"/>
    <n v="2026"/>
    <x v="2"/>
    <n v="8"/>
    <x v="7"/>
    <x v="0"/>
    <x v="15"/>
    <x v="0"/>
    <s v="New"/>
    <x v="4"/>
    <s v="Resistance Band Set"/>
    <n v="2"/>
    <n v="41.05"/>
    <n v="0.05"/>
    <n v="14.47"/>
    <n v="77.99499999999999"/>
    <n v="28.94"/>
    <n v="49.054999999999993"/>
    <n v="0.62895057375472785"/>
  </r>
  <r>
    <n v="4733"/>
    <d v="2026-08-29T00:00:00"/>
    <n v="2026"/>
    <x v="2"/>
    <n v="8"/>
    <x v="7"/>
    <x v="2"/>
    <x v="2"/>
    <x v="0"/>
    <s v="New"/>
    <x v="1"/>
    <s v="Summit Backpack 45L"/>
    <n v="2"/>
    <n v="153.63999999999999"/>
    <n v="0.05"/>
    <n v="77.709999999999994"/>
    <n v="291.91599999999994"/>
    <n v="155.41999999999999"/>
    <n v="136.49599999999995"/>
    <n v="0.46758656599843784"/>
  </r>
  <r>
    <n v="4827"/>
    <d v="2026-08-29T00:00:00"/>
    <n v="2026"/>
    <x v="2"/>
    <n v="8"/>
    <x v="7"/>
    <x v="2"/>
    <x v="2"/>
    <x v="0"/>
    <s v="Returning"/>
    <x v="2"/>
    <s v="Insulated Bottle"/>
    <n v="5"/>
    <n v="36.700000000000003"/>
    <n v="0"/>
    <n v="13.45"/>
    <n v="183.5"/>
    <n v="67.25"/>
    <n v="116.25"/>
    <n v="0.63351498637602177"/>
  </r>
  <r>
    <n v="5180"/>
    <d v="2026-08-29T00:00:00"/>
    <n v="2026"/>
    <x v="2"/>
    <n v="8"/>
    <x v="7"/>
    <x v="0"/>
    <x v="15"/>
    <x v="1"/>
    <s v="Business"/>
    <x v="3"/>
    <s v="Compact Sleeping Bag"/>
    <n v="8"/>
    <n v="124"/>
    <n v="0.1"/>
    <n v="61.85"/>
    <n v="892.80000000000007"/>
    <n v="494.8"/>
    <n v="398.00000000000006"/>
    <n v="0.44578853046594985"/>
  </r>
  <r>
    <n v="121"/>
    <d v="2026-08-30T00:00:00"/>
    <n v="2026"/>
    <x v="2"/>
    <n v="8"/>
    <x v="7"/>
    <x v="1"/>
    <x v="1"/>
    <x v="3"/>
    <s v="New"/>
    <x v="0"/>
    <s v="Commuter Helmet"/>
    <n v="1"/>
    <n v="81.23"/>
    <n v="0.1"/>
    <n v="42.65"/>
    <n v="73.106999999999999"/>
    <n v="42.65"/>
    <n v="30.457000000000001"/>
    <n v="0.41660853269864723"/>
  </r>
  <r>
    <n v="618"/>
    <d v="2026-08-30T00:00:00"/>
    <n v="2026"/>
    <x v="2"/>
    <n v="8"/>
    <x v="7"/>
    <x v="1"/>
    <x v="12"/>
    <x v="0"/>
    <s v="Business"/>
    <x v="0"/>
    <s v="Compact Repair Kit"/>
    <n v="2"/>
    <n v="41.06"/>
    <n v="0.05"/>
    <n v="16.559999999999999"/>
    <n v="78.013999999999996"/>
    <n v="33.119999999999997"/>
    <n v="44.893999999999998"/>
    <n v="0.5754608147255621"/>
  </r>
  <r>
    <n v="2860"/>
    <d v="2026-08-30T00:00:00"/>
    <n v="2026"/>
    <x v="2"/>
    <n v="8"/>
    <x v="7"/>
    <x v="3"/>
    <x v="7"/>
    <x v="3"/>
    <s v="Returning"/>
    <x v="1"/>
    <s v="Trail Boots"/>
    <n v="1"/>
    <n v="143.49"/>
    <n v="0.1"/>
    <n v="80.72"/>
    <n v="129.14100000000002"/>
    <n v="80.72"/>
    <n v="48.421000000000021"/>
    <n v="0.3749467636149636"/>
  </r>
  <r>
    <n v="3768"/>
    <d v="2026-08-30T00:00:00"/>
    <n v="2026"/>
    <x v="2"/>
    <n v="8"/>
    <x v="7"/>
    <x v="2"/>
    <x v="3"/>
    <x v="2"/>
    <s v="New"/>
    <x v="1"/>
    <s v="Trail Boots"/>
    <n v="1"/>
    <n v="143.38"/>
    <n v="0"/>
    <n v="78.37"/>
    <n v="143.38"/>
    <n v="78.37"/>
    <n v="65.009999999999991"/>
    <n v="0.45341051750592826"/>
  </r>
  <r>
    <n v="3987"/>
    <d v="2026-08-30T00:00:00"/>
    <n v="2026"/>
    <x v="2"/>
    <n v="8"/>
    <x v="7"/>
    <x v="1"/>
    <x v="12"/>
    <x v="3"/>
    <s v="Business"/>
    <x v="1"/>
    <s v="Trail Boots"/>
    <n v="1"/>
    <n v="144.54"/>
    <n v="0"/>
    <n v="78.77"/>
    <n v="144.54"/>
    <n v="78.77"/>
    <n v="65.77"/>
    <n v="0.45502974955029751"/>
  </r>
  <r>
    <n v="4990"/>
    <d v="2026-08-30T00:00:00"/>
    <n v="2026"/>
    <x v="2"/>
    <n v="8"/>
    <x v="7"/>
    <x v="3"/>
    <x v="8"/>
    <x v="3"/>
    <s v="Returning"/>
    <x v="4"/>
    <s v="Resistance Band Set"/>
    <n v="1"/>
    <n v="40.92"/>
    <n v="0.1"/>
    <n v="14.94"/>
    <n v="36.828000000000003"/>
    <n v="14.94"/>
    <n v="21.888000000000005"/>
    <n v="0.59433040078201382"/>
  </r>
  <r>
    <n v="348"/>
    <d v="2026-08-31T00:00:00"/>
    <n v="2026"/>
    <x v="2"/>
    <n v="8"/>
    <x v="7"/>
    <x v="1"/>
    <x v="12"/>
    <x v="1"/>
    <s v="Business"/>
    <x v="1"/>
    <s v="Summit Backpack 45L"/>
    <n v="5"/>
    <n v="151.21"/>
    <n v="0.15"/>
    <n v="77.12"/>
    <n v="642.64250000000004"/>
    <n v="385.6"/>
    <n v="257.04250000000002"/>
    <n v="0.39997743691087967"/>
  </r>
  <r>
    <n v="1642"/>
    <d v="2026-08-31T00:00:00"/>
    <n v="2026"/>
    <x v="2"/>
    <n v="8"/>
    <x v="7"/>
    <x v="3"/>
    <x v="8"/>
    <x v="3"/>
    <s v="New"/>
    <x v="4"/>
    <s v="Resistance Band Set"/>
    <n v="1"/>
    <n v="40.770000000000003"/>
    <n v="0"/>
    <n v="15.13"/>
    <n v="40.770000000000003"/>
    <n v="15.13"/>
    <n v="25.64"/>
    <n v="0.62889379445670834"/>
  </r>
  <r>
    <n v="2146"/>
    <d v="2026-08-31T00:00:00"/>
    <n v="2026"/>
    <x v="2"/>
    <n v="8"/>
    <x v="7"/>
    <x v="0"/>
    <x v="0"/>
    <x v="3"/>
    <s v="New"/>
    <x v="4"/>
    <s v="Recovery Roller"/>
    <n v="1"/>
    <n v="35.47"/>
    <n v="0.05"/>
    <n v="14.1"/>
    <n v="33.6965"/>
    <n v="14.1"/>
    <n v="19.596499999999999"/>
    <n v="0.58155891561438122"/>
  </r>
  <r>
    <n v="2629"/>
    <d v="2026-08-31T00:00:00"/>
    <n v="2026"/>
    <x v="2"/>
    <n v="8"/>
    <x v="7"/>
    <x v="3"/>
    <x v="8"/>
    <x v="0"/>
    <s v="Returning"/>
    <x v="0"/>
    <s v="Commuter Helmet"/>
    <n v="1"/>
    <n v="81.72"/>
    <n v="0"/>
    <n v="42.38"/>
    <n v="81.72"/>
    <n v="42.38"/>
    <n v="39.339999999999996"/>
    <n v="0.48139990210474787"/>
  </r>
  <r>
    <n v="2870"/>
    <d v="2026-08-31T00:00:00"/>
    <n v="2026"/>
    <x v="2"/>
    <n v="8"/>
    <x v="7"/>
    <x v="3"/>
    <x v="7"/>
    <x v="0"/>
    <s v="New"/>
    <x v="2"/>
    <s v="Packing Cube Set"/>
    <n v="1"/>
    <n v="45.84"/>
    <n v="0"/>
    <n v="17.84"/>
    <n v="45.84"/>
    <n v="17.84"/>
    <n v="28.000000000000004"/>
    <n v="0.61082024432809778"/>
  </r>
  <r>
    <n v="2975"/>
    <d v="2026-08-31T00:00:00"/>
    <n v="2026"/>
    <x v="2"/>
    <n v="8"/>
    <x v="7"/>
    <x v="1"/>
    <x v="12"/>
    <x v="0"/>
    <s v="New"/>
    <x v="2"/>
    <s v="Packing Cube Set"/>
    <n v="1"/>
    <n v="46.59"/>
    <n v="0"/>
    <n v="18.47"/>
    <n v="46.59"/>
    <n v="18.47"/>
    <n v="28.120000000000005"/>
    <n v="0.60356299635114841"/>
  </r>
  <r>
    <n v="3163"/>
    <d v="2026-08-31T00:00:00"/>
    <n v="2026"/>
    <x v="2"/>
    <n v="8"/>
    <x v="7"/>
    <x v="0"/>
    <x v="15"/>
    <x v="2"/>
    <s v="Business"/>
    <x v="1"/>
    <s v="Trekking Poles"/>
    <n v="1"/>
    <n v="69.959999999999994"/>
    <n v="0"/>
    <n v="32.340000000000003"/>
    <n v="69.959999999999994"/>
    <n v="32.340000000000003"/>
    <n v="37.61999999999999"/>
    <n v="0.53773584905660365"/>
  </r>
  <r>
    <n v="94"/>
    <d v="2026-09-01T00:00:00"/>
    <n v="2026"/>
    <x v="2"/>
    <n v="9"/>
    <x v="8"/>
    <x v="1"/>
    <x v="6"/>
    <x v="2"/>
    <s v="Returning"/>
    <x v="0"/>
    <s v="Trail Bike Light"/>
    <n v="5"/>
    <n v="50.76"/>
    <n v="0"/>
    <n v="22.89"/>
    <n v="253.79999999999998"/>
    <n v="114.45"/>
    <n v="139.34999999999997"/>
    <n v="0.54905437352245856"/>
  </r>
  <r>
    <n v="271"/>
    <d v="2026-09-01T00:00:00"/>
    <n v="2026"/>
    <x v="2"/>
    <n v="9"/>
    <x v="8"/>
    <x v="1"/>
    <x v="12"/>
    <x v="3"/>
    <s v="Returning"/>
    <x v="1"/>
    <s v="Hiking Daypack 20L"/>
    <n v="1"/>
    <n v="94.29"/>
    <n v="0.1"/>
    <n v="45.12"/>
    <n v="84.861000000000004"/>
    <n v="45.12"/>
    <n v="39.741000000000007"/>
    <n v="0.46830699614663984"/>
  </r>
  <r>
    <n v="1481"/>
    <d v="2026-09-01T00:00:00"/>
    <n v="2026"/>
    <x v="2"/>
    <n v="9"/>
    <x v="8"/>
    <x v="1"/>
    <x v="12"/>
    <x v="1"/>
    <s v="Business"/>
    <x v="0"/>
    <s v="Commuter Helmet"/>
    <n v="6"/>
    <n v="81.430000000000007"/>
    <n v="0.05"/>
    <n v="42.24"/>
    <n v="464.15100000000001"/>
    <n v="253.44"/>
    <n v="210.71100000000001"/>
    <n v="0.45397079829624415"/>
  </r>
  <r>
    <n v="1663"/>
    <d v="2026-09-01T00:00:00"/>
    <n v="2026"/>
    <x v="2"/>
    <n v="9"/>
    <x v="8"/>
    <x v="2"/>
    <x v="5"/>
    <x v="0"/>
    <s v="Returning"/>
    <x v="2"/>
    <s v="Packing Cube Set"/>
    <n v="1"/>
    <n v="45.54"/>
    <n v="0.1"/>
    <n v="18.440000000000001"/>
    <n v="40.985999999999997"/>
    <n v="18.440000000000001"/>
    <n v="22.545999999999996"/>
    <n v="0.5500902747279558"/>
  </r>
  <r>
    <n v="2866"/>
    <d v="2026-09-01T00:00:00"/>
    <n v="2026"/>
    <x v="2"/>
    <n v="9"/>
    <x v="8"/>
    <x v="0"/>
    <x v="15"/>
    <x v="3"/>
    <s v="Returning"/>
    <x v="1"/>
    <s v="Summit Backpack 45L"/>
    <n v="2"/>
    <n v="156.63999999999999"/>
    <n v="0.1"/>
    <n v="80.09"/>
    <n v="281.952"/>
    <n v="160.18"/>
    <n v="121.77199999999999"/>
    <n v="0.43188911587787987"/>
  </r>
  <r>
    <n v="3288"/>
    <d v="2026-09-01T00:00:00"/>
    <n v="2026"/>
    <x v="2"/>
    <n v="9"/>
    <x v="8"/>
    <x v="3"/>
    <x v="7"/>
    <x v="3"/>
    <s v="Business"/>
    <x v="1"/>
    <s v="Trekking Poles"/>
    <n v="1"/>
    <n v="72.81"/>
    <n v="0"/>
    <n v="32.299999999999997"/>
    <n v="72.81"/>
    <n v="32.299999999999997"/>
    <n v="40.510000000000005"/>
    <n v="0.55637961818431536"/>
  </r>
  <r>
    <n v="3426"/>
    <d v="2026-09-01T00:00:00"/>
    <n v="2026"/>
    <x v="2"/>
    <n v="9"/>
    <x v="8"/>
    <x v="1"/>
    <x v="11"/>
    <x v="2"/>
    <s v="New"/>
    <x v="3"/>
    <s v="Portable Camp Stove"/>
    <n v="6"/>
    <n v="80.319999999999993"/>
    <n v="0"/>
    <n v="38.42"/>
    <n v="481.91999999999996"/>
    <n v="230.52"/>
    <n v="251.39999999999995"/>
    <n v="0.52166334661354574"/>
  </r>
  <r>
    <n v="4826"/>
    <d v="2026-09-01T00:00:00"/>
    <n v="2026"/>
    <x v="2"/>
    <n v="9"/>
    <x v="8"/>
    <x v="3"/>
    <x v="13"/>
    <x v="2"/>
    <s v="Returning"/>
    <x v="2"/>
    <s v="Travel Backpack 35L"/>
    <n v="5"/>
    <n v="166.81"/>
    <n v="0.05"/>
    <n v="89.24"/>
    <n v="792.34749999999997"/>
    <n v="446.2"/>
    <n v="346.14749999999998"/>
    <n v="0.43686324497774021"/>
  </r>
  <r>
    <n v="662"/>
    <d v="2026-09-02T00:00:00"/>
    <n v="2026"/>
    <x v="2"/>
    <n v="9"/>
    <x v="8"/>
    <x v="3"/>
    <x v="13"/>
    <x v="0"/>
    <s v="New"/>
    <x v="4"/>
    <s v="Resistance Band Set"/>
    <n v="1"/>
    <n v="40.56"/>
    <n v="0.15"/>
    <n v="14.28"/>
    <n v="34.475999999999999"/>
    <n v="14.28"/>
    <n v="20.195999999999998"/>
    <n v="0.58579881656804733"/>
  </r>
  <r>
    <n v="1393"/>
    <d v="2026-09-02T00:00:00"/>
    <n v="2026"/>
    <x v="2"/>
    <n v="9"/>
    <x v="8"/>
    <x v="2"/>
    <x v="16"/>
    <x v="0"/>
    <s v="Returning"/>
    <x v="2"/>
    <s v="Travel Backpack 35L"/>
    <n v="2"/>
    <n v="162.4"/>
    <n v="0.1"/>
    <n v="88.04"/>
    <n v="292.32"/>
    <n v="176.08"/>
    <n v="116.23999999999998"/>
    <n v="0.39764641488779412"/>
  </r>
  <r>
    <n v="1568"/>
    <d v="2026-09-02T00:00:00"/>
    <n v="2026"/>
    <x v="2"/>
    <n v="9"/>
    <x v="8"/>
    <x v="0"/>
    <x v="15"/>
    <x v="2"/>
    <s v="Returning"/>
    <x v="4"/>
    <s v="Weighted Vest"/>
    <n v="5"/>
    <n v="123.09"/>
    <n v="0"/>
    <n v="70.3"/>
    <n v="615.45000000000005"/>
    <n v="351.5"/>
    <n v="263.95000000000005"/>
    <n v="0.42887318222438869"/>
  </r>
  <r>
    <n v="2428"/>
    <d v="2026-09-02T00:00:00"/>
    <n v="2026"/>
    <x v="2"/>
    <n v="9"/>
    <x v="8"/>
    <x v="1"/>
    <x v="6"/>
    <x v="3"/>
    <s v="New"/>
    <x v="2"/>
    <s v="Insulated Bottle"/>
    <n v="1"/>
    <n v="36.69"/>
    <n v="0"/>
    <n v="13.92"/>
    <n v="36.69"/>
    <n v="13.92"/>
    <n v="22.769999999999996"/>
    <n v="0.6206050695012264"/>
  </r>
  <r>
    <n v="2890"/>
    <d v="2026-09-02T00:00:00"/>
    <n v="2026"/>
    <x v="2"/>
    <n v="9"/>
    <x v="8"/>
    <x v="2"/>
    <x v="3"/>
    <x v="0"/>
    <s v="Business"/>
    <x v="2"/>
    <s v="Carry-On Duffel"/>
    <n v="4"/>
    <n v="130.43"/>
    <n v="0"/>
    <n v="66.849999999999994"/>
    <n v="521.72"/>
    <n v="267.39999999999998"/>
    <n v="254.32000000000005"/>
    <n v="0.48746454036648018"/>
  </r>
  <r>
    <n v="2108"/>
    <d v="2026-09-03T00:00:00"/>
    <n v="2026"/>
    <x v="2"/>
    <n v="9"/>
    <x v="8"/>
    <x v="1"/>
    <x v="11"/>
    <x v="0"/>
    <s v="Returning"/>
    <x v="1"/>
    <s v="Trail Boots"/>
    <n v="1"/>
    <n v="146.13999999999999"/>
    <n v="0"/>
    <n v="81.040000000000006"/>
    <n v="146.13999999999999"/>
    <n v="81.040000000000006"/>
    <n v="65.09999999999998"/>
    <n v="0.44546325441357593"/>
  </r>
  <r>
    <n v="2340"/>
    <d v="2026-09-03T00:00:00"/>
    <n v="2026"/>
    <x v="2"/>
    <n v="9"/>
    <x v="8"/>
    <x v="1"/>
    <x v="14"/>
    <x v="2"/>
    <s v="New"/>
    <x v="3"/>
    <s v="Alpine Tent 4P"/>
    <n v="4"/>
    <n v="332.93"/>
    <n v="0"/>
    <n v="193.56"/>
    <n v="1331.72"/>
    <n v="774.24"/>
    <n v="557.48"/>
    <n v="0.41861652599645571"/>
  </r>
  <r>
    <n v="3078"/>
    <d v="2026-09-03T00:00:00"/>
    <n v="2026"/>
    <x v="2"/>
    <n v="9"/>
    <x v="8"/>
    <x v="1"/>
    <x v="14"/>
    <x v="2"/>
    <s v="Business"/>
    <x v="3"/>
    <s v="Compact Sleeping Bag"/>
    <n v="4"/>
    <n v="122.43"/>
    <n v="0"/>
    <n v="61.5"/>
    <n v="489.72"/>
    <n v="246"/>
    <n v="243.72000000000003"/>
    <n v="0.49767213918157316"/>
  </r>
  <r>
    <n v="3575"/>
    <d v="2026-09-03T00:00:00"/>
    <n v="2026"/>
    <x v="2"/>
    <n v="9"/>
    <x v="8"/>
    <x v="2"/>
    <x v="2"/>
    <x v="3"/>
    <s v="Returning"/>
    <x v="0"/>
    <s v="Commuter Helmet"/>
    <n v="3"/>
    <n v="81.12"/>
    <n v="0.1"/>
    <n v="41.78"/>
    <n v="219.02400000000003"/>
    <n v="125.34"/>
    <n v="93.684000000000026"/>
    <n v="0.42773394696471628"/>
  </r>
  <r>
    <n v="3700"/>
    <d v="2026-09-03T00:00:00"/>
    <n v="2026"/>
    <x v="2"/>
    <n v="9"/>
    <x v="8"/>
    <x v="1"/>
    <x v="14"/>
    <x v="0"/>
    <s v="Returning"/>
    <x v="2"/>
    <s v="Travel Backpack 35L"/>
    <n v="1"/>
    <n v="168.54"/>
    <n v="0.05"/>
    <n v="87.82"/>
    <n v="160.11299999999997"/>
    <n v="87.82"/>
    <n v="72.292999999999978"/>
    <n v="0.45151236938911887"/>
  </r>
  <r>
    <n v="3762"/>
    <d v="2026-09-03T00:00:00"/>
    <n v="2026"/>
    <x v="2"/>
    <n v="9"/>
    <x v="8"/>
    <x v="0"/>
    <x v="0"/>
    <x v="2"/>
    <s v="New"/>
    <x v="0"/>
    <s v="Compact Repair Kit"/>
    <n v="4"/>
    <n v="39.61"/>
    <n v="0.1"/>
    <n v="16.829999999999998"/>
    <n v="142.596"/>
    <n v="67.319999999999993"/>
    <n v="75.27600000000001"/>
    <n v="0.52789699570815452"/>
  </r>
  <r>
    <n v="2790"/>
    <d v="2026-09-04T00:00:00"/>
    <n v="2026"/>
    <x v="2"/>
    <n v="9"/>
    <x v="8"/>
    <x v="3"/>
    <x v="8"/>
    <x v="0"/>
    <s v="Returning"/>
    <x v="4"/>
    <s v="Resistance Band Set"/>
    <n v="1"/>
    <n v="39.85"/>
    <n v="0.1"/>
    <n v="14.96"/>
    <n v="35.865000000000002"/>
    <n v="14.96"/>
    <n v="20.905000000000001"/>
    <n v="0.58288024536456151"/>
  </r>
  <r>
    <n v="4149"/>
    <d v="2026-09-04T00:00:00"/>
    <n v="2026"/>
    <x v="2"/>
    <n v="9"/>
    <x v="8"/>
    <x v="3"/>
    <x v="8"/>
    <x v="0"/>
    <s v="New"/>
    <x v="4"/>
    <s v="Resistance Band Set"/>
    <n v="1"/>
    <n v="40.51"/>
    <n v="0.05"/>
    <n v="14.7"/>
    <n v="38.484499999999997"/>
    <n v="14.7"/>
    <n v="23.784499999999998"/>
    <n v="0.6180280372617547"/>
  </r>
  <r>
    <n v="1955"/>
    <d v="2026-09-05T00:00:00"/>
    <n v="2026"/>
    <x v="2"/>
    <n v="9"/>
    <x v="8"/>
    <x v="1"/>
    <x v="12"/>
    <x v="0"/>
    <s v="Returning"/>
    <x v="3"/>
    <s v="Compact Sleeping Bag"/>
    <n v="1"/>
    <n v="121.59"/>
    <n v="0"/>
    <n v="62.44"/>
    <n v="121.59"/>
    <n v="62.44"/>
    <n v="59.150000000000006"/>
    <n v="0.4864709268854347"/>
  </r>
  <r>
    <n v="2077"/>
    <d v="2026-09-05T00:00:00"/>
    <n v="2026"/>
    <x v="2"/>
    <n v="9"/>
    <x v="8"/>
    <x v="3"/>
    <x v="8"/>
    <x v="1"/>
    <s v="Business"/>
    <x v="1"/>
    <s v="Summit Backpack 45L"/>
    <n v="4"/>
    <n v="152.99"/>
    <n v="0.15"/>
    <n v="77.12"/>
    <n v="520.16600000000005"/>
    <n v="308.48"/>
    <n v="211.68600000000004"/>
    <n v="0.40695854784818697"/>
  </r>
  <r>
    <n v="2879"/>
    <d v="2026-09-05T00:00:00"/>
    <n v="2026"/>
    <x v="2"/>
    <n v="9"/>
    <x v="8"/>
    <x v="2"/>
    <x v="10"/>
    <x v="0"/>
    <s v="Business"/>
    <x v="2"/>
    <s v="Insulated Bottle"/>
    <n v="3"/>
    <n v="36.19"/>
    <n v="0.1"/>
    <n v="13.97"/>
    <n v="97.712999999999994"/>
    <n v="41.910000000000004"/>
    <n v="55.80299999999999"/>
    <n v="0.57109084768659235"/>
  </r>
  <r>
    <n v="3353"/>
    <d v="2026-09-05T00:00:00"/>
    <n v="2026"/>
    <x v="2"/>
    <n v="9"/>
    <x v="8"/>
    <x v="2"/>
    <x v="16"/>
    <x v="2"/>
    <s v="New"/>
    <x v="1"/>
    <s v="Trail Boots"/>
    <n v="2"/>
    <n v="142.44"/>
    <n v="0"/>
    <n v="77.33"/>
    <n v="284.88"/>
    <n v="154.66"/>
    <n v="130.22"/>
    <n v="0.45710474585790506"/>
  </r>
  <r>
    <n v="3514"/>
    <d v="2026-09-05T00:00:00"/>
    <n v="2026"/>
    <x v="2"/>
    <n v="9"/>
    <x v="8"/>
    <x v="1"/>
    <x v="6"/>
    <x v="0"/>
    <s v="New"/>
    <x v="2"/>
    <s v="Carry-On Duffel"/>
    <n v="2"/>
    <n v="133.81"/>
    <n v="0"/>
    <n v="66.78"/>
    <n v="267.62"/>
    <n v="133.56"/>
    <n v="134.06"/>
    <n v="0.5009341603766535"/>
  </r>
  <r>
    <n v="3964"/>
    <d v="2026-09-05T00:00:00"/>
    <n v="2026"/>
    <x v="2"/>
    <n v="9"/>
    <x v="8"/>
    <x v="1"/>
    <x v="12"/>
    <x v="2"/>
    <s v="New"/>
    <x v="4"/>
    <s v="Resistance Band Set"/>
    <n v="2"/>
    <n v="40.49"/>
    <n v="0.15"/>
    <n v="14.32"/>
    <n v="68.832999999999998"/>
    <n v="28.64"/>
    <n v="40.192999999999998"/>
    <n v="0.58392050324698908"/>
  </r>
  <r>
    <n v="4599"/>
    <d v="2026-09-05T00:00:00"/>
    <n v="2026"/>
    <x v="2"/>
    <n v="9"/>
    <x v="8"/>
    <x v="2"/>
    <x v="2"/>
    <x v="0"/>
    <s v="Business"/>
    <x v="3"/>
    <s v="Trail Tent 2P"/>
    <n v="4"/>
    <n v="198.1"/>
    <n v="0"/>
    <n v="101.61"/>
    <n v="792.4"/>
    <n v="406.44"/>
    <n v="385.96"/>
    <n v="0.48707723372034323"/>
  </r>
  <r>
    <n v="5030"/>
    <d v="2026-09-05T00:00:00"/>
    <n v="2026"/>
    <x v="2"/>
    <n v="9"/>
    <x v="8"/>
    <x v="1"/>
    <x v="12"/>
    <x v="2"/>
    <s v="New"/>
    <x v="0"/>
    <s v="Commuter Helmet"/>
    <n v="1"/>
    <n v="83.73"/>
    <n v="0.15"/>
    <n v="43.34"/>
    <n v="71.170500000000004"/>
    <n v="43.34"/>
    <n v="27.830500000000001"/>
    <n v="0.39103982689457006"/>
  </r>
  <r>
    <n v="1593"/>
    <d v="2026-09-06T00:00:00"/>
    <n v="2026"/>
    <x v="2"/>
    <n v="9"/>
    <x v="8"/>
    <x v="1"/>
    <x v="14"/>
    <x v="2"/>
    <s v="New"/>
    <x v="3"/>
    <s v="Trail Tent 2P"/>
    <n v="2"/>
    <n v="194.92"/>
    <n v="0"/>
    <n v="102.66"/>
    <n v="389.84"/>
    <n v="205.32"/>
    <n v="184.51999999999998"/>
    <n v="0.47332238867227577"/>
  </r>
  <r>
    <n v="1818"/>
    <d v="2026-09-06T00:00:00"/>
    <n v="2026"/>
    <x v="2"/>
    <n v="9"/>
    <x v="8"/>
    <x v="1"/>
    <x v="12"/>
    <x v="2"/>
    <s v="New"/>
    <x v="2"/>
    <s v="Travel Backpack 35L"/>
    <n v="1"/>
    <n v="161.03"/>
    <n v="0"/>
    <n v="89.86"/>
    <n v="161.03"/>
    <n v="89.86"/>
    <n v="71.17"/>
    <n v="0.44196733527914056"/>
  </r>
  <r>
    <n v="2370"/>
    <d v="2026-09-06T00:00:00"/>
    <n v="2026"/>
    <x v="2"/>
    <n v="9"/>
    <x v="8"/>
    <x v="3"/>
    <x v="4"/>
    <x v="3"/>
    <s v="New"/>
    <x v="4"/>
    <s v="Recovery Roller"/>
    <n v="1"/>
    <n v="35.68"/>
    <n v="0.05"/>
    <n v="13.76"/>
    <n v="33.896000000000001"/>
    <n v="13.76"/>
    <n v="20.136000000000003"/>
    <n v="0.59405239556289835"/>
  </r>
  <r>
    <n v="2726"/>
    <d v="2026-09-06T00:00:00"/>
    <n v="2026"/>
    <x v="2"/>
    <n v="9"/>
    <x v="8"/>
    <x v="1"/>
    <x v="6"/>
    <x v="0"/>
    <s v="New"/>
    <x v="0"/>
    <s v="Compact Repair Kit"/>
    <n v="1"/>
    <n v="39.68"/>
    <n v="0.05"/>
    <n v="16.63"/>
    <n v="37.695999999999998"/>
    <n v="16.63"/>
    <n v="21.065999999999999"/>
    <n v="0.55883913412563668"/>
  </r>
  <r>
    <n v="2755"/>
    <d v="2026-09-06T00:00:00"/>
    <n v="2026"/>
    <x v="2"/>
    <n v="9"/>
    <x v="8"/>
    <x v="2"/>
    <x v="10"/>
    <x v="0"/>
    <s v="New"/>
    <x v="1"/>
    <s v="Trail Boots"/>
    <n v="3"/>
    <n v="146.22"/>
    <n v="0"/>
    <n v="80.13"/>
    <n v="438.65999999999997"/>
    <n v="240.39"/>
    <n v="198.26999999999998"/>
    <n v="0.4519901518260156"/>
  </r>
  <r>
    <n v="3187"/>
    <d v="2026-09-06T00:00:00"/>
    <n v="2026"/>
    <x v="2"/>
    <n v="9"/>
    <x v="8"/>
    <x v="3"/>
    <x v="7"/>
    <x v="2"/>
    <s v="Returning"/>
    <x v="1"/>
    <s v="Trekking Poles"/>
    <n v="1"/>
    <n v="71.680000000000007"/>
    <n v="0"/>
    <n v="31.87"/>
    <n v="71.680000000000007"/>
    <n v="31.87"/>
    <n v="39.81"/>
    <n v="0.5553850446428571"/>
  </r>
  <r>
    <n v="3471"/>
    <d v="2026-09-06T00:00:00"/>
    <n v="2026"/>
    <x v="2"/>
    <n v="9"/>
    <x v="8"/>
    <x v="2"/>
    <x v="10"/>
    <x v="3"/>
    <s v="New"/>
    <x v="4"/>
    <s v="Training Mat"/>
    <n v="2"/>
    <n v="51.77"/>
    <n v="0"/>
    <n v="21.46"/>
    <n v="103.54"/>
    <n v="42.92"/>
    <n v="60.620000000000005"/>
    <n v="0.58547421286459345"/>
  </r>
  <r>
    <n v="3529"/>
    <d v="2026-09-06T00:00:00"/>
    <n v="2026"/>
    <x v="2"/>
    <n v="9"/>
    <x v="8"/>
    <x v="2"/>
    <x v="5"/>
    <x v="1"/>
    <s v="Returning"/>
    <x v="4"/>
    <s v="Resistance Band Set"/>
    <n v="4"/>
    <n v="39.4"/>
    <n v="0.15"/>
    <n v="14.95"/>
    <n v="133.95999999999998"/>
    <n v="59.8"/>
    <n v="74.159999999999982"/>
    <n v="0.55359808898178553"/>
  </r>
  <r>
    <n v="3549"/>
    <d v="2026-09-06T00:00:00"/>
    <n v="2026"/>
    <x v="2"/>
    <n v="9"/>
    <x v="8"/>
    <x v="3"/>
    <x v="8"/>
    <x v="0"/>
    <s v="New"/>
    <x v="2"/>
    <s v="Packing Cube Set"/>
    <n v="1"/>
    <n v="47.17"/>
    <n v="0"/>
    <n v="18.64"/>
    <n v="47.17"/>
    <n v="18.64"/>
    <n v="28.53"/>
    <n v="0.60483358066567738"/>
  </r>
  <r>
    <n v="4003"/>
    <d v="2026-09-06T00:00:00"/>
    <n v="2026"/>
    <x v="2"/>
    <n v="9"/>
    <x v="8"/>
    <x v="3"/>
    <x v="4"/>
    <x v="3"/>
    <s v="Returning"/>
    <x v="4"/>
    <s v="Training Mat"/>
    <n v="2"/>
    <n v="50.41"/>
    <n v="0.1"/>
    <n v="22.05"/>
    <n v="90.738"/>
    <n v="44.1"/>
    <n v="46.637999999999998"/>
    <n v="0.51398532037294187"/>
  </r>
  <r>
    <n v="4613"/>
    <d v="2026-09-06T00:00:00"/>
    <n v="2026"/>
    <x v="2"/>
    <n v="9"/>
    <x v="8"/>
    <x v="3"/>
    <x v="13"/>
    <x v="0"/>
    <s v="Business"/>
    <x v="0"/>
    <s v="Commuter Helmet"/>
    <n v="4"/>
    <n v="80.38"/>
    <n v="0.1"/>
    <n v="42.55"/>
    <n v="289.36799999999999"/>
    <n v="170.2"/>
    <n v="119.16800000000001"/>
    <n v="0.41182162505874875"/>
  </r>
  <r>
    <n v="75"/>
    <d v="2026-09-07T00:00:00"/>
    <n v="2026"/>
    <x v="2"/>
    <n v="9"/>
    <x v="8"/>
    <x v="0"/>
    <x v="0"/>
    <x v="0"/>
    <s v="Business"/>
    <x v="4"/>
    <s v="Resistance Band Set"/>
    <n v="2"/>
    <n v="40.78"/>
    <n v="0"/>
    <n v="15.04"/>
    <n v="81.56"/>
    <n v="30.08"/>
    <n v="51.480000000000004"/>
    <n v="0.63119176066699367"/>
  </r>
  <r>
    <n v="601"/>
    <d v="2026-09-07T00:00:00"/>
    <n v="2026"/>
    <x v="2"/>
    <n v="9"/>
    <x v="8"/>
    <x v="1"/>
    <x v="12"/>
    <x v="0"/>
    <s v="Returning"/>
    <x v="1"/>
    <s v="Trail Boots"/>
    <n v="1"/>
    <n v="141.69"/>
    <n v="0"/>
    <n v="80.34"/>
    <n v="141.69"/>
    <n v="80.34"/>
    <n v="61.349999999999994"/>
    <n v="0.43298750793986868"/>
  </r>
  <r>
    <n v="1617"/>
    <d v="2026-09-07T00:00:00"/>
    <n v="2026"/>
    <x v="2"/>
    <n v="9"/>
    <x v="8"/>
    <x v="3"/>
    <x v="8"/>
    <x v="0"/>
    <s v="New"/>
    <x v="3"/>
    <s v="Portable Camp Stove"/>
    <n v="1"/>
    <n v="83.28"/>
    <n v="0.1"/>
    <n v="39.75"/>
    <n v="74.951999999999998"/>
    <n v="39.75"/>
    <n v="35.201999999999998"/>
    <n v="0.46966058277297468"/>
  </r>
  <r>
    <n v="2305"/>
    <d v="2026-09-07T00:00:00"/>
    <n v="2026"/>
    <x v="2"/>
    <n v="9"/>
    <x v="8"/>
    <x v="3"/>
    <x v="7"/>
    <x v="3"/>
    <s v="Returning"/>
    <x v="3"/>
    <s v="Portable Camp Stove"/>
    <n v="2"/>
    <n v="82.43"/>
    <n v="0"/>
    <n v="40.51"/>
    <n v="164.86"/>
    <n v="81.02"/>
    <n v="83.840000000000018"/>
    <n v="0.50855271139148372"/>
  </r>
  <r>
    <n v="2344"/>
    <d v="2026-09-07T00:00:00"/>
    <n v="2026"/>
    <x v="2"/>
    <n v="9"/>
    <x v="8"/>
    <x v="0"/>
    <x v="15"/>
    <x v="3"/>
    <s v="New"/>
    <x v="4"/>
    <s v="Recovery Roller"/>
    <n v="4"/>
    <n v="36.380000000000003"/>
    <n v="0"/>
    <n v="14.16"/>
    <n v="145.52000000000001"/>
    <n v="56.64"/>
    <n v="88.88000000000001"/>
    <n v="0.61077515118196812"/>
  </r>
  <r>
    <n v="2601"/>
    <d v="2026-09-07T00:00:00"/>
    <n v="2026"/>
    <x v="2"/>
    <n v="9"/>
    <x v="8"/>
    <x v="1"/>
    <x v="11"/>
    <x v="0"/>
    <s v="New"/>
    <x v="0"/>
    <s v="Commuter Helmet"/>
    <n v="1"/>
    <n v="82.86"/>
    <n v="0"/>
    <n v="43.33"/>
    <n v="82.86"/>
    <n v="43.33"/>
    <n v="39.53"/>
    <n v="0.47706975621530295"/>
  </r>
  <r>
    <n v="2831"/>
    <d v="2026-09-07T00:00:00"/>
    <n v="2026"/>
    <x v="2"/>
    <n v="9"/>
    <x v="8"/>
    <x v="0"/>
    <x v="9"/>
    <x v="0"/>
    <s v="New"/>
    <x v="2"/>
    <s v="Packing Cube Set"/>
    <n v="1"/>
    <n v="46.44"/>
    <n v="0.05"/>
    <n v="17.88"/>
    <n v="44.117999999999995"/>
    <n v="17.88"/>
    <n v="26.237999999999996"/>
    <n v="0.59472324221406225"/>
  </r>
  <r>
    <n v="2845"/>
    <d v="2026-09-07T00:00:00"/>
    <n v="2026"/>
    <x v="2"/>
    <n v="9"/>
    <x v="8"/>
    <x v="0"/>
    <x v="0"/>
    <x v="1"/>
    <s v="Business"/>
    <x v="2"/>
    <s v="Carry-On Duffel"/>
    <n v="4"/>
    <n v="133.26"/>
    <n v="0.1"/>
    <n v="68.77"/>
    <n v="479.73599999999999"/>
    <n v="275.08"/>
    <n v="204.65600000000001"/>
    <n v="0.42660129738022579"/>
  </r>
  <r>
    <n v="3679"/>
    <d v="2026-09-07T00:00:00"/>
    <n v="2026"/>
    <x v="2"/>
    <n v="9"/>
    <x v="8"/>
    <x v="1"/>
    <x v="12"/>
    <x v="3"/>
    <s v="New"/>
    <x v="1"/>
    <s v="Trail Boots"/>
    <n v="1"/>
    <n v="147.36000000000001"/>
    <n v="0"/>
    <n v="81.599999999999994"/>
    <n v="147.36000000000001"/>
    <n v="81.599999999999994"/>
    <n v="65.760000000000019"/>
    <n v="0.44625407166123787"/>
  </r>
  <r>
    <n v="3828"/>
    <d v="2026-09-07T00:00:00"/>
    <n v="2026"/>
    <x v="2"/>
    <n v="9"/>
    <x v="8"/>
    <x v="0"/>
    <x v="0"/>
    <x v="0"/>
    <s v="New"/>
    <x v="2"/>
    <s v="Travel Backpack 35L"/>
    <n v="2"/>
    <n v="166.13"/>
    <n v="0.15"/>
    <n v="86.71"/>
    <n v="282.42099999999999"/>
    <n v="173.42"/>
    <n v="109.001"/>
    <n v="0.38595217777714835"/>
  </r>
  <r>
    <n v="4226"/>
    <d v="2026-09-07T00:00:00"/>
    <n v="2026"/>
    <x v="2"/>
    <n v="9"/>
    <x v="8"/>
    <x v="2"/>
    <x v="3"/>
    <x v="0"/>
    <s v="New"/>
    <x v="4"/>
    <s v="Training Mat"/>
    <n v="1"/>
    <n v="51.74"/>
    <n v="0"/>
    <n v="22.45"/>
    <n v="51.74"/>
    <n v="22.45"/>
    <n v="29.290000000000003"/>
    <n v="0.56609972941631237"/>
  </r>
  <r>
    <n v="58"/>
    <d v="2026-09-08T00:00:00"/>
    <n v="2026"/>
    <x v="2"/>
    <n v="9"/>
    <x v="8"/>
    <x v="0"/>
    <x v="0"/>
    <x v="2"/>
    <s v="Returning"/>
    <x v="1"/>
    <s v="Trekking Poles"/>
    <n v="1"/>
    <n v="71.7"/>
    <n v="0"/>
    <n v="32"/>
    <n v="71.7"/>
    <n v="32"/>
    <n v="39.700000000000003"/>
    <n v="0.55369595536959559"/>
  </r>
  <r>
    <n v="1224"/>
    <d v="2026-09-08T00:00:00"/>
    <n v="2026"/>
    <x v="2"/>
    <n v="9"/>
    <x v="8"/>
    <x v="2"/>
    <x v="2"/>
    <x v="0"/>
    <s v="Returning"/>
    <x v="0"/>
    <s v="Compact Repair Kit"/>
    <n v="2"/>
    <n v="39.409999999999997"/>
    <n v="0.05"/>
    <n v="17.12"/>
    <n v="74.878999999999991"/>
    <n v="34.24"/>
    <n v="40.638999999999989"/>
    <n v="0.54272893601677363"/>
  </r>
  <r>
    <n v="4345"/>
    <d v="2026-09-08T00:00:00"/>
    <n v="2026"/>
    <x v="2"/>
    <n v="9"/>
    <x v="8"/>
    <x v="0"/>
    <x v="9"/>
    <x v="0"/>
    <s v="New"/>
    <x v="3"/>
    <s v="Alpine Tent 4P"/>
    <n v="2"/>
    <n v="345.33"/>
    <n v="0"/>
    <n v="198.22"/>
    <n v="690.66"/>
    <n v="396.44"/>
    <n v="294.21999999999997"/>
    <n v="0.42599832044710856"/>
  </r>
  <r>
    <n v="1069"/>
    <d v="2026-09-09T00:00:00"/>
    <n v="2026"/>
    <x v="2"/>
    <n v="9"/>
    <x v="8"/>
    <x v="3"/>
    <x v="13"/>
    <x v="0"/>
    <s v="Returning"/>
    <x v="1"/>
    <s v="Trail Boots"/>
    <n v="1"/>
    <n v="145.33000000000001"/>
    <n v="0.1"/>
    <n v="80.97"/>
    <n v="130.79700000000003"/>
    <n v="80.97"/>
    <n v="49.827000000000027"/>
    <n v="0.3809491043372556"/>
  </r>
  <r>
    <n v="1489"/>
    <d v="2026-09-09T00:00:00"/>
    <n v="2026"/>
    <x v="2"/>
    <n v="9"/>
    <x v="8"/>
    <x v="0"/>
    <x v="0"/>
    <x v="0"/>
    <s v="Returning"/>
    <x v="0"/>
    <s v="Trail Bike Light"/>
    <n v="3"/>
    <n v="50.03"/>
    <n v="0.1"/>
    <n v="22.89"/>
    <n v="135.08100000000002"/>
    <n v="68.67"/>
    <n v="66.411000000000016"/>
    <n v="0.49163835032313952"/>
  </r>
  <r>
    <n v="2045"/>
    <d v="2026-09-09T00:00:00"/>
    <n v="2026"/>
    <x v="2"/>
    <n v="9"/>
    <x v="8"/>
    <x v="1"/>
    <x v="1"/>
    <x v="3"/>
    <s v="Returning"/>
    <x v="2"/>
    <s v="Insulated Bottle"/>
    <n v="1"/>
    <n v="35.68"/>
    <n v="0.05"/>
    <n v="13.37"/>
    <n v="33.896000000000001"/>
    <n v="13.37"/>
    <n v="20.526000000000003"/>
    <n v="0.60555817795610112"/>
  </r>
  <r>
    <n v="2610"/>
    <d v="2026-09-09T00:00:00"/>
    <n v="2026"/>
    <x v="2"/>
    <n v="9"/>
    <x v="8"/>
    <x v="3"/>
    <x v="8"/>
    <x v="0"/>
    <s v="Returning"/>
    <x v="3"/>
    <s v="Alpine Tent 4P"/>
    <n v="1"/>
    <n v="341.87"/>
    <n v="0.1"/>
    <n v="190.66"/>
    <n v="307.68299999999999"/>
    <n v="190.66"/>
    <n v="117.023"/>
    <n v="0.38033625517171893"/>
  </r>
  <r>
    <n v="4210"/>
    <d v="2026-09-09T00:00:00"/>
    <n v="2026"/>
    <x v="2"/>
    <n v="9"/>
    <x v="8"/>
    <x v="1"/>
    <x v="6"/>
    <x v="0"/>
    <s v="Returning"/>
    <x v="2"/>
    <s v="Travel Backpack 35L"/>
    <n v="1"/>
    <n v="164.6"/>
    <n v="0"/>
    <n v="87.21"/>
    <n v="164.6"/>
    <n v="87.21"/>
    <n v="77.39"/>
    <n v="0.47017010935601461"/>
  </r>
  <r>
    <n v="4584"/>
    <d v="2026-09-09T00:00:00"/>
    <n v="2026"/>
    <x v="2"/>
    <n v="9"/>
    <x v="8"/>
    <x v="3"/>
    <x v="8"/>
    <x v="0"/>
    <s v="Returning"/>
    <x v="4"/>
    <s v="Resistance Band Set"/>
    <n v="2"/>
    <n v="41.24"/>
    <n v="0"/>
    <n v="14.46"/>
    <n v="82.48"/>
    <n v="28.92"/>
    <n v="53.56"/>
    <n v="0.64936954413191073"/>
  </r>
  <r>
    <n v="44"/>
    <d v="2026-09-10T00:00:00"/>
    <n v="2026"/>
    <x v="2"/>
    <n v="9"/>
    <x v="8"/>
    <x v="2"/>
    <x v="10"/>
    <x v="2"/>
    <s v="New"/>
    <x v="0"/>
    <s v="Compact Repair Kit"/>
    <n v="1"/>
    <n v="40.1"/>
    <n v="0"/>
    <n v="16.920000000000002"/>
    <n v="40.1"/>
    <n v="16.920000000000002"/>
    <n v="23.18"/>
    <n v="0.57805486284289276"/>
  </r>
  <r>
    <n v="97"/>
    <d v="2026-09-10T00:00:00"/>
    <n v="2026"/>
    <x v="2"/>
    <n v="9"/>
    <x v="8"/>
    <x v="1"/>
    <x v="6"/>
    <x v="0"/>
    <s v="New"/>
    <x v="3"/>
    <s v="Portable Camp Stove"/>
    <n v="2"/>
    <n v="80.239999999999995"/>
    <n v="0"/>
    <n v="40.5"/>
    <n v="160.47999999999999"/>
    <n v="81"/>
    <n v="79.47999999999999"/>
    <n v="0.49526420737786636"/>
  </r>
  <r>
    <n v="1015"/>
    <d v="2026-09-10T00:00:00"/>
    <n v="2026"/>
    <x v="2"/>
    <n v="9"/>
    <x v="8"/>
    <x v="2"/>
    <x v="3"/>
    <x v="0"/>
    <s v="New"/>
    <x v="1"/>
    <s v="Summit Backpack 45L"/>
    <n v="4"/>
    <n v="151.01"/>
    <n v="0"/>
    <n v="80.569999999999993"/>
    <n v="604.04"/>
    <n v="322.27999999999997"/>
    <n v="281.76"/>
    <n v="0.46645917488908023"/>
  </r>
  <r>
    <n v="1128"/>
    <d v="2026-09-10T00:00:00"/>
    <n v="2026"/>
    <x v="2"/>
    <n v="9"/>
    <x v="8"/>
    <x v="0"/>
    <x v="15"/>
    <x v="3"/>
    <s v="Returning"/>
    <x v="0"/>
    <s v="Trail Bike Light"/>
    <n v="1"/>
    <n v="51.32"/>
    <n v="0.1"/>
    <n v="22.67"/>
    <n v="46.188000000000002"/>
    <n v="22.67"/>
    <n v="23.518000000000001"/>
    <n v="0.50917987356023209"/>
  </r>
  <r>
    <n v="3548"/>
    <d v="2026-09-10T00:00:00"/>
    <n v="2026"/>
    <x v="2"/>
    <n v="9"/>
    <x v="8"/>
    <x v="3"/>
    <x v="7"/>
    <x v="2"/>
    <s v="Returning"/>
    <x v="1"/>
    <s v="Trekking Poles"/>
    <n v="2"/>
    <n v="72.61"/>
    <n v="0"/>
    <n v="32.68"/>
    <n v="145.22"/>
    <n v="65.36"/>
    <n v="79.86"/>
    <n v="0.54992425285773305"/>
  </r>
  <r>
    <n v="242"/>
    <d v="2026-09-11T00:00:00"/>
    <n v="2026"/>
    <x v="2"/>
    <n v="9"/>
    <x v="8"/>
    <x v="3"/>
    <x v="13"/>
    <x v="3"/>
    <s v="Business"/>
    <x v="4"/>
    <s v="Resistance Band Set"/>
    <n v="5"/>
    <n v="40.94"/>
    <n v="0"/>
    <n v="14.78"/>
    <n v="204.7"/>
    <n v="73.899999999999991"/>
    <n v="130.80000000000001"/>
    <n v="0.6389838788470934"/>
  </r>
  <r>
    <n v="784"/>
    <d v="2026-09-11T00:00:00"/>
    <n v="2026"/>
    <x v="2"/>
    <n v="9"/>
    <x v="8"/>
    <x v="2"/>
    <x v="16"/>
    <x v="3"/>
    <s v="New"/>
    <x v="0"/>
    <s v="Commuter Helmet"/>
    <n v="4"/>
    <n v="81.69"/>
    <n v="0"/>
    <n v="42.23"/>
    <n v="326.76"/>
    <n v="168.92"/>
    <n v="157.84"/>
    <n v="0.48304566042355246"/>
  </r>
  <r>
    <n v="1535"/>
    <d v="2026-09-11T00:00:00"/>
    <n v="2026"/>
    <x v="2"/>
    <n v="9"/>
    <x v="8"/>
    <x v="0"/>
    <x v="15"/>
    <x v="2"/>
    <s v="New"/>
    <x v="0"/>
    <s v="Trail Bike Light"/>
    <n v="1"/>
    <n v="51.25"/>
    <n v="0.05"/>
    <n v="21.99"/>
    <n v="48.6875"/>
    <n v="21.99"/>
    <n v="26.697500000000002"/>
    <n v="0.54834403080872918"/>
  </r>
  <r>
    <n v="1687"/>
    <d v="2026-09-11T00:00:00"/>
    <n v="2026"/>
    <x v="2"/>
    <n v="9"/>
    <x v="8"/>
    <x v="2"/>
    <x v="16"/>
    <x v="0"/>
    <s v="Returning"/>
    <x v="4"/>
    <s v="Training Mat"/>
    <n v="1"/>
    <n v="50.78"/>
    <n v="0.05"/>
    <n v="22.52"/>
    <n v="48.241"/>
    <n v="22.52"/>
    <n v="25.721"/>
    <n v="0.5331771729441761"/>
  </r>
  <r>
    <n v="2162"/>
    <d v="2026-09-11T00:00:00"/>
    <n v="2026"/>
    <x v="2"/>
    <n v="9"/>
    <x v="8"/>
    <x v="1"/>
    <x v="1"/>
    <x v="0"/>
    <s v="New"/>
    <x v="2"/>
    <s v="Carry-On Duffel"/>
    <n v="1"/>
    <n v="133.31"/>
    <n v="0.05"/>
    <n v="67.790000000000006"/>
    <n v="126.64449999999999"/>
    <n v="67.790000000000006"/>
    <n v="58.854499999999987"/>
    <n v="0.46472211584395684"/>
  </r>
  <r>
    <n v="2307"/>
    <d v="2026-09-11T00:00:00"/>
    <n v="2026"/>
    <x v="2"/>
    <n v="9"/>
    <x v="8"/>
    <x v="2"/>
    <x v="2"/>
    <x v="0"/>
    <s v="Returning"/>
    <x v="2"/>
    <s v="Travel Backpack 35L"/>
    <n v="1"/>
    <n v="162.06"/>
    <n v="0"/>
    <n v="86.95"/>
    <n v="162.06"/>
    <n v="86.95"/>
    <n v="75.11"/>
    <n v="0.4634703196347032"/>
  </r>
  <r>
    <n v="3976"/>
    <d v="2026-09-11T00:00:00"/>
    <n v="2026"/>
    <x v="2"/>
    <n v="9"/>
    <x v="8"/>
    <x v="2"/>
    <x v="5"/>
    <x v="2"/>
    <s v="Returning"/>
    <x v="2"/>
    <s v="Insulated Bottle"/>
    <n v="2"/>
    <n v="37.03"/>
    <n v="0.1"/>
    <n v="13.46"/>
    <n v="66.654000000000011"/>
    <n v="26.92"/>
    <n v="39.734000000000009"/>
    <n v="0.59612326342004984"/>
  </r>
  <r>
    <n v="5066"/>
    <d v="2026-09-11T00:00:00"/>
    <n v="2026"/>
    <x v="2"/>
    <n v="9"/>
    <x v="8"/>
    <x v="1"/>
    <x v="11"/>
    <x v="0"/>
    <s v="New"/>
    <x v="3"/>
    <s v="Alpine Tent 4P"/>
    <n v="1"/>
    <n v="338.01"/>
    <n v="0"/>
    <n v="190.89"/>
    <n v="338.01"/>
    <n v="190.89"/>
    <n v="147.12"/>
    <n v="0.43525339486997427"/>
  </r>
  <r>
    <n v="78"/>
    <d v="2026-09-12T00:00:00"/>
    <n v="2026"/>
    <x v="2"/>
    <n v="9"/>
    <x v="8"/>
    <x v="3"/>
    <x v="13"/>
    <x v="0"/>
    <s v="New"/>
    <x v="4"/>
    <s v="Resistance Band Set"/>
    <n v="5"/>
    <n v="40.78"/>
    <n v="0.05"/>
    <n v="14.94"/>
    <n v="193.70499999999998"/>
    <n v="74.7"/>
    <n v="119.00499999999998"/>
    <n v="0.61436204537828132"/>
  </r>
  <r>
    <n v="354"/>
    <d v="2026-09-12T00:00:00"/>
    <n v="2026"/>
    <x v="2"/>
    <n v="9"/>
    <x v="8"/>
    <x v="2"/>
    <x v="16"/>
    <x v="0"/>
    <s v="Returning"/>
    <x v="0"/>
    <s v="Trail Bike Light"/>
    <n v="4"/>
    <n v="51.47"/>
    <n v="0"/>
    <n v="21.9"/>
    <n v="205.88"/>
    <n v="87.6"/>
    <n v="118.28"/>
    <n v="0.57450942296483387"/>
  </r>
  <r>
    <n v="1738"/>
    <d v="2026-09-12T00:00:00"/>
    <n v="2026"/>
    <x v="2"/>
    <n v="9"/>
    <x v="8"/>
    <x v="0"/>
    <x v="15"/>
    <x v="1"/>
    <s v="Business"/>
    <x v="1"/>
    <s v="Trail Boots"/>
    <n v="10"/>
    <n v="144.4"/>
    <n v="0.1"/>
    <n v="81.069999999999993"/>
    <n v="1299.6000000000001"/>
    <n v="810.69999999999993"/>
    <n v="488.9000000000002"/>
    <n v="0.37619267466912909"/>
  </r>
  <r>
    <n v="1900"/>
    <d v="2026-09-12T00:00:00"/>
    <n v="2026"/>
    <x v="2"/>
    <n v="9"/>
    <x v="8"/>
    <x v="1"/>
    <x v="6"/>
    <x v="2"/>
    <s v="New"/>
    <x v="4"/>
    <s v="Training Mat"/>
    <n v="1"/>
    <n v="51.34"/>
    <n v="0.1"/>
    <n v="22.63"/>
    <n v="46.206000000000003"/>
    <n v="22.63"/>
    <n v="23.576000000000004"/>
    <n v="0.51023676578799293"/>
  </r>
  <r>
    <n v="3375"/>
    <d v="2026-09-12T00:00:00"/>
    <n v="2026"/>
    <x v="2"/>
    <n v="9"/>
    <x v="8"/>
    <x v="1"/>
    <x v="1"/>
    <x v="1"/>
    <s v="Returning"/>
    <x v="2"/>
    <s v="Packing Cube Set"/>
    <n v="6"/>
    <n v="47.72"/>
    <n v="0.1"/>
    <n v="18.41"/>
    <n v="257.68799999999999"/>
    <n v="110.46000000000001"/>
    <n v="147.22799999999998"/>
    <n v="0.57134208810654741"/>
  </r>
  <r>
    <n v="3567"/>
    <d v="2026-09-12T00:00:00"/>
    <n v="2026"/>
    <x v="2"/>
    <n v="9"/>
    <x v="8"/>
    <x v="1"/>
    <x v="11"/>
    <x v="0"/>
    <s v="Business"/>
    <x v="3"/>
    <s v="Portable Camp Stove"/>
    <n v="1"/>
    <n v="81.489999999999995"/>
    <n v="0.1"/>
    <n v="38.83"/>
    <n v="73.340999999999994"/>
    <n v="38.83"/>
    <n v="34.510999999999996"/>
    <n v="0.47055535103148305"/>
  </r>
  <r>
    <n v="4106"/>
    <d v="2026-09-12T00:00:00"/>
    <n v="2026"/>
    <x v="2"/>
    <n v="9"/>
    <x v="8"/>
    <x v="1"/>
    <x v="6"/>
    <x v="2"/>
    <s v="Returning"/>
    <x v="0"/>
    <s v="Compact Repair Kit"/>
    <n v="2"/>
    <n v="39.700000000000003"/>
    <n v="0"/>
    <n v="16.32"/>
    <n v="79.400000000000006"/>
    <n v="32.64"/>
    <n v="46.760000000000005"/>
    <n v="0.58891687657430736"/>
  </r>
  <r>
    <n v="4293"/>
    <d v="2026-09-12T00:00:00"/>
    <n v="2026"/>
    <x v="2"/>
    <n v="9"/>
    <x v="8"/>
    <x v="1"/>
    <x v="12"/>
    <x v="1"/>
    <s v="New"/>
    <x v="3"/>
    <s v="Alpine Tent 4P"/>
    <n v="4"/>
    <n v="344.67"/>
    <n v="0.1"/>
    <n v="195.35"/>
    <n v="1240.8120000000001"/>
    <n v="781.4"/>
    <n v="459.41200000000015"/>
    <n v="0.37025109363868186"/>
  </r>
  <r>
    <n v="4859"/>
    <d v="2026-09-12T00:00:00"/>
    <n v="2026"/>
    <x v="2"/>
    <n v="9"/>
    <x v="8"/>
    <x v="0"/>
    <x v="0"/>
    <x v="0"/>
    <s v="Returning"/>
    <x v="0"/>
    <s v="Commuter Helmet"/>
    <n v="1"/>
    <n v="80.39"/>
    <n v="0"/>
    <n v="42.85"/>
    <n v="80.39"/>
    <n v="42.85"/>
    <n v="37.54"/>
    <n v="0.46697350416718497"/>
  </r>
  <r>
    <n v="770"/>
    <d v="2026-09-13T00:00:00"/>
    <n v="2026"/>
    <x v="2"/>
    <n v="9"/>
    <x v="8"/>
    <x v="2"/>
    <x v="3"/>
    <x v="2"/>
    <s v="Returning"/>
    <x v="1"/>
    <s v="Trail Boots"/>
    <n v="1"/>
    <n v="143.66999999999999"/>
    <n v="0.1"/>
    <n v="79.89"/>
    <n v="129.303"/>
    <n v="79.89"/>
    <n v="49.412999999999997"/>
    <n v="0.38214890605786406"/>
  </r>
  <r>
    <n v="1375"/>
    <d v="2026-09-13T00:00:00"/>
    <n v="2026"/>
    <x v="2"/>
    <n v="9"/>
    <x v="8"/>
    <x v="1"/>
    <x v="12"/>
    <x v="2"/>
    <s v="Returning"/>
    <x v="2"/>
    <s v="Insulated Bottle"/>
    <n v="1"/>
    <n v="35.86"/>
    <n v="0"/>
    <n v="13.33"/>
    <n v="35.86"/>
    <n v="13.33"/>
    <n v="22.53"/>
    <n v="0.62827663134411604"/>
  </r>
  <r>
    <n v="2063"/>
    <d v="2026-09-13T00:00:00"/>
    <n v="2026"/>
    <x v="2"/>
    <n v="9"/>
    <x v="8"/>
    <x v="1"/>
    <x v="14"/>
    <x v="2"/>
    <s v="Returning"/>
    <x v="2"/>
    <s v="Carry-On Duffel"/>
    <n v="3"/>
    <n v="130.28"/>
    <n v="0.1"/>
    <n v="65.33"/>
    <n v="351.75600000000003"/>
    <n v="195.99"/>
    <n v="155.76600000000002"/>
    <n v="0.44282400300208102"/>
  </r>
  <r>
    <n v="2563"/>
    <d v="2026-09-13T00:00:00"/>
    <n v="2026"/>
    <x v="2"/>
    <n v="9"/>
    <x v="8"/>
    <x v="1"/>
    <x v="6"/>
    <x v="3"/>
    <s v="Returning"/>
    <x v="1"/>
    <s v="Summit Backpack 45L"/>
    <n v="1"/>
    <n v="157.88999999999999"/>
    <n v="0.1"/>
    <n v="78.209999999999994"/>
    <n v="142.101"/>
    <n v="78.209999999999994"/>
    <n v="63.891000000000005"/>
    <n v="0.44961682183798851"/>
  </r>
  <r>
    <n v="2786"/>
    <d v="2026-09-13T00:00:00"/>
    <n v="2026"/>
    <x v="2"/>
    <n v="9"/>
    <x v="8"/>
    <x v="3"/>
    <x v="8"/>
    <x v="0"/>
    <s v="New"/>
    <x v="4"/>
    <s v="Resistance Band Set"/>
    <n v="2"/>
    <n v="40.83"/>
    <n v="0"/>
    <n v="14.56"/>
    <n v="81.66"/>
    <n v="29.12"/>
    <n v="52.539999999999992"/>
    <n v="0.64339946118050451"/>
  </r>
  <r>
    <n v="3269"/>
    <d v="2026-09-13T00:00:00"/>
    <n v="2026"/>
    <x v="2"/>
    <n v="9"/>
    <x v="8"/>
    <x v="2"/>
    <x v="16"/>
    <x v="2"/>
    <s v="New"/>
    <x v="4"/>
    <s v="Recovery Roller"/>
    <n v="2"/>
    <n v="37.119999999999997"/>
    <n v="0"/>
    <n v="14.26"/>
    <n v="74.239999999999995"/>
    <n v="28.52"/>
    <n v="45.72"/>
    <n v="0.61584051724137934"/>
  </r>
  <r>
    <n v="3346"/>
    <d v="2026-09-13T00:00:00"/>
    <n v="2026"/>
    <x v="2"/>
    <n v="9"/>
    <x v="8"/>
    <x v="3"/>
    <x v="8"/>
    <x v="0"/>
    <s v="Returning"/>
    <x v="3"/>
    <s v="Compact Sleeping Bag"/>
    <n v="2"/>
    <n v="124.04"/>
    <n v="0.05"/>
    <n v="59.29"/>
    <n v="235.67599999999999"/>
    <n v="118.58"/>
    <n v="117.09599999999999"/>
    <n v="0.49685160983723414"/>
  </r>
  <r>
    <n v="4097"/>
    <d v="2026-09-13T00:00:00"/>
    <n v="2026"/>
    <x v="2"/>
    <n v="9"/>
    <x v="8"/>
    <x v="1"/>
    <x v="12"/>
    <x v="0"/>
    <s v="Returning"/>
    <x v="1"/>
    <s v="Trail Boots"/>
    <n v="1"/>
    <n v="142.36000000000001"/>
    <n v="0"/>
    <n v="78.3"/>
    <n v="142.36000000000001"/>
    <n v="78.3"/>
    <n v="64.060000000000016"/>
    <n v="0.44998595110986239"/>
  </r>
  <r>
    <n v="4208"/>
    <d v="2026-09-13T00:00:00"/>
    <n v="2026"/>
    <x v="2"/>
    <n v="9"/>
    <x v="8"/>
    <x v="1"/>
    <x v="12"/>
    <x v="1"/>
    <s v="Business"/>
    <x v="0"/>
    <s v="Cycling Pack 12L"/>
    <n v="6"/>
    <n v="104.11"/>
    <n v="0.1"/>
    <n v="49"/>
    <n v="562.19399999999996"/>
    <n v="294"/>
    <n v="268.19399999999996"/>
    <n v="0.47704884790659446"/>
  </r>
  <r>
    <n v="4606"/>
    <d v="2026-09-13T00:00:00"/>
    <n v="2026"/>
    <x v="2"/>
    <n v="9"/>
    <x v="8"/>
    <x v="3"/>
    <x v="8"/>
    <x v="0"/>
    <s v="Business"/>
    <x v="3"/>
    <s v="Alpine Tent 4P"/>
    <n v="1"/>
    <n v="335.02"/>
    <n v="0.05"/>
    <n v="198.44"/>
    <n v="318.26899999999995"/>
    <n v="198.44"/>
    <n v="119.82899999999995"/>
    <n v="0.3765022669502841"/>
  </r>
  <r>
    <n v="222"/>
    <d v="2026-09-14T00:00:00"/>
    <n v="2026"/>
    <x v="2"/>
    <n v="9"/>
    <x v="8"/>
    <x v="1"/>
    <x v="12"/>
    <x v="0"/>
    <s v="Returning"/>
    <x v="0"/>
    <s v="Trail Bike Light"/>
    <n v="2"/>
    <n v="49.69"/>
    <n v="0.05"/>
    <n v="22.55"/>
    <n v="94.410999999999987"/>
    <n v="45.1"/>
    <n v="49.310999999999986"/>
    <n v="0.52230142674052804"/>
  </r>
  <r>
    <n v="241"/>
    <d v="2026-09-14T00:00:00"/>
    <n v="2026"/>
    <x v="2"/>
    <n v="9"/>
    <x v="8"/>
    <x v="2"/>
    <x v="5"/>
    <x v="0"/>
    <s v="Returning"/>
    <x v="0"/>
    <s v="Trail Bike Light"/>
    <n v="4"/>
    <n v="50.5"/>
    <n v="0"/>
    <n v="23.02"/>
    <n v="202"/>
    <n v="92.08"/>
    <n v="109.92"/>
    <n v="0.5441584158415842"/>
  </r>
  <r>
    <n v="753"/>
    <d v="2026-09-14T00:00:00"/>
    <n v="2026"/>
    <x v="2"/>
    <n v="9"/>
    <x v="8"/>
    <x v="3"/>
    <x v="4"/>
    <x v="2"/>
    <s v="Returning"/>
    <x v="2"/>
    <s v="Packing Cube Set"/>
    <n v="1"/>
    <n v="47.55"/>
    <n v="0.05"/>
    <n v="18.350000000000001"/>
    <n v="45.172499999999992"/>
    <n v="18.350000000000001"/>
    <n v="26.822499999999991"/>
    <n v="0.5937794011843488"/>
  </r>
  <r>
    <n v="2530"/>
    <d v="2026-09-14T00:00:00"/>
    <n v="2026"/>
    <x v="2"/>
    <n v="9"/>
    <x v="8"/>
    <x v="3"/>
    <x v="7"/>
    <x v="0"/>
    <s v="New"/>
    <x v="2"/>
    <s v="Packing Cube Set"/>
    <n v="6"/>
    <n v="46.16"/>
    <n v="0.1"/>
    <n v="18.39"/>
    <n v="249.26399999999998"/>
    <n v="110.34"/>
    <n v="138.92399999999998"/>
    <n v="0.55733679953783932"/>
  </r>
  <r>
    <n v="572"/>
    <d v="2026-09-15T00:00:00"/>
    <n v="2026"/>
    <x v="2"/>
    <n v="9"/>
    <x v="8"/>
    <x v="0"/>
    <x v="15"/>
    <x v="2"/>
    <s v="Returning"/>
    <x v="2"/>
    <s v="Carry-On Duffel"/>
    <n v="2"/>
    <n v="135.79"/>
    <n v="0.05"/>
    <n v="66.53"/>
    <n v="258.00099999999998"/>
    <n v="133.06"/>
    <n v="124.94099999999997"/>
    <n v="0.48426556486215167"/>
  </r>
  <r>
    <n v="874"/>
    <d v="2026-09-15T00:00:00"/>
    <n v="2026"/>
    <x v="2"/>
    <n v="9"/>
    <x v="8"/>
    <x v="0"/>
    <x v="15"/>
    <x v="0"/>
    <s v="Returning"/>
    <x v="1"/>
    <s v="Trail Boots"/>
    <n v="2"/>
    <n v="141.91999999999999"/>
    <n v="0"/>
    <n v="79.900000000000006"/>
    <n v="283.83999999999997"/>
    <n v="159.80000000000001"/>
    <n v="124.03999999999996"/>
    <n v="0.43700676437429531"/>
  </r>
  <r>
    <n v="937"/>
    <d v="2026-09-15T00:00:00"/>
    <n v="2026"/>
    <x v="2"/>
    <n v="9"/>
    <x v="8"/>
    <x v="3"/>
    <x v="4"/>
    <x v="3"/>
    <s v="Business"/>
    <x v="1"/>
    <s v="Trail Boots"/>
    <n v="1"/>
    <n v="146.41"/>
    <n v="0.15"/>
    <n v="80.87"/>
    <n v="124.4485"/>
    <n v="80.87"/>
    <n v="43.578499999999991"/>
    <n v="0.35017296311325563"/>
  </r>
  <r>
    <n v="1229"/>
    <d v="2026-09-15T00:00:00"/>
    <n v="2026"/>
    <x v="2"/>
    <n v="9"/>
    <x v="8"/>
    <x v="1"/>
    <x v="1"/>
    <x v="3"/>
    <s v="New"/>
    <x v="0"/>
    <s v="Compact Repair Kit"/>
    <n v="5"/>
    <n v="40.17"/>
    <n v="0"/>
    <n v="16.27"/>
    <n v="200.85000000000002"/>
    <n v="81.349999999999994"/>
    <n v="119.50000000000003"/>
    <n v="0.59497137167040082"/>
  </r>
  <r>
    <n v="2186"/>
    <d v="2026-09-15T00:00:00"/>
    <n v="2026"/>
    <x v="2"/>
    <n v="9"/>
    <x v="8"/>
    <x v="2"/>
    <x v="2"/>
    <x v="0"/>
    <s v="Returning"/>
    <x v="1"/>
    <s v="Hiking Daypack 20L"/>
    <n v="2"/>
    <n v="91.6"/>
    <n v="0"/>
    <n v="46.54"/>
    <n v="183.2"/>
    <n v="93.08"/>
    <n v="90.11999999999999"/>
    <n v="0.49192139737991264"/>
  </r>
  <r>
    <n v="2922"/>
    <d v="2026-09-15T00:00:00"/>
    <n v="2026"/>
    <x v="2"/>
    <n v="9"/>
    <x v="8"/>
    <x v="2"/>
    <x v="2"/>
    <x v="0"/>
    <s v="New"/>
    <x v="4"/>
    <s v="Weighted Vest"/>
    <n v="4"/>
    <n v="121.47"/>
    <n v="0.05"/>
    <n v="67.650000000000006"/>
    <n v="461.58599999999996"/>
    <n v="270.60000000000002"/>
    <n v="190.98599999999993"/>
    <n v="0.41376038268058379"/>
  </r>
  <r>
    <n v="3140"/>
    <d v="2026-09-15T00:00:00"/>
    <n v="2026"/>
    <x v="2"/>
    <n v="9"/>
    <x v="8"/>
    <x v="1"/>
    <x v="12"/>
    <x v="3"/>
    <s v="New"/>
    <x v="3"/>
    <s v="Compact Sleeping Bag"/>
    <n v="2"/>
    <n v="122.69"/>
    <n v="0"/>
    <n v="61.4"/>
    <n v="245.38"/>
    <n v="122.8"/>
    <n v="122.58"/>
    <n v="0.49955171570625151"/>
  </r>
  <r>
    <n v="3369"/>
    <d v="2026-09-15T00:00:00"/>
    <n v="2026"/>
    <x v="2"/>
    <n v="9"/>
    <x v="8"/>
    <x v="1"/>
    <x v="12"/>
    <x v="3"/>
    <s v="New"/>
    <x v="2"/>
    <s v="Packing Cube Set"/>
    <n v="1"/>
    <n v="45.59"/>
    <n v="0"/>
    <n v="18.28"/>
    <n v="45.59"/>
    <n v="18.28"/>
    <n v="27.310000000000002"/>
    <n v="0.59903487606931349"/>
  </r>
  <r>
    <n v="4865"/>
    <d v="2026-09-15T00:00:00"/>
    <n v="2026"/>
    <x v="2"/>
    <n v="9"/>
    <x v="8"/>
    <x v="3"/>
    <x v="4"/>
    <x v="0"/>
    <s v="Returning"/>
    <x v="0"/>
    <s v="Commuter Helmet"/>
    <n v="1"/>
    <n v="83.8"/>
    <n v="0"/>
    <n v="42.23"/>
    <n v="83.8"/>
    <n v="42.23"/>
    <n v="41.57"/>
    <n v="0.49606205250596663"/>
  </r>
  <r>
    <n v="103"/>
    <d v="2026-09-16T00:00:00"/>
    <n v="2026"/>
    <x v="2"/>
    <n v="9"/>
    <x v="8"/>
    <x v="2"/>
    <x v="3"/>
    <x v="0"/>
    <s v="New"/>
    <x v="2"/>
    <s v="Carry-On Duffel"/>
    <n v="1"/>
    <n v="132.58000000000001"/>
    <n v="0.15"/>
    <n v="67.62"/>
    <n v="112.69300000000001"/>
    <n v="67.62"/>
    <n v="45.073000000000008"/>
    <n v="0.39996273060438536"/>
  </r>
  <r>
    <n v="4500"/>
    <d v="2026-09-16T00:00:00"/>
    <n v="2026"/>
    <x v="2"/>
    <n v="9"/>
    <x v="8"/>
    <x v="3"/>
    <x v="8"/>
    <x v="0"/>
    <s v="New"/>
    <x v="3"/>
    <s v="Compact Sleeping Bag"/>
    <n v="2"/>
    <n v="122.12"/>
    <n v="0.05"/>
    <n v="61.76"/>
    <n v="232.02799999999999"/>
    <n v="123.52"/>
    <n v="108.508"/>
    <n v="0.46765045597945076"/>
  </r>
  <r>
    <n v="5093"/>
    <d v="2026-09-16T00:00:00"/>
    <n v="2026"/>
    <x v="2"/>
    <n v="9"/>
    <x v="8"/>
    <x v="0"/>
    <x v="0"/>
    <x v="1"/>
    <s v="Business"/>
    <x v="1"/>
    <s v="Trail Boots"/>
    <n v="3"/>
    <n v="140.47"/>
    <n v="0.15"/>
    <n v="81.739999999999995"/>
    <n v="358.19849999999997"/>
    <n v="245.21999999999997"/>
    <n v="112.9785"/>
    <n v="0.31540751845694498"/>
  </r>
  <r>
    <n v="5147"/>
    <d v="2026-09-16T00:00:00"/>
    <n v="2026"/>
    <x v="2"/>
    <n v="9"/>
    <x v="8"/>
    <x v="3"/>
    <x v="13"/>
    <x v="0"/>
    <s v="New"/>
    <x v="1"/>
    <s v="Trail Boots"/>
    <n v="2"/>
    <n v="145.35"/>
    <n v="0.05"/>
    <n v="78.39"/>
    <n v="276.16499999999996"/>
    <n v="156.78"/>
    <n v="119.38499999999996"/>
    <n v="0.4322959100537721"/>
  </r>
  <r>
    <n v="365"/>
    <d v="2026-09-17T00:00:00"/>
    <n v="2026"/>
    <x v="2"/>
    <n v="9"/>
    <x v="8"/>
    <x v="3"/>
    <x v="8"/>
    <x v="3"/>
    <s v="Returning"/>
    <x v="3"/>
    <s v="Compact Sleeping Bag"/>
    <n v="2"/>
    <n v="121.25"/>
    <n v="0"/>
    <n v="61.5"/>
    <n v="242.5"/>
    <n v="123"/>
    <n v="119.5"/>
    <n v="0.4927835051546392"/>
  </r>
  <r>
    <n v="494"/>
    <d v="2026-09-17T00:00:00"/>
    <n v="2026"/>
    <x v="2"/>
    <n v="9"/>
    <x v="8"/>
    <x v="3"/>
    <x v="4"/>
    <x v="0"/>
    <s v="New"/>
    <x v="2"/>
    <s v="Insulated Bottle"/>
    <n v="1"/>
    <n v="35.94"/>
    <n v="0.1"/>
    <n v="13.19"/>
    <n v="32.345999999999997"/>
    <n v="13.19"/>
    <n v="19.155999999999999"/>
    <n v="0.59222160390774747"/>
  </r>
  <r>
    <n v="665"/>
    <d v="2026-09-17T00:00:00"/>
    <n v="2026"/>
    <x v="2"/>
    <n v="9"/>
    <x v="8"/>
    <x v="1"/>
    <x v="14"/>
    <x v="0"/>
    <s v="New"/>
    <x v="0"/>
    <s v="Cycling Pack 12L"/>
    <n v="1"/>
    <n v="101.18"/>
    <n v="0.1"/>
    <n v="49.38"/>
    <n v="91.062000000000012"/>
    <n v="49.38"/>
    <n v="41.682000000000009"/>
    <n v="0.45773209461685449"/>
  </r>
  <r>
    <n v="2067"/>
    <d v="2026-09-17T00:00:00"/>
    <n v="2026"/>
    <x v="2"/>
    <n v="9"/>
    <x v="8"/>
    <x v="3"/>
    <x v="7"/>
    <x v="2"/>
    <s v="New"/>
    <x v="0"/>
    <s v="Commuter Helmet"/>
    <n v="2"/>
    <n v="82.47"/>
    <n v="0"/>
    <n v="42.49"/>
    <n v="164.94"/>
    <n v="84.98"/>
    <n v="79.959999999999994"/>
    <n v="0.48478234509518608"/>
  </r>
  <r>
    <n v="2648"/>
    <d v="2026-09-17T00:00:00"/>
    <n v="2026"/>
    <x v="2"/>
    <n v="9"/>
    <x v="8"/>
    <x v="2"/>
    <x v="16"/>
    <x v="3"/>
    <s v="New"/>
    <x v="4"/>
    <s v="Training Mat"/>
    <n v="1"/>
    <n v="50.47"/>
    <n v="0.05"/>
    <n v="22.27"/>
    <n v="47.946499999999993"/>
    <n v="22.27"/>
    <n v="25.676499999999994"/>
    <n v="0.53552396942425406"/>
  </r>
  <r>
    <n v="3074"/>
    <d v="2026-09-17T00:00:00"/>
    <n v="2026"/>
    <x v="2"/>
    <n v="9"/>
    <x v="8"/>
    <x v="3"/>
    <x v="8"/>
    <x v="1"/>
    <s v="Business"/>
    <x v="3"/>
    <s v="Portable Camp Stove"/>
    <n v="5"/>
    <n v="82.63"/>
    <n v="0.15"/>
    <n v="38.630000000000003"/>
    <n v="351.17749999999995"/>
    <n v="193.15"/>
    <n v="158.02749999999995"/>
    <n v="0.44999323703824978"/>
  </r>
  <r>
    <n v="259"/>
    <d v="2026-09-18T00:00:00"/>
    <n v="2026"/>
    <x v="2"/>
    <n v="9"/>
    <x v="8"/>
    <x v="3"/>
    <x v="8"/>
    <x v="2"/>
    <s v="Business"/>
    <x v="2"/>
    <s v="Travel Backpack 35L"/>
    <n v="4"/>
    <n v="168.48"/>
    <n v="0.1"/>
    <n v="89.85"/>
    <n v="606.52800000000002"/>
    <n v="359.4"/>
    <n v="247.12800000000004"/>
    <n v="0.4074469768914214"/>
  </r>
  <r>
    <n v="997"/>
    <d v="2026-09-18T00:00:00"/>
    <n v="2026"/>
    <x v="2"/>
    <n v="9"/>
    <x v="8"/>
    <x v="1"/>
    <x v="11"/>
    <x v="3"/>
    <s v="Returning"/>
    <x v="3"/>
    <s v="Compact Sleeping Bag"/>
    <n v="2"/>
    <n v="121.82"/>
    <n v="0"/>
    <n v="61.92"/>
    <n v="243.64"/>
    <n v="123.84"/>
    <n v="119.79999999999998"/>
    <n v="0.49170907896897059"/>
  </r>
  <r>
    <n v="2102"/>
    <d v="2026-09-18T00:00:00"/>
    <n v="2026"/>
    <x v="2"/>
    <n v="9"/>
    <x v="8"/>
    <x v="0"/>
    <x v="15"/>
    <x v="2"/>
    <s v="Returning"/>
    <x v="0"/>
    <s v="Trail Bike Light"/>
    <n v="1"/>
    <n v="50.02"/>
    <n v="0.1"/>
    <n v="22.47"/>
    <n v="45.018000000000001"/>
    <n v="22.47"/>
    <n v="22.548000000000002"/>
    <n v="0.50086632013861121"/>
  </r>
  <r>
    <n v="2452"/>
    <d v="2026-09-18T00:00:00"/>
    <n v="2026"/>
    <x v="2"/>
    <n v="9"/>
    <x v="8"/>
    <x v="2"/>
    <x v="5"/>
    <x v="0"/>
    <s v="New"/>
    <x v="4"/>
    <s v="Training Mat"/>
    <n v="1"/>
    <n v="50.17"/>
    <n v="0.1"/>
    <n v="21.99"/>
    <n v="45.153000000000006"/>
    <n v="21.99"/>
    <n v="23.163000000000007"/>
    <n v="0.51298917015480705"/>
  </r>
  <r>
    <n v="2761"/>
    <d v="2026-09-18T00:00:00"/>
    <n v="2026"/>
    <x v="2"/>
    <n v="9"/>
    <x v="8"/>
    <x v="0"/>
    <x v="15"/>
    <x v="1"/>
    <s v="Business"/>
    <x v="3"/>
    <s v="Compact Sleeping Bag"/>
    <n v="5"/>
    <n v="124.51"/>
    <n v="0.1"/>
    <n v="60.29"/>
    <n v="560.29500000000007"/>
    <n v="301.45"/>
    <n v="258.84500000000008"/>
    <n v="0.46197984990049895"/>
  </r>
  <r>
    <n v="3993"/>
    <d v="2026-09-18T00:00:00"/>
    <n v="2026"/>
    <x v="2"/>
    <n v="9"/>
    <x v="8"/>
    <x v="1"/>
    <x v="12"/>
    <x v="3"/>
    <s v="Returning"/>
    <x v="1"/>
    <s v="Summit Backpack 45L"/>
    <n v="1"/>
    <n v="153.68"/>
    <n v="0.05"/>
    <n v="77.42"/>
    <n v="145.99600000000001"/>
    <n v="77.42"/>
    <n v="68.576000000000008"/>
    <n v="0.46971149894517661"/>
  </r>
  <r>
    <n v="4343"/>
    <d v="2026-09-18T00:00:00"/>
    <n v="2026"/>
    <x v="2"/>
    <n v="9"/>
    <x v="8"/>
    <x v="1"/>
    <x v="12"/>
    <x v="3"/>
    <s v="New"/>
    <x v="3"/>
    <s v="Compact Sleeping Bag"/>
    <n v="2"/>
    <n v="121.37"/>
    <n v="0.05"/>
    <n v="60.13"/>
    <n v="230.60300000000001"/>
    <n v="120.26"/>
    <n v="110.343"/>
    <n v="0.47849767782726155"/>
  </r>
  <r>
    <n v="4429"/>
    <d v="2026-09-18T00:00:00"/>
    <n v="2026"/>
    <x v="2"/>
    <n v="9"/>
    <x v="8"/>
    <x v="0"/>
    <x v="15"/>
    <x v="0"/>
    <s v="Business"/>
    <x v="1"/>
    <s v="Trail Boots"/>
    <n v="2"/>
    <n v="145.1"/>
    <n v="0.1"/>
    <n v="77.62"/>
    <n v="261.18"/>
    <n v="155.24"/>
    <n v="105.94"/>
    <n v="0.40562064476606169"/>
  </r>
  <r>
    <n v="4824"/>
    <d v="2026-09-18T00:00:00"/>
    <n v="2026"/>
    <x v="2"/>
    <n v="9"/>
    <x v="8"/>
    <x v="3"/>
    <x v="8"/>
    <x v="0"/>
    <s v="Returning"/>
    <x v="4"/>
    <s v="Recovery Roller"/>
    <n v="1"/>
    <n v="36.729999999999997"/>
    <n v="0.05"/>
    <n v="14.11"/>
    <n v="34.893499999999996"/>
    <n v="14.11"/>
    <n v="20.783499999999997"/>
    <n v="0.59562669265049362"/>
  </r>
  <r>
    <n v="4881"/>
    <d v="2026-09-18T00:00:00"/>
    <n v="2026"/>
    <x v="2"/>
    <n v="9"/>
    <x v="8"/>
    <x v="2"/>
    <x v="2"/>
    <x v="0"/>
    <s v="Business"/>
    <x v="2"/>
    <s v="Carry-On Duffel"/>
    <n v="4"/>
    <n v="134.15"/>
    <n v="0.05"/>
    <n v="65.58"/>
    <n v="509.77"/>
    <n v="262.32"/>
    <n v="247.45"/>
    <n v="0.48541499107440611"/>
  </r>
  <r>
    <n v="5138"/>
    <d v="2026-09-18T00:00:00"/>
    <n v="2026"/>
    <x v="2"/>
    <n v="9"/>
    <x v="8"/>
    <x v="0"/>
    <x v="0"/>
    <x v="1"/>
    <s v="Business"/>
    <x v="1"/>
    <s v="Hiking Daypack 20L"/>
    <n v="8"/>
    <n v="94.21"/>
    <n v="0.1"/>
    <n v="45.05"/>
    <n v="678.31200000000001"/>
    <n v="360.4"/>
    <n v="317.91200000000003"/>
    <n v="0.46868107891353833"/>
  </r>
  <r>
    <n v="1214"/>
    <d v="2026-09-19T00:00:00"/>
    <n v="2026"/>
    <x v="2"/>
    <n v="9"/>
    <x v="8"/>
    <x v="0"/>
    <x v="15"/>
    <x v="2"/>
    <s v="Returning"/>
    <x v="3"/>
    <s v="Trail Tent 2P"/>
    <n v="1"/>
    <n v="198.29"/>
    <n v="0.05"/>
    <n v="106.24"/>
    <n v="188.37549999999999"/>
    <n v="106.24"/>
    <n v="82.135499999999993"/>
    <n v="0.436020076920831"/>
  </r>
  <r>
    <n v="1346"/>
    <d v="2026-09-19T00:00:00"/>
    <n v="2026"/>
    <x v="2"/>
    <n v="9"/>
    <x v="8"/>
    <x v="1"/>
    <x v="14"/>
    <x v="3"/>
    <s v="Returning"/>
    <x v="2"/>
    <s v="Travel Backpack 35L"/>
    <n v="3"/>
    <n v="166.21"/>
    <n v="0.05"/>
    <n v="85.03"/>
    <n v="473.69849999999997"/>
    <n v="255.09"/>
    <n v="218.60849999999996"/>
    <n v="0.4614929116304991"/>
  </r>
  <r>
    <n v="1361"/>
    <d v="2026-09-19T00:00:00"/>
    <n v="2026"/>
    <x v="2"/>
    <n v="9"/>
    <x v="8"/>
    <x v="1"/>
    <x v="6"/>
    <x v="3"/>
    <s v="New"/>
    <x v="0"/>
    <s v="Compact Repair Kit"/>
    <n v="1"/>
    <n v="40.700000000000003"/>
    <n v="0.05"/>
    <n v="16.43"/>
    <n v="38.664999999999999"/>
    <n v="16.43"/>
    <n v="22.234999999999999"/>
    <n v="0.57506789085736454"/>
  </r>
  <r>
    <n v="2728"/>
    <d v="2026-09-19T00:00:00"/>
    <n v="2026"/>
    <x v="2"/>
    <n v="9"/>
    <x v="8"/>
    <x v="0"/>
    <x v="15"/>
    <x v="0"/>
    <s v="New"/>
    <x v="1"/>
    <s v="Summit Backpack 45L"/>
    <n v="3"/>
    <n v="153.5"/>
    <n v="0"/>
    <n v="80.819999999999993"/>
    <n v="460.5"/>
    <n v="242.45999999999998"/>
    <n v="218.04000000000002"/>
    <n v="0.47348534201954401"/>
  </r>
  <r>
    <n v="2788"/>
    <d v="2026-09-19T00:00:00"/>
    <n v="2026"/>
    <x v="2"/>
    <n v="9"/>
    <x v="8"/>
    <x v="1"/>
    <x v="12"/>
    <x v="3"/>
    <s v="New"/>
    <x v="1"/>
    <s v="Trekking Poles"/>
    <n v="1"/>
    <n v="70.430000000000007"/>
    <n v="0"/>
    <n v="31.51"/>
    <n v="70.430000000000007"/>
    <n v="31.51"/>
    <n v="38.92"/>
    <n v="0.55260542382507449"/>
  </r>
  <r>
    <n v="2932"/>
    <d v="2026-09-19T00:00:00"/>
    <n v="2026"/>
    <x v="2"/>
    <n v="9"/>
    <x v="8"/>
    <x v="0"/>
    <x v="15"/>
    <x v="2"/>
    <s v="Business"/>
    <x v="0"/>
    <s v="Trail Bike Light"/>
    <n v="4"/>
    <n v="49.93"/>
    <n v="0"/>
    <n v="22.99"/>
    <n v="199.72"/>
    <n v="91.96"/>
    <n v="107.76"/>
    <n v="0.53955537752853999"/>
  </r>
  <r>
    <n v="3399"/>
    <d v="2026-09-19T00:00:00"/>
    <n v="2026"/>
    <x v="2"/>
    <n v="9"/>
    <x v="8"/>
    <x v="1"/>
    <x v="12"/>
    <x v="2"/>
    <s v="Returning"/>
    <x v="0"/>
    <s v="Trail Bike Light"/>
    <n v="1"/>
    <n v="50.18"/>
    <n v="0"/>
    <n v="22.92"/>
    <n v="50.18"/>
    <n v="22.92"/>
    <n v="27.259999999999998"/>
    <n v="0.54324432044639293"/>
  </r>
  <r>
    <n v="3588"/>
    <d v="2026-09-19T00:00:00"/>
    <n v="2026"/>
    <x v="2"/>
    <n v="9"/>
    <x v="8"/>
    <x v="3"/>
    <x v="13"/>
    <x v="2"/>
    <s v="New"/>
    <x v="2"/>
    <s v="Travel Backpack 35L"/>
    <n v="2"/>
    <n v="164.01"/>
    <n v="0.15"/>
    <n v="87.14"/>
    <n v="278.81699999999995"/>
    <n v="174.28"/>
    <n v="104.53699999999995"/>
    <n v="0.37493050997607741"/>
  </r>
  <r>
    <n v="3603"/>
    <d v="2026-09-19T00:00:00"/>
    <n v="2026"/>
    <x v="2"/>
    <n v="9"/>
    <x v="8"/>
    <x v="1"/>
    <x v="14"/>
    <x v="3"/>
    <s v="Returning"/>
    <x v="0"/>
    <s v="Commuter Helmet"/>
    <n v="2"/>
    <n v="83.77"/>
    <n v="0"/>
    <n v="43.32"/>
    <n v="167.54"/>
    <n v="86.64"/>
    <n v="80.899999999999991"/>
    <n v="0.4828697624447893"/>
  </r>
  <r>
    <n v="3845"/>
    <d v="2026-09-19T00:00:00"/>
    <n v="2026"/>
    <x v="2"/>
    <n v="9"/>
    <x v="8"/>
    <x v="3"/>
    <x v="8"/>
    <x v="0"/>
    <s v="New"/>
    <x v="3"/>
    <s v="Portable Camp Stove"/>
    <n v="1"/>
    <n v="81.84"/>
    <n v="0"/>
    <n v="38.5"/>
    <n v="81.84"/>
    <n v="38.5"/>
    <n v="43.34"/>
    <n v="0.52956989247311825"/>
  </r>
  <r>
    <n v="4191"/>
    <d v="2026-09-19T00:00:00"/>
    <n v="2026"/>
    <x v="2"/>
    <n v="9"/>
    <x v="8"/>
    <x v="2"/>
    <x v="5"/>
    <x v="3"/>
    <s v="Returning"/>
    <x v="4"/>
    <s v="Resistance Band Set"/>
    <n v="1"/>
    <n v="40.32"/>
    <n v="0.15"/>
    <n v="14.39"/>
    <n v="34.271999999999998"/>
    <n v="14.39"/>
    <n v="19.881999999999998"/>
    <n v="0.58012371615312786"/>
  </r>
  <r>
    <n v="4269"/>
    <d v="2026-09-19T00:00:00"/>
    <n v="2026"/>
    <x v="2"/>
    <n v="9"/>
    <x v="8"/>
    <x v="2"/>
    <x v="16"/>
    <x v="1"/>
    <s v="Business"/>
    <x v="1"/>
    <s v="Summit Backpack 45L"/>
    <n v="4"/>
    <n v="155.84"/>
    <n v="0.05"/>
    <n v="80.790000000000006"/>
    <n v="592.19200000000001"/>
    <n v="323.16000000000003"/>
    <n v="269.03199999999998"/>
    <n v="0.45429860585755966"/>
  </r>
  <r>
    <n v="5"/>
    <d v="2026-09-20T00:00:00"/>
    <n v="2026"/>
    <x v="2"/>
    <n v="9"/>
    <x v="8"/>
    <x v="1"/>
    <x v="6"/>
    <x v="0"/>
    <s v="Business"/>
    <x v="4"/>
    <s v="Training Mat"/>
    <n v="1"/>
    <n v="51.83"/>
    <n v="0"/>
    <n v="21.9"/>
    <n v="51.83"/>
    <n v="21.9"/>
    <n v="29.93"/>
    <n v="0.57746478873239437"/>
  </r>
  <r>
    <n v="210"/>
    <d v="2026-09-20T00:00:00"/>
    <n v="2026"/>
    <x v="2"/>
    <n v="9"/>
    <x v="8"/>
    <x v="2"/>
    <x v="3"/>
    <x v="2"/>
    <s v="Returning"/>
    <x v="3"/>
    <s v="Trail Tent 2P"/>
    <n v="1"/>
    <n v="190.77"/>
    <n v="0.05"/>
    <n v="104.69"/>
    <n v="181.23150000000001"/>
    <n v="104.69"/>
    <n v="76.541500000000013"/>
    <n v="0.42234103894742364"/>
  </r>
  <r>
    <n v="462"/>
    <d v="2026-09-20T00:00:00"/>
    <n v="2026"/>
    <x v="2"/>
    <n v="9"/>
    <x v="8"/>
    <x v="1"/>
    <x v="12"/>
    <x v="2"/>
    <s v="New"/>
    <x v="0"/>
    <s v="Compact Repair Kit"/>
    <n v="2"/>
    <n v="40.049999999999997"/>
    <n v="0.05"/>
    <n v="16.97"/>
    <n v="76.094999999999985"/>
    <n v="33.94"/>
    <n v="42.154999999999987"/>
    <n v="0.55397857940731976"/>
  </r>
  <r>
    <n v="725"/>
    <d v="2026-09-20T00:00:00"/>
    <n v="2026"/>
    <x v="2"/>
    <n v="9"/>
    <x v="8"/>
    <x v="1"/>
    <x v="12"/>
    <x v="0"/>
    <s v="New"/>
    <x v="0"/>
    <s v="Commuter Helmet"/>
    <n v="1"/>
    <n v="82.08"/>
    <n v="0.05"/>
    <n v="43.18"/>
    <n v="77.975999999999999"/>
    <n v="43.18"/>
    <n v="34.795999999999999"/>
    <n v="0.44623986867754178"/>
  </r>
  <r>
    <n v="918"/>
    <d v="2026-09-20T00:00:00"/>
    <n v="2026"/>
    <x v="2"/>
    <n v="9"/>
    <x v="8"/>
    <x v="0"/>
    <x v="15"/>
    <x v="0"/>
    <s v="Returning"/>
    <x v="0"/>
    <s v="Trail Bike Light"/>
    <n v="1"/>
    <n v="50.3"/>
    <n v="0.05"/>
    <n v="22.14"/>
    <n v="47.784999999999997"/>
    <n v="22.14"/>
    <n v="25.644999999999996"/>
    <n v="0.53667468870984614"/>
  </r>
  <r>
    <n v="1442"/>
    <d v="2026-09-20T00:00:00"/>
    <n v="2026"/>
    <x v="2"/>
    <n v="9"/>
    <x v="8"/>
    <x v="2"/>
    <x v="16"/>
    <x v="0"/>
    <s v="New"/>
    <x v="2"/>
    <s v="Packing Cube Set"/>
    <n v="1"/>
    <n v="47.68"/>
    <n v="0.1"/>
    <n v="18.03"/>
    <n v="42.911999999999999"/>
    <n v="18.03"/>
    <n v="24.881999999999998"/>
    <n v="0.57983780760626391"/>
  </r>
  <r>
    <n v="4290"/>
    <d v="2026-09-20T00:00:00"/>
    <n v="2026"/>
    <x v="2"/>
    <n v="9"/>
    <x v="8"/>
    <x v="2"/>
    <x v="2"/>
    <x v="2"/>
    <s v="Returning"/>
    <x v="0"/>
    <s v="Trail Bike Light"/>
    <n v="2"/>
    <n v="51.48"/>
    <n v="0.05"/>
    <n v="22.38"/>
    <n v="97.811999999999983"/>
    <n v="44.76"/>
    <n v="53.051999999999985"/>
    <n v="0.54238743712427917"/>
  </r>
  <r>
    <n v="4666"/>
    <d v="2026-09-20T00:00:00"/>
    <n v="2026"/>
    <x v="2"/>
    <n v="9"/>
    <x v="8"/>
    <x v="2"/>
    <x v="3"/>
    <x v="0"/>
    <s v="Business"/>
    <x v="4"/>
    <s v="Weighted Vest"/>
    <n v="2"/>
    <n v="123.73"/>
    <n v="0"/>
    <n v="68.459999999999994"/>
    <n v="247.46"/>
    <n v="136.91999999999999"/>
    <n v="110.54000000000002"/>
    <n v="0.44669845631617239"/>
  </r>
  <r>
    <n v="234"/>
    <d v="2026-09-21T00:00:00"/>
    <n v="2026"/>
    <x v="2"/>
    <n v="9"/>
    <x v="8"/>
    <x v="2"/>
    <x v="5"/>
    <x v="0"/>
    <s v="Business"/>
    <x v="1"/>
    <s v="Trail Boots"/>
    <n v="2"/>
    <n v="146.81"/>
    <n v="0"/>
    <n v="79.72"/>
    <n v="293.62"/>
    <n v="159.44"/>
    <n v="134.18"/>
    <n v="0.45698521899053202"/>
  </r>
  <r>
    <n v="802"/>
    <d v="2026-09-21T00:00:00"/>
    <n v="2026"/>
    <x v="2"/>
    <n v="9"/>
    <x v="8"/>
    <x v="1"/>
    <x v="12"/>
    <x v="2"/>
    <s v="Returning"/>
    <x v="2"/>
    <s v="Travel Backpack 35L"/>
    <n v="2"/>
    <n v="167.16"/>
    <n v="0"/>
    <n v="88.51"/>
    <n v="334.32"/>
    <n v="177.02"/>
    <n v="157.29999999999998"/>
    <n v="0.4705072983967456"/>
  </r>
  <r>
    <n v="1942"/>
    <d v="2026-09-21T00:00:00"/>
    <n v="2026"/>
    <x v="2"/>
    <n v="9"/>
    <x v="8"/>
    <x v="2"/>
    <x v="2"/>
    <x v="0"/>
    <s v="New"/>
    <x v="0"/>
    <s v="Commuter Helmet"/>
    <n v="1"/>
    <n v="83.69"/>
    <n v="0"/>
    <n v="42.76"/>
    <n v="83.69"/>
    <n v="42.76"/>
    <n v="40.93"/>
    <n v="0.48906679412116144"/>
  </r>
  <r>
    <n v="2200"/>
    <d v="2026-09-21T00:00:00"/>
    <n v="2026"/>
    <x v="2"/>
    <n v="9"/>
    <x v="8"/>
    <x v="0"/>
    <x v="0"/>
    <x v="0"/>
    <s v="New"/>
    <x v="0"/>
    <s v="Compact Repair Kit"/>
    <n v="1"/>
    <n v="40.4"/>
    <n v="0.15"/>
    <n v="16.47"/>
    <n v="34.339999999999996"/>
    <n v="16.47"/>
    <n v="17.869999999999997"/>
    <n v="0.52038439138031445"/>
  </r>
  <r>
    <n v="2236"/>
    <d v="2026-09-21T00:00:00"/>
    <n v="2026"/>
    <x v="2"/>
    <n v="9"/>
    <x v="8"/>
    <x v="1"/>
    <x v="11"/>
    <x v="0"/>
    <s v="Returning"/>
    <x v="1"/>
    <s v="Trail Boots"/>
    <n v="3"/>
    <n v="143.31"/>
    <n v="0"/>
    <n v="81.36"/>
    <n v="429.93"/>
    <n v="244.07999999999998"/>
    <n v="185.85000000000002"/>
    <n v="0.43227967343521045"/>
  </r>
  <r>
    <n v="4041"/>
    <d v="2026-09-21T00:00:00"/>
    <n v="2026"/>
    <x v="2"/>
    <n v="9"/>
    <x v="8"/>
    <x v="1"/>
    <x v="11"/>
    <x v="1"/>
    <s v="Returning"/>
    <x v="4"/>
    <s v="Training Mat"/>
    <n v="15"/>
    <n v="51.1"/>
    <n v="0.1"/>
    <n v="21.9"/>
    <n v="689.85"/>
    <n v="328.5"/>
    <n v="361.35"/>
    <n v="0.52380952380952384"/>
  </r>
  <r>
    <n v="4435"/>
    <d v="2026-09-21T00:00:00"/>
    <n v="2026"/>
    <x v="2"/>
    <n v="9"/>
    <x v="8"/>
    <x v="3"/>
    <x v="13"/>
    <x v="3"/>
    <s v="New"/>
    <x v="1"/>
    <s v="Trail Boots"/>
    <n v="1"/>
    <n v="146.33000000000001"/>
    <n v="0"/>
    <n v="80.05"/>
    <n v="146.33000000000001"/>
    <n v="80.05"/>
    <n v="66.280000000000015"/>
    <n v="0.45294881432378875"/>
  </r>
  <r>
    <n v="305"/>
    <d v="2026-09-22T00:00:00"/>
    <n v="2026"/>
    <x v="2"/>
    <n v="9"/>
    <x v="8"/>
    <x v="3"/>
    <x v="8"/>
    <x v="0"/>
    <s v="Returning"/>
    <x v="2"/>
    <s v="Carry-On Duffel"/>
    <n v="1"/>
    <n v="130.69999999999999"/>
    <n v="0.05"/>
    <n v="68.23"/>
    <n v="124.16499999999998"/>
    <n v="68.23"/>
    <n v="55.934999999999974"/>
    <n v="0.45048926831232622"/>
  </r>
  <r>
    <n v="808"/>
    <d v="2026-09-22T00:00:00"/>
    <n v="2026"/>
    <x v="2"/>
    <n v="9"/>
    <x v="8"/>
    <x v="1"/>
    <x v="12"/>
    <x v="1"/>
    <s v="Business"/>
    <x v="4"/>
    <s v="Resistance Band Set"/>
    <n v="8"/>
    <n v="39.630000000000003"/>
    <n v="0.15"/>
    <n v="14.61"/>
    <n v="269.48400000000004"/>
    <n v="116.88"/>
    <n v="152.60400000000004"/>
    <n v="0.56628222825844954"/>
  </r>
  <r>
    <n v="1029"/>
    <d v="2026-09-22T00:00:00"/>
    <n v="2026"/>
    <x v="2"/>
    <n v="9"/>
    <x v="8"/>
    <x v="1"/>
    <x v="6"/>
    <x v="0"/>
    <s v="Returning"/>
    <x v="2"/>
    <s v="Carry-On Duffel"/>
    <n v="1"/>
    <n v="132.36000000000001"/>
    <n v="0.05"/>
    <n v="66.63"/>
    <n v="125.742"/>
    <n v="66.63"/>
    <n v="59.112000000000009"/>
    <n v="0.47010545402490822"/>
  </r>
  <r>
    <n v="1721"/>
    <d v="2026-09-22T00:00:00"/>
    <n v="2026"/>
    <x v="2"/>
    <n v="9"/>
    <x v="8"/>
    <x v="3"/>
    <x v="7"/>
    <x v="0"/>
    <s v="Business"/>
    <x v="1"/>
    <s v="Summit Backpack 45L"/>
    <n v="1"/>
    <n v="156.81"/>
    <n v="0"/>
    <n v="78.2"/>
    <n v="156.81"/>
    <n v="78.2"/>
    <n v="78.61"/>
    <n v="0.50130731458452904"/>
  </r>
  <r>
    <n v="2425"/>
    <d v="2026-09-22T00:00:00"/>
    <n v="2026"/>
    <x v="2"/>
    <n v="9"/>
    <x v="8"/>
    <x v="3"/>
    <x v="8"/>
    <x v="3"/>
    <s v="New"/>
    <x v="2"/>
    <s v="Carry-On Duffel"/>
    <n v="3"/>
    <n v="134.52000000000001"/>
    <n v="0.05"/>
    <n v="65.19"/>
    <n v="383.38200000000006"/>
    <n v="195.57"/>
    <n v="187.81200000000007"/>
    <n v="0.48988215409174152"/>
  </r>
  <r>
    <n v="3322"/>
    <d v="2026-09-22T00:00:00"/>
    <n v="2026"/>
    <x v="2"/>
    <n v="9"/>
    <x v="8"/>
    <x v="3"/>
    <x v="8"/>
    <x v="0"/>
    <s v="Returning"/>
    <x v="3"/>
    <s v="Compact Sleeping Bag"/>
    <n v="1"/>
    <n v="124.51"/>
    <n v="0"/>
    <n v="59.97"/>
    <n v="124.51"/>
    <n v="59.97"/>
    <n v="64.540000000000006"/>
    <n v="0.51835193960324477"/>
  </r>
  <r>
    <n v="3821"/>
    <d v="2026-09-22T00:00:00"/>
    <n v="2026"/>
    <x v="2"/>
    <n v="9"/>
    <x v="8"/>
    <x v="2"/>
    <x v="3"/>
    <x v="0"/>
    <s v="Returning"/>
    <x v="1"/>
    <s v="Trail Boots"/>
    <n v="1"/>
    <n v="141"/>
    <n v="0"/>
    <n v="79.010000000000005"/>
    <n v="141"/>
    <n v="79.010000000000005"/>
    <n v="61.989999999999995"/>
    <n v="0.43964539007092196"/>
  </r>
  <r>
    <n v="3899"/>
    <d v="2026-09-22T00:00:00"/>
    <n v="2026"/>
    <x v="2"/>
    <n v="9"/>
    <x v="8"/>
    <x v="3"/>
    <x v="4"/>
    <x v="1"/>
    <s v="Returning"/>
    <x v="3"/>
    <s v="Compact Sleeping Bag"/>
    <n v="6"/>
    <n v="121.7"/>
    <n v="0.15"/>
    <n v="61.26"/>
    <n v="620.67000000000007"/>
    <n v="367.56"/>
    <n v="253.11000000000007"/>
    <n v="0.40780124703948967"/>
  </r>
  <r>
    <n v="4807"/>
    <d v="2026-09-22T00:00:00"/>
    <n v="2026"/>
    <x v="2"/>
    <n v="9"/>
    <x v="8"/>
    <x v="3"/>
    <x v="7"/>
    <x v="1"/>
    <s v="Business"/>
    <x v="0"/>
    <s v="Cycling Pack 12L"/>
    <n v="4"/>
    <n v="103.86"/>
    <n v="0.1"/>
    <n v="50.12"/>
    <n v="373.89600000000002"/>
    <n v="200.48"/>
    <n v="173.41600000000003"/>
    <n v="0.46380811776536796"/>
  </r>
  <r>
    <n v="30"/>
    <d v="2026-09-23T00:00:00"/>
    <n v="2026"/>
    <x v="2"/>
    <n v="9"/>
    <x v="8"/>
    <x v="2"/>
    <x v="5"/>
    <x v="3"/>
    <s v="Returning"/>
    <x v="1"/>
    <s v="Hiking Daypack 20L"/>
    <n v="2"/>
    <n v="93.82"/>
    <n v="0.05"/>
    <n v="45.57"/>
    <n v="178.25799999999998"/>
    <n v="91.14"/>
    <n v="87.117999999999981"/>
    <n v="0.48871859888476249"/>
  </r>
  <r>
    <n v="3027"/>
    <d v="2026-09-23T00:00:00"/>
    <n v="2026"/>
    <x v="2"/>
    <n v="9"/>
    <x v="8"/>
    <x v="3"/>
    <x v="8"/>
    <x v="1"/>
    <s v="Business"/>
    <x v="1"/>
    <s v="Summit Backpack 45L"/>
    <n v="8"/>
    <n v="155.13999999999999"/>
    <n v="0.1"/>
    <n v="76.87"/>
    <n v="1117.008"/>
    <n v="614.96"/>
    <n v="502.048"/>
    <n v="0.44945783736553363"/>
  </r>
  <r>
    <n v="3690"/>
    <d v="2026-09-23T00:00:00"/>
    <n v="2026"/>
    <x v="2"/>
    <n v="9"/>
    <x v="8"/>
    <x v="3"/>
    <x v="8"/>
    <x v="0"/>
    <s v="Returning"/>
    <x v="1"/>
    <s v="Hiking Daypack 20L"/>
    <n v="3"/>
    <n v="92.14"/>
    <n v="0.05"/>
    <n v="45.25"/>
    <n v="262.59899999999999"/>
    <n v="135.75"/>
    <n v="126.84899999999999"/>
    <n v="0.48305210606285626"/>
  </r>
  <r>
    <n v="600"/>
    <d v="2026-09-24T00:00:00"/>
    <n v="2026"/>
    <x v="2"/>
    <n v="9"/>
    <x v="8"/>
    <x v="1"/>
    <x v="12"/>
    <x v="2"/>
    <s v="Returning"/>
    <x v="0"/>
    <s v="Compact Repair Kit"/>
    <n v="6"/>
    <n v="39.880000000000003"/>
    <n v="0.05"/>
    <n v="16.79"/>
    <n v="227.31600000000003"/>
    <n v="100.74"/>
    <n v="126.57600000000004"/>
    <n v="0.5568283798764716"/>
  </r>
  <r>
    <n v="1931"/>
    <d v="2026-09-24T00:00:00"/>
    <n v="2026"/>
    <x v="2"/>
    <n v="9"/>
    <x v="8"/>
    <x v="2"/>
    <x v="16"/>
    <x v="0"/>
    <s v="Returning"/>
    <x v="2"/>
    <s v="Insulated Bottle"/>
    <n v="4"/>
    <n v="35.700000000000003"/>
    <n v="0"/>
    <n v="13.91"/>
    <n v="142.80000000000001"/>
    <n v="55.64"/>
    <n v="87.160000000000011"/>
    <n v="0.61036414565826336"/>
  </r>
  <r>
    <n v="2124"/>
    <d v="2026-09-24T00:00:00"/>
    <n v="2026"/>
    <x v="2"/>
    <n v="9"/>
    <x v="8"/>
    <x v="3"/>
    <x v="8"/>
    <x v="2"/>
    <s v="New"/>
    <x v="0"/>
    <s v="Cycling Pack 12L"/>
    <n v="6"/>
    <n v="104.16"/>
    <n v="0"/>
    <n v="51.76"/>
    <n v="624.96"/>
    <n v="310.56"/>
    <n v="314.40000000000003"/>
    <n v="0.50307219662058378"/>
  </r>
  <r>
    <n v="2789"/>
    <d v="2026-09-24T00:00:00"/>
    <n v="2026"/>
    <x v="2"/>
    <n v="9"/>
    <x v="8"/>
    <x v="2"/>
    <x v="16"/>
    <x v="0"/>
    <s v="New"/>
    <x v="1"/>
    <s v="Trail Boots"/>
    <n v="5"/>
    <n v="147.21"/>
    <n v="0.05"/>
    <n v="79.14"/>
    <n v="699.24750000000006"/>
    <n v="395.7"/>
    <n v="303.54750000000007"/>
    <n v="0.43410594961011667"/>
  </r>
  <r>
    <n v="2921"/>
    <d v="2026-09-24T00:00:00"/>
    <n v="2026"/>
    <x v="2"/>
    <n v="9"/>
    <x v="8"/>
    <x v="0"/>
    <x v="0"/>
    <x v="0"/>
    <s v="New"/>
    <x v="3"/>
    <s v="Trail Tent 2P"/>
    <n v="3"/>
    <n v="195.68"/>
    <n v="0.05"/>
    <n v="102.16"/>
    <n v="557.68799999999999"/>
    <n v="306.48"/>
    <n v="251.20799999999997"/>
    <n v="0.45044541033696256"/>
  </r>
  <r>
    <n v="3108"/>
    <d v="2026-09-24T00:00:00"/>
    <n v="2026"/>
    <x v="2"/>
    <n v="9"/>
    <x v="8"/>
    <x v="1"/>
    <x v="11"/>
    <x v="1"/>
    <s v="Business"/>
    <x v="1"/>
    <s v="Hiking Daypack 20L"/>
    <n v="5"/>
    <n v="90.05"/>
    <n v="0.15"/>
    <n v="44.12"/>
    <n v="382.71249999999998"/>
    <n v="220.6"/>
    <n v="162.11249999999998"/>
    <n v="0.42358820263252439"/>
  </r>
  <r>
    <n v="3226"/>
    <d v="2026-09-24T00:00:00"/>
    <n v="2026"/>
    <x v="2"/>
    <n v="9"/>
    <x v="8"/>
    <x v="3"/>
    <x v="13"/>
    <x v="3"/>
    <s v="Returning"/>
    <x v="3"/>
    <s v="Alpine Tent 4P"/>
    <n v="1"/>
    <n v="345.48"/>
    <n v="0"/>
    <n v="196.31"/>
    <n v="345.48"/>
    <n v="196.31"/>
    <n v="149.17000000000002"/>
    <n v="0.43177607965728843"/>
  </r>
  <r>
    <n v="3286"/>
    <d v="2026-09-24T00:00:00"/>
    <n v="2026"/>
    <x v="2"/>
    <n v="9"/>
    <x v="8"/>
    <x v="3"/>
    <x v="4"/>
    <x v="0"/>
    <s v="New"/>
    <x v="2"/>
    <s v="Packing Cube Set"/>
    <n v="1"/>
    <n v="46.23"/>
    <n v="0.1"/>
    <n v="18.34"/>
    <n v="41.606999999999999"/>
    <n v="18.34"/>
    <n v="23.266999999999999"/>
    <n v="0.55920878698295962"/>
  </r>
  <r>
    <n v="4510"/>
    <d v="2026-09-24T00:00:00"/>
    <n v="2026"/>
    <x v="2"/>
    <n v="9"/>
    <x v="8"/>
    <x v="0"/>
    <x v="0"/>
    <x v="3"/>
    <s v="Returning"/>
    <x v="3"/>
    <s v="Portable Camp Stove"/>
    <n v="3"/>
    <n v="82.38"/>
    <n v="0.15"/>
    <n v="39.020000000000003"/>
    <n v="210.06899999999999"/>
    <n v="117.06"/>
    <n v="93.008999999999986"/>
    <n v="0.44275452351370259"/>
  </r>
  <r>
    <n v="2069"/>
    <d v="2026-09-25T00:00:00"/>
    <n v="2026"/>
    <x v="2"/>
    <n v="9"/>
    <x v="8"/>
    <x v="3"/>
    <x v="7"/>
    <x v="0"/>
    <s v="New"/>
    <x v="3"/>
    <s v="Alpine Tent 4P"/>
    <n v="1"/>
    <n v="344.79"/>
    <n v="0"/>
    <n v="189.63"/>
    <n v="344.79"/>
    <n v="189.63"/>
    <n v="155.16000000000003"/>
    <n v="0.45001305142260511"/>
  </r>
  <r>
    <n v="95"/>
    <d v="2026-09-26T00:00:00"/>
    <n v="2026"/>
    <x v="2"/>
    <n v="9"/>
    <x v="8"/>
    <x v="0"/>
    <x v="0"/>
    <x v="3"/>
    <s v="Returning"/>
    <x v="1"/>
    <s v="Trekking Poles"/>
    <n v="1"/>
    <n v="73.06"/>
    <n v="0.05"/>
    <n v="31.42"/>
    <n v="69.406999999999996"/>
    <n v="31.42"/>
    <n v="37.986999999999995"/>
    <n v="0.54730790842422228"/>
  </r>
  <r>
    <n v="160"/>
    <d v="2026-09-26T00:00:00"/>
    <n v="2026"/>
    <x v="2"/>
    <n v="9"/>
    <x v="8"/>
    <x v="3"/>
    <x v="8"/>
    <x v="0"/>
    <s v="Returning"/>
    <x v="3"/>
    <s v="Portable Camp Stove"/>
    <n v="1"/>
    <n v="81.58"/>
    <n v="0.1"/>
    <n v="38.89"/>
    <n v="73.421999999999997"/>
    <n v="38.89"/>
    <n v="34.531999999999996"/>
    <n v="0.47032224673803491"/>
  </r>
  <r>
    <n v="407"/>
    <d v="2026-09-26T00:00:00"/>
    <n v="2026"/>
    <x v="2"/>
    <n v="9"/>
    <x v="8"/>
    <x v="1"/>
    <x v="12"/>
    <x v="1"/>
    <s v="Returning"/>
    <x v="4"/>
    <s v="Training Mat"/>
    <n v="6"/>
    <n v="49.87"/>
    <n v="0.1"/>
    <n v="21.75"/>
    <n v="269.298"/>
    <n v="130.5"/>
    <n v="138.798"/>
    <n v="0.51540672414945521"/>
  </r>
  <r>
    <n v="1395"/>
    <d v="2026-09-26T00:00:00"/>
    <n v="2026"/>
    <x v="2"/>
    <n v="9"/>
    <x v="8"/>
    <x v="2"/>
    <x v="3"/>
    <x v="0"/>
    <s v="New"/>
    <x v="0"/>
    <s v="Compact Repair Kit"/>
    <n v="2"/>
    <n v="39.81"/>
    <n v="0.05"/>
    <n v="16.87"/>
    <n v="75.638999999999996"/>
    <n v="33.74"/>
    <n v="41.898999999999994"/>
    <n v="0.55393381721069812"/>
  </r>
  <r>
    <n v="2085"/>
    <d v="2026-09-26T00:00:00"/>
    <n v="2026"/>
    <x v="2"/>
    <n v="9"/>
    <x v="8"/>
    <x v="2"/>
    <x v="2"/>
    <x v="0"/>
    <s v="Returning"/>
    <x v="3"/>
    <s v="Trail Tent 2P"/>
    <n v="3"/>
    <n v="191.46"/>
    <n v="0"/>
    <n v="104.06"/>
    <n v="574.38"/>
    <n v="312.18"/>
    <n v="262.2"/>
    <n v="0.45649221769560222"/>
  </r>
  <r>
    <n v="3124"/>
    <d v="2026-09-26T00:00:00"/>
    <n v="2026"/>
    <x v="2"/>
    <n v="9"/>
    <x v="8"/>
    <x v="2"/>
    <x v="5"/>
    <x v="0"/>
    <s v="Returning"/>
    <x v="2"/>
    <s v="Packing Cube Set"/>
    <n v="3"/>
    <n v="46.48"/>
    <n v="0.05"/>
    <n v="18.82"/>
    <n v="132.46799999999999"/>
    <n v="56.46"/>
    <n v="76.007999999999981"/>
    <n v="0.57378385723344494"/>
  </r>
  <r>
    <n v="3216"/>
    <d v="2026-09-26T00:00:00"/>
    <n v="2026"/>
    <x v="2"/>
    <n v="9"/>
    <x v="8"/>
    <x v="1"/>
    <x v="12"/>
    <x v="2"/>
    <s v="Returning"/>
    <x v="2"/>
    <s v="Insulated Bottle"/>
    <n v="2"/>
    <n v="35.44"/>
    <n v="0.1"/>
    <n v="13.2"/>
    <n v="63.791999999999994"/>
    <n v="26.4"/>
    <n v="37.391999999999996"/>
    <n v="0.58615500376222718"/>
  </r>
  <r>
    <n v="3743"/>
    <d v="2026-09-26T00:00:00"/>
    <n v="2026"/>
    <x v="2"/>
    <n v="9"/>
    <x v="8"/>
    <x v="2"/>
    <x v="2"/>
    <x v="0"/>
    <s v="New"/>
    <x v="4"/>
    <s v="Recovery Roller"/>
    <n v="4"/>
    <n v="36.159999999999997"/>
    <n v="0.05"/>
    <n v="13.68"/>
    <n v="137.40799999999999"/>
    <n v="54.72"/>
    <n v="82.687999999999988"/>
    <n v="0.60176991150442471"/>
  </r>
  <r>
    <n v="3788"/>
    <d v="2026-09-26T00:00:00"/>
    <n v="2026"/>
    <x v="2"/>
    <n v="9"/>
    <x v="8"/>
    <x v="3"/>
    <x v="8"/>
    <x v="0"/>
    <s v="Returning"/>
    <x v="4"/>
    <s v="Recovery Roller"/>
    <n v="2"/>
    <n v="35.93"/>
    <n v="0"/>
    <n v="13.91"/>
    <n v="71.86"/>
    <n v="27.82"/>
    <n v="44.04"/>
    <n v="0.6128583356526579"/>
  </r>
  <r>
    <n v="4883"/>
    <d v="2026-09-26T00:00:00"/>
    <n v="2026"/>
    <x v="2"/>
    <n v="9"/>
    <x v="8"/>
    <x v="3"/>
    <x v="8"/>
    <x v="0"/>
    <s v="Business"/>
    <x v="3"/>
    <s v="Trail Tent 2P"/>
    <n v="1"/>
    <n v="199.7"/>
    <n v="0"/>
    <n v="103.77"/>
    <n v="199.7"/>
    <n v="103.77"/>
    <n v="95.929999999999993"/>
    <n v="0.4803705558337506"/>
  </r>
  <r>
    <n v="1577"/>
    <d v="2026-09-27T00:00:00"/>
    <n v="2026"/>
    <x v="2"/>
    <n v="9"/>
    <x v="8"/>
    <x v="3"/>
    <x v="4"/>
    <x v="0"/>
    <s v="New"/>
    <x v="1"/>
    <s v="Summit Backpack 45L"/>
    <n v="4"/>
    <n v="154.28"/>
    <n v="0.05"/>
    <n v="78.180000000000007"/>
    <n v="586.26400000000001"/>
    <n v="312.72000000000003"/>
    <n v="273.54399999999998"/>
    <n v="0.46658843115047144"/>
  </r>
  <r>
    <n v="2310"/>
    <d v="2026-09-27T00:00:00"/>
    <n v="2026"/>
    <x v="2"/>
    <n v="9"/>
    <x v="8"/>
    <x v="0"/>
    <x v="15"/>
    <x v="0"/>
    <s v="Returning"/>
    <x v="2"/>
    <s v="Travel Backpack 35L"/>
    <n v="1"/>
    <n v="165.44"/>
    <n v="0"/>
    <n v="88.25"/>
    <n v="165.44"/>
    <n v="88.25"/>
    <n v="77.19"/>
    <n v="0.46657398452611215"/>
  </r>
  <r>
    <n v="2383"/>
    <d v="2026-09-27T00:00:00"/>
    <n v="2026"/>
    <x v="2"/>
    <n v="9"/>
    <x v="8"/>
    <x v="3"/>
    <x v="7"/>
    <x v="0"/>
    <s v="Returning"/>
    <x v="2"/>
    <s v="Carry-On Duffel"/>
    <n v="2"/>
    <n v="130.29"/>
    <n v="0.1"/>
    <n v="67.97"/>
    <n v="234.52199999999999"/>
    <n v="135.94"/>
    <n v="98.581999999999994"/>
    <n v="0.42035288800197845"/>
  </r>
  <r>
    <n v="2803"/>
    <d v="2026-09-27T00:00:00"/>
    <n v="2026"/>
    <x v="2"/>
    <n v="9"/>
    <x v="8"/>
    <x v="1"/>
    <x v="12"/>
    <x v="0"/>
    <s v="Returning"/>
    <x v="4"/>
    <s v="Recovery Roller"/>
    <n v="3"/>
    <n v="36.909999999999997"/>
    <n v="0.05"/>
    <n v="13.7"/>
    <n v="105.19349999999999"/>
    <n v="41.099999999999994"/>
    <n v="64.093499999999992"/>
    <n v="0.60929144861612172"/>
  </r>
  <r>
    <n v="4199"/>
    <d v="2026-09-27T00:00:00"/>
    <n v="2026"/>
    <x v="2"/>
    <n v="9"/>
    <x v="8"/>
    <x v="2"/>
    <x v="5"/>
    <x v="3"/>
    <s v="Business"/>
    <x v="0"/>
    <s v="Trail Bike Light"/>
    <n v="1"/>
    <n v="50.02"/>
    <n v="0"/>
    <n v="22.65"/>
    <n v="50.02"/>
    <n v="22.65"/>
    <n v="27.370000000000005"/>
    <n v="0.54718112754898052"/>
  </r>
  <r>
    <n v="4517"/>
    <d v="2026-09-27T00:00:00"/>
    <n v="2026"/>
    <x v="2"/>
    <n v="9"/>
    <x v="8"/>
    <x v="1"/>
    <x v="12"/>
    <x v="0"/>
    <s v="Returning"/>
    <x v="3"/>
    <s v="Portable Camp Stove"/>
    <n v="1"/>
    <n v="83.32"/>
    <n v="0.05"/>
    <n v="38.93"/>
    <n v="79.153999999999996"/>
    <n v="38.93"/>
    <n v="40.223999999999997"/>
    <n v="0.50817393940925282"/>
  </r>
  <r>
    <n v="80"/>
    <d v="2026-09-28T00:00:00"/>
    <n v="2026"/>
    <x v="2"/>
    <n v="9"/>
    <x v="8"/>
    <x v="0"/>
    <x v="15"/>
    <x v="1"/>
    <s v="Business"/>
    <x v="1"/>
    <s v="Trekking Poles"/>
    <n v="10"/>
    <n v="71.040000000000006"/>
    <n v="0.2"/>
    <n v="31.7"/>
    <n v="568.32000000000005"/>
    <n v="317"/>
    <n v="251.32000000000005"/>
    <n v="0.4422156531531532"/>
  </r>
  <r>
    <n v="370"/>
    <d v="2026-09-28T00:00:00"/>
    <n v="2026"/>
    <x v="2"/>
    <n v="9"/>
    <x v="8"/>
    <x v="3"/>
    <x v="7"/>
    <x v="2"/>
    <s v="Returning"/>
    <x v="0"/>
    <s v="Compact Repair Kit"/>
    <n v="2"/>
    <n v="40.83"/>
    <n v="0"/>
    <n v="16.850000000000001"/>
    <n v="81.66"/>
    <n v="33.700000000000003"/>
    <n v="47.959999999999994"/>
    <n v="0.58731325006122947"/>
  </r>
  <r>
    <n v="417"/>
    <d v="2026-09-28T00:00:00"/>
    <n v="2026"/>
    <x v="2"/>
    <n v="9"/>
    <x v="8"/>
    <x v="1"/>
    <x v="14"/>
    <x v="3"/>
    <s v="Returning"/>
    <x v="3"/>
    <s v="Compact Sleeping Bag"/>
    <n v="1"/>
    <n v="121.64"/>
    <n v="0.15"/>
    <n v="61.56"/>
    <n v="103.39399999999999"/>
    <n v="61.56"/>
    <n v="41.833999999999989"/>
    <n v="0.40460761746329565"/>
  </r>
  <r>
    <n v="437"/>
    <d v="2026-09-28T00:00:00"/>
    <n v="2026"/>
    <x v="2"/>
    <n v="9"/>
    <x v="8"/>
    <x v="1"/>
    <x v="1"/>
    <x v="2"/>
    <s v="New"/>
    <x v="2"/>
    <s v="Travel Backpack 35L"/>
    <n v="1"/>
    <n v="164.7"/>
    <n v="0"/>
    <n v="86.02"/>
    <n v="164.7"/>
    <n v="86.02"/>
    <n v="78.679999999999993"/>
    <n v="0.47771706132361869"/>
  </r>
  <r>
    <n v="790"/>
    <d v="2026-09-28T00:00:00"/>
    <n v="2026"/>
    <x v="2"/>
    <n v="9"/>
    <x v="8"/>
    <x v="3"/>
    <x v="7"/>
    <x v="3"/>
    <s v="New"/>
    <x v="3"/>
    <s v="Trail Tent 2P"/>
    <n v="1"/>
    <n v="199.09"/>
    <n v="0.05"/>
    <n v="106.57"/>
    <n v="189.13550000000001"/>
    <n v="106.57"/>
    <n v="82.565500000000014"/>
    <n v="0.43654152710622812"/>
  </r>
  <r>
    <n v="1151"/>
    <d v="2026-09-28T00:00:00"/>
    <n v="2026"/>
    <x v="2"/>
    <n v="9"/>
    <x v="8"/>
    <x v="0"/>
    <x v="0"/>
    <x v="3"/>
    <s v="Returning"/>
    <x v="0"/>
    <s v="Commuter Helmet"/>
    <n v="1"/>
    <n v="81.48"/>
    <n v="0"/>
    <n v="41.47"/>
    <n v="81.48"/>
    <n v="41.47"/>
    <n v="40.010000000000005"/>
    <n v="0.4910407461953854"/>
  </r>
  <r>
    <n v="1331"/>
    <d v="2026-09-28T00:00:00"/>
    <n v="2026"/>
    <x v="2"/>
    <n v="9"/>
    <x v="8"/>
    <x v="0"/>
    <x v="0"/>
    <x v="0"/>
    <s v="New"/>
    <x v="4"/>
    <s v="Resistance Band Set"/>
    <n v="3"/>
    <n v="39.450000000000003"/>
    <n v="0.05"/>
    <n v="15.1"/>
    <n v="112.4325"/>
    <n v="45.3"/>
    <n v="67.132500000000007"/>
    <n v="0.59709158828630515"/>
  </r>
  <r>
    <n v="2388"/>
    <d v="2026-09-28T00:00:00"/>
    <n v="2026"/>
    <x v="2"/>
    <n v="9"/>
    <x v="8"/>
    <x v="3"/>
    <x v="8"/>
    <x v="0"/>
    <s v="Returning"/>
    <x v="1"/>
    <s v="Hiking Daypack 20L"/>
    <n v="3"/>
    <n v="93.22"/>
    <n v="0"/>
    <n v="46.75"/>
    <n v="279.65999999999997"/>
    <n v="140.25"/>
    <n v="139.40999999999997"/>
    <n v="0.49849817635700489"/>
  </r>
  <r>
    <n v="2795"/>
    <d v="2026-09-28T00:00:00"/>
    <n v="2026"/>
    <x v="2"/>
    <n v="9"/>
    <x v="8"/>
    <x v="1"/>
    <x v="12"/>
    <x v="0"/>
    <s v="New"/>
    <x v="1"/>
    <s v="Trail Boots"/>
    <n v="3"/>
    <n v="142.19"/>
    <n v="0.05"/>
    <n v="78.37"/>
    <n v="405.24149999999997"/>
    <n v="235.11"/>
    <n v="170.13149999999996"/>
    <n v="0.41982743623246871"/>
  </r>
  <r>
    <n v="2840"/>
    <d v="2026-09-28T00:00:00"/>
    <n v="2026"/>
    <x v="2"/>
    <n v="9"/>
    <x v="8"/>
    <x v="0"/>
    <x v="0"/>
    <x v="0"/>
    <s v="Returning"/>
    <x v="1"/>
    <s v="Summit Backpack 45L"/>
    <n v="2"/>
    <n v="151.69999999999999"/>
    <n v="0"/>
    <n v="77.19"/>
    <n v="303.39999999999998"/>
    <n v="154.38"/>
    <n v="149.01999999999998"/>
    <n v="0.49116677653263019"/>
  </r>
  <r>
    <n v="2863"/>
    <d v="2026-09-28T00:00:00"/>
    <n v="2026"/>
    <x v="2"/>
    <n v="9"/>
    <x v="8"/>
    <x v="2"/>
    <x v="2"/>
    <x v="2"/>
    <s v="New"/>
    <x v="2"/>
    <s v="Carry-On Duffel"/>
    <n v="1"/>
    <n v="133.85"/>
    <n v="0.05"/>
    <n v="66.41"/>
    <n v="127.15749999999998"/>
    <n v="66.41"/>
    <n v="60.747499999999988"/>
    <n v="0.47773430588050247"/>
  </r>
  <r>
    <n v="4522"/>
    <d v="2026-09-28T00:00:00"/>
    <n v="2026"/>
    <x v="2"/>
    <n v="9"/>
    <x v="8"/>
    <x v="3"/>
    <x v="13"/>
    <x v="3"/>
    <s v="Business"/>
    <x v="3"/>
    <s v="Compact Sleeping Bag"/>
    <n v="6"/>
    <n v="125.62"/>
    <n v="0"/>
    <n v="61.34"/>
    <n v="753.72"/>
    <n v="368.04"/>
    <n v="385.68"/>
    <n v="0.51170195828689702"/>
  </r>
  <r>
    <n v="5200"/>
    <d v="2026-09-28T00:00:00"/>
    <n v="2026"/>
    <x v="2"/>
    <n v="9"/>
    <x v="8"/>
    <x v="1"/>
    <x v="12"/>
    <x v="0"/>
    <s v="New"/>
    <x v="3"/>
    <s v="Trail Tent 2P"/>
    <n v="3"/>
    <n v="196.87"/>
    <n v="0.1"/>
    <n v="105.93"/>
    <n v="531.54899999999998"/>
    <n v="317.79000000000002"/>
    <n v="213.75899999999996"/>
    <n v="0.40214354650276823"/>
  </r>
  <r>
    <n v="452"/>
    <d v="2026-09-29T00:00:00"/>
    <n v="2026"/>
    <x v="2"/>
    <n v="9"/>
    <x v="8"/>
    <x v="1"/>
    <x v="1"/>
    <x v="0"/>
    <s v="Returning"/>
    <x v="2"/>
    <s v="Insulated Bottle"/>
    <n v="4"/>
    <n v="36.869999999999997"/>
    <n v="0"/>
    <n v="13.43"/>
    <n v="147.47999999999999"/>
    <n v="53.72"/>
    <n v="93.759999999999991"/>
    <n v="0.63574721996202876"/>
  </r>
  <r>
    <n v="871"/>
    <d v="2026-09-29T00:00:00"/>
    <n v="2026"/>
    <x v="2"/>
    <n v="9"/>
    <x v="8"/>
    <x v="1"/>
    <x v="12"/>
    <x v="0"/>
    <s v="New"/>
    <x v="2"/>
    <s v="Packing Cube Set"/>
    <n v="1"/>
    <n v="47.37"/>
    <n v="0"/>
    <n v="18.2"/>
    <n v="47.37"/>
    <n v="18.2"/>
    <n v="29.169999999999998"/>
    <n v="0.61579058475828585"/>
  </r>
  <r>
    <n v="922"/>
    <d v="2026-09-29T00:00:00"/>
    <n v="2026"/>
    <x v="2"/>
    <n v="9"/>
    <x v="8"/>
    <x v="3"/>
    <x v="8"/>
    <x v="3"/>
    <s v="Business"/>
    <x v="1"/>
    <s v="Trail Boots"/>
    <n v="1"/>
    <n v="145.62"/>
    <n v="0.05"/>
    <n v="80.25"/>
    <n v="138.339"/>
    <n v="80.25"/>
    <n v="58.088999999999999"/>
    <n v="0.41990328107041397"/>
  </r>
  <r>
    <n v="1491"/>
    <d v="2026-09-29T00:00:00"/>
    <n v="2026"/>
    <x v="2"/>
    <n v="9"/>
    <x v="8"/>
    <x v="3"/>
    <x v="8"/>
    <x v="2"/>
    <s v="New"/>
    <x v="4"/>
    <s v="Recovery Roller"/>
    <n v="2"/>
    <n v="36.1"/>
    <n v="0.05"/>
    <n v="13.71"/>
    <n v="68.59"/>
    <n v="27.42"/>
    <n v="41.17"/>
    <n v="0.60023327015599937"/>
  </r>
  <r>
    <n v="1548"/>
    <d v="2026-09-29T00:00:00"/>
    <n v="2026"/>
    <x v="2"/>
    <n v="9"/>
    <x v="8"/>
    <x v="0"/>
    <x v="9"/>
    <x v="2"/>
    <s v="Returning"/>
    <x v="1"/>
    <s v="Trekking Poles"/>
    <n v="2"/>
    <n v="73"/>
    <n v="0.05"/>
    <n v="31.41"/>
    <n v="138.69999999999999"/>
    <n v="62.82"/>
    <n v="75.88"/>
    <n v="0.54708002883922136"/>
  </r>
  <r>
    <n v="2299"/>
    <d v="2026-09-29T00:00:00"/>
    <n v="2026"/>
    <x v="2"/>
    <n v="9"/>
    <x v="8"/>
    <x v="1"/>
    <x v="11"/>
    <x v="0"/>
    <s v="New"/>
    <x v="2"/>
    <s v="Insulated Bottle"/>
    <n v="2"/>
    <n v="36.93"/>
    <n v="0.1"/>
    <n v="13.4"/>
    <n v="66.474000000000004"/>
    <n v="26.8"/>
    <n v="39.674000000000007"/>
    <n v="0.59683485272437353"/>
  </r>
  <r>
    <n v="3051"/>
    <d v="2026-09-29T00:00:00"/>
    <n v="2026"/>
    <x v="2"/>
    <n v="9"/>
    <x v="8"/>
    <x v="1"/>
    <x v="14"/>
    <x v="0"/>
    <s v="New"/>
    <x v="4"/>
    <s v="Training Mat"/>
    <n v="2"/>
    <n v="51.52"/>
    <n v="0"/>
    <n v="21.47"/>
    <n v="103.04"/>
    <n v="42.94"/>
    <n v="60.100000000000009"/>
    <n v="0.58326863354037273"/>
  </r>
  <r>
    <n v="4018"/>
    <d v="2026-09-29T00:00:00"/>
    <n v="2026"/>
    <x v="2"/>
    <n v="9"/>
    <x v="8"/>
    <x v="1"/>
    <x v="6"/>
    <x v="0"/>
    <s v="New"/>
    <x v="4"/>
    <s v="Training Mat"/>
    <n v="1"/>
    <n v="50.42"/>
    <n v="0"/>
    <n v="21.68"/>
    <n v="50.42"/>
    <n v="21.68"/>
    <n v="28.740000000000002"/>
    <n v="0.57001190003966684"/>
  </r>
  <r>
    <n v="4118"/>
    <d v="2026-09-29T00:00:00"/>
    <n v="2026"/>
    <x v="2"/>
    <n v="9"/>
    <x v="8"/>
    <x v="1"/>
    <x v="14"/>
    <x v="1"/>
    <s v="Returning"/>
    <x v="1"/>
    <s v="Summit Backpack 45L"/>
    <n v="10"/>
    <n v="157.79"/>
    <n v="0.1"/>
    <n v="77.900000000000006"/>
    <n v="1420.11"/>
    <n v="779"/>
    <n v="641.1099999999999"/>
    <n v="0.4514509439409623"/>
  </r>
  <r>
    <n v="4251"/>
    <d v="2026-09-29T00:00:00"/>
    <n v="2026"/>
    <x v="2"/>
    <n v="9"/>
    <x v="8"/>
    <x v="1"/>
    <x v="11"/>
    <x v="0"/>
    <s v="Returning"/>
    <x v="0"/>
    <s v="Compact Repair Kit"/>
    <n v="1"/>
    <n v="40.409999999999997"/>
    <n v="0.15"/>
    <n v="16.3"/>
    <n v="34.348499999999994"/>
    <n v="16.3"/>
    <n v="18.048499999999994"/>
    <n v="0.52545234871974023"/>
  </r>
  <r>
    <n v="4557"/>
    <d v="2026-09-29T00:00:00"/>
    <n v="2026"/>
    <x v="2"/>
    <n v="9"/>
    <x v="8"/>
    <x v="3"/>
    <x v="8"/>
    <x v="0"/>
    <s v="New"/>
    <x v="0"/>
    <s v="Trail Bike Light"/>
    <n v="2"/>
    <n v="50.17"/>
    <n v="0.05"/>
    <n v="22.83"/>
    <n v="95.322999999999993"/>
    <n v="45.66"/>
    <n v="49.662999999999997"/>
    <n v="0.52099703114673268"/>
  </r>
  <r>
    <n v="4811"/>
    <d v="2026-09-29T00:00:00"/>
    <n v="2026"/>
    <x v="2"/>
    <n v="9"/>
    <x v="8"/>
    <x v="1"/>
    <x v="14"/>
    <x v="0"/>
    <s v="New"/>
    <x v="1"/>
    <s v="Summit Backpack 45L"/>
    <n v="1"/>
    <n v="155.55000000000001"/>
    <n v="0.1"/>
    <n v="79.2"/>
    <n v="139.995"/>
    <n v="79.2"/>
    <n v="60.795000000000002"/>
    <n v="0.43426550948248149"/>
  </r>
  <r>
    <n v="306"/>
    <d v="2026-09-30T00:00:00"/>
    <n v="2026"/>
    <x v="2"/>
    <n v="9"/>
    <x v="8"/>
    <x v="2"/>
    <x v="10"/>
    <x v="2"/>
    <s v="Business"/>
    <x v="0"/>
    <s v="Trail Bike Light"/>
    <n v="1"/>
    <n v="51.81"/>
    <n v="0.1"/>
    <n v="22.65"/>
    <n v="46.629000000000005"/>
    <n v="22.65"/>
    <n v="23.979000000000006"/>
    <n v="0.51425078813613856"/>
  </r>
  <r>
    <n v="1158"/>
    <d v="2026-09-30T00:00:00"/>
    <n v="2026"/>
    <x v="2"/>
    <n v="9"/>
    <x v="8"/>
    <x v="0"/>
    <x v="9"/>
    <x v="2"/>
    <s v="Returning"/>
    <x v="4"/>
    <s v="Resistance Band Set"/>
    <n v="1"/>
    <n v="40.61"/>
    <n v="0.1"/>
    <n v="14.28"/>
    <n v="36.548999999999999"/>
    <n v="14.28"/>
    <n v="22.268999999999998"/>
    <n v="0.60929163588607071"/>
  </r>
  <r>
    <n v="1639"/>
    <d v="2026-09-30T00:00:00"/>
    <n v="2026"/>
    <x v="2"/>
    <n v="9"/>
    <x v="8"/>
    <x v="2"/>
    <x v="2"/>
    <x v="2"/>
    <s v="Business"/>
    <x v="1"/>
    <s v="Trail Boots"/>
    <n v="1"/>
    <n v="140.78"/>
    <n v="0.05"/>
    <n v="80.8"/>
    <n v="133.74099999999999"/>
    <n v="80.8"/>
    <n v="52.940999999999988"/>
    <n v="0.39584719719457756"/>
  </r>
  <r>
    <n v="2247"/>
    <d v="2026-09-30T00:00:00"/>
    <n v="2026"/>
    <x v="2"/>
    <n v="9"/>
    <x v="8"/>
    <x v="1"/>
    <x v="6"/>
    <x v="2"/>
    <s v="Business"/>
    <x v="2"/>
    <s v="Travel Backpack 35L"/>
    <n v="1"/>
    <n v="163.13999999999999"/>
    <n v="0"/>
    <n v="87.53"/>
    <n v="163.13999999999999"/>
    <n v="87.53"/>
    <n v="75.609999999999985"/>
    <n v="0.4634669608924849"/>
  </r>
  <r>
    <n v="3119"/>
    <d v="2026-09-30T00:00:00"/>
    <n v="2026"/>
    <x v="2"/>
    <n v="9"/>
    <x v="8"/>
    <x v="3"/>
    <x v="4"/>
    <x v="2"/>
    <s v="Returning"/>
    <x v="1"/>
    <s v="Trekking Poles"/>
    <n v="1"/>
    <n v="70.91"/>
    <n v="0"/>
    <n v="31.73"/>
    <n v="70.91"/>
    <n v="31.73"/>
    <n v="39.179999999999993"/>
    <n v="0.55253137780284856"/>
  </r>
  <r>
    <n v="3267"/>
    <d v="2026-09-30T00:00:00"/>
    <n v="2026"/>
    <x v="2"/>
    <n v="9"/>
    <x v="8"/>
    <x v="3"/>
    <x v="13"/>
    <x v="3"/>
    <s v="Returning"/>
    <x v="0"/>
    <s v="Commuter Helmet"/>
    <n v="2"/>
    <n v="81.99"/>
    <n v="0"/>
    <n v="43.95"/>
    <n v="163.98"/>
    <n v="87.9"/>
    <n v="76.079999999999984"/>
    <n v="0.46395901939260881"/>
  </r>
  <r>
    <n v="3382"/>
    <d v="2026-09-30T00:00:00"/>
    <n v="2026"/>
    <x v="2"/>
    <n v="9"/>
    <x v="8"/>
    <x v="3"/>
    <x v="4"/>
    <x v="3"/>
    <s v="New"/>
    <x v="0"/>
    <s v="Commuter Helmet"/>
    <n v="2"/>
    <n v="81.13"/>
    <n v="0"/>
    <n v="43.7"/>
    <n v="162.26"/>
    <n v="87.4"/>
    <n v="74.859999999999985"/>
    <n v="0.46135831381733017"/>
  </r>
  <r>
    <n v="3814"/>
    <d v="2026-09-30T00:00:00"/>
    <n v="2026"/>
    <x v="2"/>
    <n v="9"/>
    <x v="8"/>
    <x v="1"/>
    <x v="12"/>
    <x v="1"/>
    <s v="Returning"/>
    <x v="1"/>
    <s v="Trail Boots"/>
    <n v="5"/>
    <n v="141.08000000000001"/>
    <n v="0.05"/>
    <n v="78.23"/>
    <n v="670.13000000000011"/>
    <n v="391.15000000000003"/>
    <n v="278.98000000000008"/>
    <n v="0.4163072836613792"/>
  </r>
  <r>
    <n v="3818"/>
    <d v="2026-09-30T00:00:00"/>
    <n v="2026"/>
    <x v="2"/>
    <n v="9"/>
    <x v="8"/>
    <x v="0"/>
    <x v="15"/>
    <x v="0"/>
    <s v="Returning"/>
    <x v="2"/>
    <s v="Insulated Bottle"/>
    <n v="5"/>
    <n v="36.18"/>
    <n v="0"/>
    <n v="13.66"/>
    <n v="180.9"/>
    <n v="68.3"/>
    <n v="112.60000000000001"/>
    <n v="0.62244333886124936"/>
  </r>
  <r>
    <n v="4347"/>
    <d v="2026-09-30T00:00:00"/>
    <n v="2026"/>
    <x v="2"/>
    <n v="9"/>
    <x v="8"/>
    <x v="3"/>
    <x v="13"/>
    <x v="3"/>
    <s v="New"/>
    <x v="0"/>
    <s v="Commuter Helmet"/>
    <n v="1"/>
    <n v="81.06"/>
    <n v="0.05"/>
    <n v="43.54"/>
    <n v="77.007000000000005"/>
    <n v="43.54"/>
    <n v="33.467000000000006"/>
    <n v="0.434596854831379"/>
  </r>
  <r>
    <n v="4646"/>
    <d v="2026-09-30T00:00:00"/>
    <n v="2026"/>
    <x v="2"/>
    <n v="9"/>
    <x v="8"/>
    <x v="2"/>
    <x v="3"/>
    <x v="0"/>
    <s v="Business"/>
    <x v="4"/>
    <s v="Training Mat"/>
    <n v="1"/>
    <n v="49.51"/>
    <n v="0.15"/>
    <n v="21.4"/>
    <n v="42.083499999999994"/>
    <n v="21.4"/>
    <n v="20.683499999999995"/>
    <n v="0.49148716242707946"/>
  </r>
  <r>
    <n v="5102"/>
    <d v="2026-09-30T00:00:00"/>
    <n v="2026"/>
    <x v="2"/>
    <n v="9"/>
    <x v="8"/>
    <x v="1"/>
    <x v="14"/>
    <x v="0"/>
    <s v="New"/>
    <x v="3"/>
    <s v="Trail Tent 2P"/>
    <n v="1"/>
    <n v="196.74"/>
    <n v="0.15"/>
    <n v="102.01"/>
    <n v="167.22900000000001"/>
    <n v="102.01"/>
    <n v="65.219000000000008"/>
    <n v="0.38999814625453721"/>
  </r>
  <r>
    <n v="5152"/>
    <d v="2026-09-30T00:00:00"/>
    <n v="2026"/>
    <x v="2"/>
    <n v="9"/>
    <x v="8"/>
    <x v="3"/>
    <x v="13"/>
    <x v="0"/>
    <s v="New"/>
    <x v="1"/>
    <s v="Hiking Daypack 20L"/>
    <n v="2"/>
    <n v="91.78"/>
    <n v="0.1"/>
    <n v="45.51"/>
    <n v="165.20400000000001"/>
    <n v="91.02"/>
    <n v="74.184000000000012"/>
    <n v="0.44904481731677204"/>
  </r>
  <r>
    <n v="151"/>
    <d v="2026-10-01T00:00:00"/>
    <n v="2026"/>
    <x v="3"/>
    <n v="10"/>
    <x v="9"/>
    <x v="2"/>
    <x v="10"/>
    <x v="0"/>
    <s v="New"/>
    <x v="1"/>
    <s v="Trail Boots"/>
    <n v="5"/>
    <n v="146.69"/>
    <n v="0"/>
    <n v="79"/>
    <n v="733.45"/>
    <n v="395"/>
    <n v="338.45000000000005"/>
    <n v="0.46144931488172342"/>
  </r>
  <r>
    <n v="1292"/>
    <d v="2026-10-01T00:00:00"/>
    <n v="2026"/>
    <x v="3"/>
    <n v="10"/>
    <x v="9"/>
    <x v="0"/>
    <x v="9"/>
    <x v="2"/>
    <s v="New"/>
    <x v="3"/>
    <s v="Portable Camp Stove"/>
    <n v="1"/>
    <n v="79.81"/>
    <n v="0"/>
    <n v="39.08"/>
    <n v="79.81"/>
    <n v="39.08"/>
    <n v="40.730000000000004"/>
    <n v="0.5103370504949255"/>
  </r>
  <r>
    <n v="1862"/>
    <d v="2026-10-01T00:00:00"/>
    <n v="2026"/>
    <x v="3"/>
    <n v="10"/>
    <x v="9"/>
    <x v="3"/>
    <x v="8"/>
    <x v="0"/>
    <s v="New"/>
    <x v="3"/>
    <s v="Compact Sleeping Bag"/>
    <n v="5"/>
    <n v="121.63"/>
    <n v="0.05"/>
    <n v="61.7"/>
    <n v="577.74249999999995"/>
    <n v="308.5"/>
    <n v="269.24249999999995"/>
    <n v="0.46602508903187834"/>
  </r>
  <r>
    <n v="2569"/>
    <d v="2026-10-01T00:00:00"/>
    <n v="2026"/>
    <x v="3"/>
    <n v="10"/>
    <x v="9"/>
    <x v="3"/>
    <x v="13"/>
    <x v="1"/>
    <s v="Business"/>
    <x v="0"/>
    <s v="Trail Bike Light"/>
    <n v="10"/>
    <n v="50.42"/>
    <n v="0.05"/>
    <n v="22.5"/>
    <n v="478.99"/>
    <n v="225"/>
    <n v="253.99"/>
    <n v="0.53026159210004387"/>
  </r>
  <r>
    <n v="3333"/>
    <d v="2026-10-01T00:00:00"/>
    <n v="2026"/>
    <x v="3"/>
    <n v="10"/>
    <x v="9"/>
    <x v="2"/>
    <x v="5"/>
    <x v="0"/>
    <s v="New"/>
    <x v="3"/>
    <s v="Portable Camp Stove"/>
    <n v="3"/>
    <n v="80.67"/>
    <n v="0"/>
    <n v="39.94"/>
    <n v="242.01"/>
    <n v="119.82"/>
    <n v="122.19"/>
    <n v="0.50489649188050079"/>
  </r>
  <r>
    <n v="3830"/>
    <d v="2026-10-01T00:00:00"/>
    <n v="2026"/>
    <x v="3"/>
    <n v="10"/>
    <x v="9"/>
    <x v="3"/>
    <x v="13"/>
    <x v="0"/>
    <s v="Business"/>
    <x v="1"/>
    <s v="Summit Backpack 45L"/>
    <n v="2"/>
    <n v="152.12"/>
    <n v="0"/>
    <n v="79.53"/>
    <n v="304.24"/>
    <n v="159.06"/>
    <n v="145.18"/>
    <n v="0.47718906126742044"/>
  </r>
  <r>
    <n v="4868"/>
    <d v="2026-10-01T00:00:00"/>
    <n v="2026"/>
    <x v="3"/>
    <n v="10"/>
    <x v="9"/>
    <x v="2"/>
    <x v="5"/>
    <x v="1"/>
    <s v="New"/>
    <x v="3"/>
    <s v="Portable Camp Stove"/>
    <n v="4"/>
    <n v="82.54"/>
    <n v="0.15"/>
    <n v="39.74"/>
    <n v="280.63600000000002"/>
    <n v="158.96"/>
    <n v="121.67600000000002"/>
    <n v="0.43357231431462823"/>
  </r>
  <r>
    <n v="2250"/>
    <d v="2026-10-02T00:00:00"/>
    <n v="2026"/>
    <x v="3"/>
    <n v="10"/>
    <x v="9"/>
    <x v="3"/>
    <x v="13"/>
    <x v="2"/>
    <s v="Returning"/>
    <x v="0"/>
    <s v="Trail Bike Light"/>
    <n v="2"/>
    <n v="50.43"/>
    <n v="0"/>
    <n v="23.04"/>
    <n v="100.86"/>
    <n v="46.08"/>
    <n v="54.78"/>
    <n v="0.54312908982748365"/>
  </r>
  <r>
    <n v="2516"/>
    <d v="2026-10-02T00:00:00"/>
    <n v="2026"/>
    <x v="3"/>
    <n v="10"/>
    <x v="9"/>
    <x v="2"/>
    <x v="10"/>
    <x v="0"/>
    <s v="New"/>
    <x v="3"/>
    <s v="Trail Tent 2P"/>
    <n v="2"/>
    <n v="198.57"/>
    <n v="0.15"/>
    <n v="101.08"/>
    <n v="337.56899999999996"/>
    <n v="202.16"/>
    <n v="135.40899999999996"/>
    <n v="0.4011298430839324"/>
  </r>
  <r>
    <n v="809"/>
    <d v="2026-10-03T00:00:00"/>
    <n v="2026"/>
    <x v="3"/>
    <n v="10"/>
    <x v="9"/>
    <x v="3"/>
    <x v="8"/>
    <x v="0"/>
    <s v="New"/>
    <x v="4"/>
    <s v="Resistance Band Set"/>
    <n v="2"/>
    <n v="41.06"/>
    <n v="0.05"/>
    <n v="14.54"/>
    <n v="78.013999999999996"/>
    <n v="29.08"/>
    <n v="48.933999999999997"/>
    <n v="0.62724639167328944"/>
  </r>
  <r>
    <n v="1852"/>
    <d v="2026-10-03T00:00:00"/>
    <n v="2026"/>
    <x v="3"/>
    <n v="10"/>
    <x v="9"/>
    <x v="1"/>
    <x v="12"/>
    <x v="1"/>
    <s v="Business"/>
    <x v="2"/>
    <s v="Travel Backpack 35L"/>
    <n v="4"/>
    <n v="162.19"/>
    <n v="0.15"/>
    <n v="89.81"/>
    <n v="551.44600000000003"/>
    <n v="359.24"/>
    <n v="192.20600000000002"/>
    <n v="0.34854908730863948"/>
  </r>
  <r>
    <n v="3627"/>
    <d v="2026-10-03T00:00:00"/>
    <n v="2026"/>
    <x v="3"/>
    <n v="10"/>
    <x v="9"/>
    <x v="3"/>
    <x v="4"/>
    <x v="2"/>
    <s v="New"/>
    <x v="3"/>
    <s v="Trail Tent 2P"/>
    <n v="2"/>
    <n v="192.99"/>
    <n v="0"/>
    <n v="101.73"/>
    <n v="385.98"/>
    <n v="203.46"/>
    <n v="182.52"/>
    <n v="0.47287424218871443"/>
  </r>
  <r>
    <n v="4135"/>
    <d v="2026-10-03T00:00:00"/>
    <n v="2026"/>
    <x v="3"/>
    <n v="10"/>
    <x v="9"/>
    <x v="0"/>
    <x v="15"/>
    <x v="0"/>
    <s v="New"/>
    <x v="1"/>
    <s v="Trail Boots"/>
    <n v="3"/>
    <n v="142.33000000000001"/>
    <n v="0.1"/>
    <n v="79.19"/>
    <n v="384.291"/>
    <n v="237.57"/>
    <n v="146.721"/>
    <n v="0.3817966072585619"/>
  </r>
  <r>
    <n v="4138"/>
    <d v="2026-10-03T00:00:00"/>
    <n v="2026"/>
    <x v="3"/>
    <n v="10"/>
    <x v="9"/>
    <x v="1"/>
    <x v="11"/>
    <x v="2"/>
    <s v="Business"/>
    <x v="1"/>
    <s v="Trail Boots"/>
    <n v="4"/>
    <n v="143.63"/>
    <n v="0"/>
    <n v="80.510000000000005"/>
    <n v="574.52"/>
    <n v="322.04000000000002"/>
    <n v="252.47999999999996"/>
    <n v="0.43946250783262542"/>
  </r>
  <r>
    <n v="4286"/>
    <d v="2026-10-03T00:00:00"/>
    <n v="2026"/>
    <x v="3"/>
    <n v="10"/>
    <x v="9"/>
    <x v="1"/>
    <x v="6"/>
    <x v="2"/>
    <s v="Returning"/>
    <x v="3"/>
    <s v="Alpine Tent 4P"/>
    <n v="4"/>
    <n v="341.95"/>
    <n v="0.05"/>
    <n v="199.9"/>
    <n v="1299.4099999999999"/>
    <n v="799.6"/>
    <n v="499.80999999999983"/>
    <n v="0.38464379987840625"/>
  </r>
  <r>
    <n v="4371"/>
    <d v="2026-10-03T00:00:00"/>
    <n v="2026"/>
    <x v="3"/>
    <n v="10"/>
    <x v="9"/>
    <x v="1"/>
    <x v="6"/>
    <x v="0"/>
    <s v="Returning"/>
    <x v="4"/>
    <s v="Weighted Vest"/>
    <n v="1"/>
    <n v="123.81"/>
    <n v="0"/>
    <n v="68.72"/>
    <n v="123.81"/>
    <n v="68.72"/>
    <n v="55.09"/>
    <n v="0.44495598093853489"/>
  </r>
  <r>
    <n v="905"/>
    <d v="2026-10-04T00:00:00"/>
    <n v="2026"/>
    <x v="3"/>
    <n v="10"/>
    <x v="9"/>
    <x v="2"/>
    <x v="3"/>
    <x v="0"/>
    <s v="New"/>
    <x v="1"/>
    <s v="Trail Boots"/>
    <n v="1"/>
    <n v="146.1"/>
    <n v="0"/>
    <n v="79.739999999999995"/>
    <n v="146.1"/>
    <n v="79.739999999999995"/>
    <n v="66.36"/>
    <n v="0.45420944558521564"/>
  </r>
  <r>
    <n v="1415"/>
    <d v="2026-10-04T00:00:00"/>
    <n v="2026"/>
    <x v="3"/>
    <n v="10"/>
    <x v="9"/>
    <x v="1"/>
    <x v="11"/>
    <x v="3"/>
    <s v="Returning"/>
    <x v="2"/>
    <s v="Travel Backpack 35L"/>
    <n v="1"/>
    <n v="161.07"/>
    <n v="0.05"/>
    <n v="89.81"/>
    <n v="153.01649999999998"/>
    <n v="89.81"/>
    <n v="63.206499999999977"/>
    <n v="0.41306983233834249"/>
  </r>
  <r>
    <n v="2205"/>
    <d v="2026-10-04T00:00:00"/>
    <n v="2026"/>
    <x v="3"/>
    <n v="10"/>
    <x v="9"/>
    <x v="3"/>
    <x v="13"/>
    <x v="0"/>
    <s v="New"/>
    <x v="1"/>
    <s v="Hiking Daypack 20L"/>
    <n v="5"/>
    <n v="90.12"/>
    <n v="0"/>
    <n v="46.67"/>
    <n v="450.6"/>
    <n v="233.35000000000002"/>
    <n v="217.25"/>
    <n v="0.48213493120284062"/>
  </r>
  <r>
    <n v="2374"/>
    <d v="2026-10-04T00:00:00"/>
    <n v="2026"/>
    <x v="3"/>
    <n v="10"/>
    <x v="9"/>
    <x v="3"/>
    <x v="13"/>
    <x v="3"/>
    <s v="Returning"/>
    <x v="1"/>
    <s v="Trekking Poles"/>
    <n v="1"/>
    <n v="70.400000000000006"/>
    <n v="0"/>
    <n v="32.43"/>
    <n v="70.400000000000006"/>
    <n v="32.43"/>
    <n v="37.970000000000006"/>
    <n v="0.53934659090909098"/>
  </r>
  <r>
    <n v="4840"/>
    <d v="2026-10-04T00:00:00"/>
    <n v="2026"/>
    <x v="3"/>
    <n v="10"/>
    <x v="9"/>
    <x v="1"/>
    <x v="12"/>
    <x v="1"/>
    <s v="Business"/>
    <x v="3"/>
    <s v="Trail Tent 2P"/>
    <n v="6"/>
    <n v="191.08"/>
    <n v="0.1"/>
    <n v="102.93"/>
    <n v="1031.8320000000001"/>
    <n v="617.58000000000004"/>
    <n v="414.25200000000007"/>
    <n v="0.40147233270532412"/>
  </r>
  <r>
    <n v="4984"/>
    <d v="2026-10-04T00:00:00"/>
    <n v="2026"/>
    <x v="3"/>
    <n v="10"/>
    <x v="9"/>
    <x v="2"/>
    <x v="16"/>
    <x v="0"/>
    <s v="Returning"/>
    <x v="4"/>
    <s v="Recovery Roller"/>
    <n v="1"/>
    <n v="36.590000000000003"/>
    <n v="0"/>
    <n v="13.62"/>
    <n v="36.590000000000003"/>
    <n v="13.62"/>
    <n v="22.970000000000006"/>
    <n v="0.62776714949439749"/>
  </r>
  <r>
    <n v="641"/>
    <d v="2026-10-05T00:00:00"/>
    <n v="2026"/>
    <x v="3"/>
    <n v="10"/>
    <x v="9"/>
    <x v="1"/>
    <x v="11"/>
    <x v="2"/>
    <s v="Returning"/>
    <x v="3"/>
    <s v="Compact Sleeping Bag"/>
    <n v="2"/>
    <n v="125.38"/>
    <n v="0.05"/>
    <n v="59.12"/>
    <n v="238.22199999999998"/>
    <n v="118.24"/>
    <n v="119.98199999999999"/>
    <n v="0.5036562534106841"/>
  </r>
  <r>
    <n v="1358"/>
    <d v="2026-10-05T00:00:00"/>
    <n v="2026"/>
    <x v="3"/>
    <n v="10"/>
    <x v="9"/>
    <x v="0"/>
    <x v="0"/>
    <x v="0"/>
    <s v="New"/>
    <x v="2"/>
    <s v="Insulated Bottle"/>
    <n v="1"/>
    <n v="35.71"/>
    <n v="0"/>
    <n v="13.3"/>
    <n v="35.71"/>
    <n v="13.3"/>
    <n v="22.41"/>
    <n v="0.62755530663679637"/>
  </r>
  <r>
    <n v="3904"/>
    <d v="2026-10-05T00:00:00"/>
    <n v="2026"/>
    <x v="3"/>
    <n v="10"/>
    <x v="9"/>
    <x v="1"/>
    <x v="6"/>
    <x v="0"/>
    <s v="Returning"/>
    <x v="2"/>
    <s v="Packing Cube Set"/>
    <n v="2"/>
    <n v="46.72"/>
    <n v="0"/>
    <n v="18.39"/>
    <n v="93.44"/>
    <n v="36.78"/>
    <n v="56.66"/>
    <n v="0.60637842465753422"/>
  </r>
  <r>
    <n v="4336"/>
    <d v="2026-10-05T00:00:00"/>
    <n v="2026"/>
    <x v="3"/>
    <n v="10"/>
    <x v="9"/>
    <x v="0"/>
    <x v="15"/>
    <x v="3"/>
    <s v="Returning"/>
    <x v="1"/>
    <s v="Trail Boots"/>
    <n v="1"/>
    <n v="143.16999999999999"/>
    <n v="0.05"/>
    <n v="81.290000000000006"/>
    <n v="136.01149999999998"/>
    <n v="81.290000000000006"/>
    <n v="54.721499999999978"/>
    <n v="0.40232995004098904"/>
  </r>
  <r>
    <n v="4705"/>
    <d v="2026-10-05T00:00:00"/>
    <n v="2026"/>
    <x v="3"/>
    <n v="10"/>
    <x v="9"/>
    <x v="0"/>
    <x v="0"/>
    <x v="2"/>
    <s v="Returning"/>
    <x v="3"/>
    <s v="Compact Sleeping Bag"/>
    <n v="1"/>
    <n v="125.88"/>
    <n v="0"/>
    <n v="62.46"/>
    <n v="125.88"/>
    <n v="62.46"/>
    <n v="63.419999999999995"/>
    <n v="0.50381315538608196"/>
  </r>
  <r>
    <n v="1094"/>
    <d v="2026-10-06T00:00:00"/>
    <n v="2026"/>
    <x v="3"/>
    <n v="10"/>
    <x v="9"/>
    <x v="3"/>
    <x v="4"/>
    <x v="0"/>
    <s v="New"/>
    <x v="4"/>
    <s v="Weighted Vest"/>
    <n v="2"/>
    <n v="121.81"/>
    <n v="0.05"/>
    <n v="67.72"/>
    <n v="231.43899999999999"/>
    <n v="135.44"/>
    <n v="95.998999999999995"/>
    <n v="0.41479180259161158"/>
  </r>
  <r>
    <n v="3926"/>
    <d v="2026-10-06T00:00:00"/>
    <n v="2026"/>
    <x v="3"/>
    <n v="10"/>
    <x v="9"/>
    <x v="2"/>
    <x v="5"/>
    <x v="0"/>
    <s v="Business"/>
    <x v="1"/>
    <s v="Summit Backpack 45L"/>
    <n v="6"/>
    <n v="154.93"/>
    <n v="0.05"/>
    <n v="79.430000000000007"/>
    <n v="883.101"/>
    <n v="476.58000000000004"/>
    <n v="406.52099999999996"/>
    <n v="0.46033352923391546"/>
  </r>
  <r>
    <n v="524"/>
    <d v="2026-10-07T00:00:00"/>
    <n v="2026"/>
    <x v="3"/>
    <n v="10"/>
    <x v="9"/>
    <x v="3"/>
    <x v="8"/>
    <x v="2"/>
    <s v="New"/>
    <x v="0"/>
    <s v="Cycling Pack 12L"/>
    <n v="2"/>
    <n v="101.1"/>
    <n v="0.15"/>
    <n v="51.61"/>
    <n v="171.86999999999998"/>
    <n v="103.22"/>
    <n v="68.649999999999977"/>
    <n v="0.39942980159422814"/>
  </r>
  <r>
    <n v="2277"/>
    <d v="2026-10-07T00:00:00"/>
    <n v="2026"/>
    <x v="3"/>
    <n v="10"/>
    <x v="9"/>
    <x v="0"/>
    <x v="0"/>
    <x v="0"/>
    <s v="New"/>
    <x v="0"/>
    <s v="Cycling Pack 12L"/>
    <n v="2"/>
    <n v="105"/>
    <n v="0"/>
    <n v="50.3"/>
    <n v="210"/>
    <n v="100.6"/>
    <n v="109.4"/>
    <n v="0.52095238095238094"/>
  </r>
  <r>
    <n v="2442"/>
    <d v="2026-10-07T00:00:00"/>
    <n v="2026"/>
    <x v="3"/>
    <n v="10"/>
    <x v="9"/>
    <x v="2"/>
    <x v="2"/>
    <x v="1"/>
    <s v="Business"/>
    <x v="1"/>
    <s v="Summit Backpack 45L"/>
    <n v="4"/>
    <n v="157.12"/>
    <n v="0.15"/>
    <n v="77.98"/>
    <n v="534.20799999999997"/>
    <n v="311.92"/>
    <n v="222.28799999999995"/>
    <n v="0.41610758356295668"/>
  </r>
  <r>
    <n v="2809"/>
    <d v="2026-10-07T00:00:00"/>
    <n v="2026"/>
    <x v="3"/>
    <n v="10"/>
    <x v="9"/>
    <x v="3"/>
    <x v="8"/>
    <x v="0"/>
    <s v="Returning"/>
    <x v="1"/>
    <s v="Trekking Poles"/>
    <n v="3"/>
    <n v="70.239999999999995"/>
    <n v="0.05"/>
    <n v="31.96"/>
    <n v="200.18399999999997"/>
    <n v="95.88"/>
    <n v="104.30399999999997"/>
    <n v="0.5210406426087999"/>
  </r>
  <r>
    <n v="2946"/>
    <d v="2026-10-07T00:00:00"/>
    <n v="2026"/>
    <x v="3"/>
    <n v="10"/>
    <x v="9"/>
    <x v="2"/>
    <x v="16"/>
    <x v="0"/>
    <s v="Returning"/>
    <x v="0"/>
    <s v="Cycling Pack 12L"/>
    <n v="1"/>
    <n v="103.48"/>
    <n v="0.1"/>
    <n v="51.33"/>
    <n v="93.132000000000005"/>
    <n v="51.33"/>
    <n v="41.802000000000007"/>
    <n v="0.4488467980930293"/>
  </r>
  <r>
    <n v="4147"/>
    <d v="2026-10-07T00:00:00"/>
    <n v="2026"/>
    <x v="3"/>
    <n v="10"/>
    <x v="9"/>
    <x v="1"/>
    <x v="12"/>
    <x v="2"/>
    <s v="Returning"/>
    <x v="0"/>
    <s v="Compact Repair Kit"/>
    <n v="3"/>
    <n v="40.770000000000003"/>
    <n v="0.05"/>
    <n v="16.68"/>
    <n v="116.19449999999999"/>
    <n v="50.04"/>
    <n v="66.154499999999985"/>
    <n v="0.56934278300608021"/>
  </r>
  <r>
    <n v="4164"/>
    <d v="2026-10-07T00:00:00"/>
    <n v="2026"/>
    <x v="3"/>
    <n v="10"/>
    <x v="9"/>
    <x v="0"/>
    <x v="9"/>
    <x v="2"/>
    <s v="New"/>
    <x v="1"/>
    <s v="Trail Boots"/>
    <n v="2"/>
    <n v="143.41999999999999"/>
    <n v="0"/>
    <n v="81.44"/>
    <n v="286.83999999999997"/>
    <n v="162.88"/>
    <n v="123.95999999999998"/>
    <n v="0.43215730023706594"/>
  </r>
  <r>
    <n v="4275"/>
    <d v="2026-10-07T00:00:00"/>
    <n v="2026"/>
    <x v="3"/>
    <n v="10"/>
    <x v="9"/>
    <x v="3"/>
    <x v="7"/>
    <x v="3"/>
    <s v="Returning"/>
    <x v="0"/>
    <s v="Trail Bike Light"/>
    <n v="1"/>
    <n v="49.56"/>
    <n v="0.05"/>
    <n v="22.88"/>
    <n v="47.082000000000001"/>
    <n v="22.88"/>
    <n v="24.202000000000002"/>
    <n v="0.51403933562720361"/>
  </r>
  <r>
    <n v="5062"/>
    <d v="2026-10-07T00:00:00"/>
    <n v="2026"/>
    <x v="3"/>
    <n v="10"/>
    <x v="9"/>
    <x v="1"/>
    <x v="12"/>
    <x v="0"/>
    <s v="Returning"/>
    <x v="2"/>
    <s v="Carry-On Duffel"/>
    <n v="4"/>
    <n v="131.05000000000001"/>
    <n v="0"/>
    <n v="67.37"/>
    <n v="524.20000000000005"/>
    <n v="269.48"/>
    <n v="254.72000000000003"/>
    <n v="0.48592140404425793"/>
  </r>
  <r>
    <n v="1126"/>
    <d v="2026-10-08T00:00:00"/>
    <n v="2026"/>
    <x v="3"/>
    <n v="10"/>
    <x v="9"/>
    <x v="0"/>
    <x v="9"/>
    <x v="0"/>
    <s v="Business"/>
    <x v="0"/>
    <s v="Trail Bike Light"/>
    <n v="1"/>
    <n v="51.35"/>
    <n v="0"/>
    <n v="22.98"/>
    <n v="51.35"/>
    <n v="22.98"/>
    <n v="28.37"/>
    <n v="0.55248296007789677"/>
  </r>
  <r>
    <n v="1865"/>
    <d v="2026-10-08T00:00:00"/>
    <n v="2026"/>
    <x v="3"/>
    <n v="10"/>
    <x v="9"/>
    <x v="3"/>
    <x v="8"/>
    <x v="0"/>
    <s v="Returning"/>
    <x v="4"/>
    <s v="Resistance Band Set"/>
    <n v="1"/>
    <n v="39.659999999999997"/>
    <n v="0"/>
    <n v="14.39"/>
    <n v="39.659999999999997"/>
    <n v="14.39"/>
    <n v="25.269999999999996"/>
    <n v="0.63716591023701463"/>
  </r>
  <r>
    <n v="2471"/>
    <d v="2026-10-08T00:00:00"/>
    <n v="2026"/>
    <x v="3"/>
    <n v="10"/>
    <x v="9"/>
    <x v="3"/>
    <x v="13"/>
    <x v="2"/>
    <s v="New"/>
    <x v="4"/>
    <s v="Resistance Band Set"/>
    <n v="1"/>
    <n v="39.79"/>
    <n v="0"/>
    <n v="14.76"/>
    <n v="39.79"/>
    <n v="14.76"/>
    <n v="25.03"/>
    <n v="0.62905252576024129"/>
  </r>
  <r>
    <n v="3208"/>
    <d v="2026-10-08T00:00:00"/>
    <n v="2026"/>
    <x v="3"/>
    <n v="10"/>
    <x v="9"/>
    <x v="2"/>
    <x v="10"/>
    <x v="1"/>
    <s v="New"/>
    <x v="0"/>
    <s v="Compact Repair Kit"/>
    <n v="6"/>
    <n v="41.27"/>
    <n v="0.1"/>
    <n v="16.61"/>
    <n v="222.858"/>
    <n v="99.66"/>
    <n v="123.19800000000001"/>
    <n v="0.55280941227149127"/>
  </r>
  <r>
    <n v="4285"/>
    <d v="2026-10-08T00:00:00"/>
    <n v="2026"/>
    <x v="3"/>
    <n v="10"/>
    <x v="9"/>
    <x v="3"/>
    <x v="4"/>
    <x v="0"/>
    <s v="Returning"/>
    <x v="1"/>
    <s v="Hiking Daypack 20L"/>
    <n v="1"/>
    <n v="93.39"/>
    <n v="0"/>
    <n v="45.98"/>
    <n v="93.39"/>
    <n v="45.98"/>
    <n v="47.410000000000004"/>
    <n v="0.50765606595995294"/>
  </r>
  <r>
    <n v="261"/>
    <d v="2026-10-09T00:00:00"/>
    <n v="2026"/>
    <x v="3"/>
    <n v="10"/>
    <x v="9"/>
    <x v="2"/>
    <x v="3"/>
    <x v="0"/>
    <s v="Business"/>
    <x v="3"/>
    <s v="Alpine Tent 4P"/>
    <n v="1"/>
    <n v="336.56"/>
    <n v="0"/>
    <n v="189.74"/>
    <n v="336.56"/>
    <n v="189.74"/>
    <n v="146.82"/>
    <n v="0.43623722367482765"/>
  </r>
  <r>
    <n v="291"/>
    <d v="2026-10-09T00:00:00"/>
    <n v="2026"/>
    <x v="3"/>
    <n v="10"/>
    <x v="9"/>
    <x v="2"/>
    <x v="2"/>
    <x v="0"/>
    <s v="New"/>
    <x v="2"/>
    <s v="Carry-On Duffel"/>
    <n v="2"/>
    <n v="132.47999999999999"/>
    <n v="0.1"/>
    <n v="67.48"/>
    <n v="238.464"/>
    <n v="134.96"/>
    <n v="103.50399999999999"/>
    <n v="0.43404455179817497"/>
  </r>
  <r>
    <n v="670"/>
    <d v="2026-10-09T00:00:00"/>
    <n v="2026"/>
    <x v="3"/>
    <n v="10"/>
    <x v="9"/>
    <x v="1"/>
    <x v="14"/>
    <x v="2"/>
    <s v="Returning"/>
    <x v="1"/>
    <s v="Hiking Daypack 20L"/>
    <n v="1"/>
    <n v="92.59"/>
    <n v="0"/>
    <n v="44.46"/>
    <n v="92.59"/>
    <n v="44.46"/>
    <n v="48.13"/>
    <n v="0.51981855491953777"/>
  </r>
  <r>
    <n v="1306"/>
    <d v="2026-10-09T00:00:00"/>
    <n v="2026"/>
    <x v="3"/>
    <n v="10"/>
    <x v="9"/>
    <x v="3"/>
    <x v="8"/>
    <x v="2"/>
    <s v="Business"/>
    <x v="4"/>
    <s v="Recovery Roller"/>
    <n v="1"/>
    <n v="35.450000000000003"/>
    <n v="0.05"/>
    <n v="14.23"/>
    <n v="33.677500000000002"/>
    <n v="14.23"/>
    <n v="19.447500000000002"/>
    <n v="0.57746269764679681"/>
  </r>
  <r>
    <n v="2400"/>
    <d v="2026-10-09T00:00:00"/>
    <n v="2026"/>
    <x v="3"/>
    <n v="10"/>
    <x v="9"/>
    <x v="2"/>
    <x v="2"/>
    <x v="0"/>
    <s v="New"/>
    <x v="1"/>
    <s v="Hiking Daypack 20L"/>
    <n v="2"/>
    <n v="93.83"/>
    <n v="0.1"/>
    <n v="44.27"/>
    <n v="168.89400000000001"/>
    <n v="88.54"/>
    <n v="80.353999999999999"/>
    <n v="0.47576586498040191"/>
  </r>
  <r>
    <n v="3816"/>
    <d v="2026-10-09T00:00:00"/>
    <n v="2026"/>
    <x v="3"/>
    <n v="10"/>
    <x v="9"/>
    <x v="1"/>
    <x v="12"/>
    <x v="0"/>
    <s v="New"/>
    <x v="4"/>
    <s v="Recovery Roller"/>
    <n v="1"/>
    <n v="36.32"/>
    <n v="0"/>
    <n v="13.6"/>
    <n v="36.32"/>
    <n v="13.6"/>
    <n v="22.72"/>
    <n v="0.62555066079295152"/>
  </r>
  <r>
    <n v="4038"/>
    <d v="2026-10-09T00:00:00"/>
    <n v="2026"/>
    <x v="3"/>
    <n v="10"/>
    <x v="9"/>
    <x v="0"/>
    <x v="15"/>
    <x v="0"/>
    <s v="Returning"/>
    <x v="4"/>
    <s v="Weighted Vest"/>
    <n v="2"/>
    <n v="125.56"/>
    <n v="0.1"/>
    <n v="67.260000000000005"/>
    <n v="226.00800000000001"/>
    <n v="134.52000000000001"/>
    <n v="91.488"/>
    <n v="0.40479983009450993"/>
  </r>
  <r>
    <n v="4686"/>
    <d v="2026-10-09T00:00:00"/>
    <n v="2026"/>
    <x v="3"/>
    <n v="10"/>
    <x v="9"/>
    <x v="0"/>
    <x v="15"/>
    <x v="3"/>
    <s v="New"/>
    <x v="3"/>
    <s v="Compact Sleeping Bag"/>
    <n v="2"/>
    <n v="124.91"/>
    <n v="0"/>
    <n v="60.33"/>
    <n v="249.82"/>
    <n v="120.66"/>
    <n v="129.16"/>
    <n v="0.51701224881914976"/>
  </r>
  <r>
    <n v="5076"/>
    <d v="2026-10-09T00:00:00"/>
    <n v="2026"/>
    <x v="3"/>
    <n v="10"/>
    <x v="9"/>
    <x v="1"/>
    <x v="12"/>
    <x v="0"/>
    <s v="New"/>
    <x v="3"/>
    <s v="Trail Tent 2P"/>
    <n v="1"/>
    <n v="199.32"/>
    <n v="0"/>
    <n v="103.83"/>
    <n v="199.32"/>
    <n v="103.83"/>
    <n v="95.49"/>
    <n v="0.4790788681517158"/>
  </r>
  <r>
    <n v="1339"/>
    <d v="2026-10-10T00:00:00"/>
    <n v="2026"/>
    <x v="3"/>
    <n v="10"/>
    <x v="9"/>
    <x v="1"/>
    <x v="11"/>
    <x v="0"/>
    <s v="Returning"/>
    <x v="3"/>
    <s v="Alpine Tent 4P"/>
    <n v="4"/>
    <n v="337.38"/>
    <n v="0.05"/>
    <n v="194.94"/>
    <n v="1282.0439999999999"/>
    <n v="779.76"/>
    <n v="502.28399999999988"/>
    <n v="0.39178374533167343"/>
  </r>
  <r>
    <n v="1884"/>
    <d v="2026-10-10T00:00:00"/>
    <n v="2026"/>
    <x v="3"/>
    <n v="10"/>
    <x v="9"/>
    <x v="2"/>
    <x v="2"/>
    <x v="0"/>
    <s v="Business"/>
    <x v="3"/>
    <s v="Portable Camp Stove"/>
    <n v="3"/>
    <n v="82.18"/>
    <n v="0.1"/>
    <n v="39.82"/>
    <n v="221.88600000000002"/>
    <n v="119.46000000000001"/>
    <n v="102.42600000000002"/>
    <n v="0.46161542413671885"/>
  </r>
  <r>
    <n v="3568"/>
    <d v="2026-10-10T00:00:00"/>
    <n v="2026"/>
    <x v="3"/>
    <n v="10"/>
    <x v="9"/>
    <x v="0"/>
    <x v="15"/>
    <x v="1"/>
    <s v="New"/>
    <x v="1"/>
    <s v="Trekking Poles"/>
    <n v="15"/>
    <n v="70.25"/>
    <n v="0.1"/>
    <n v="32.19"/>
    <n v="948.375"/>
    <n v="482.84999999999997"/>
    <n v="465.52500000000003"/>
    <n v="0.49086595492289448"/>
  </r>
  <r>
    <n v="4171"/>
    <d v="2026-10-10T00:00:00"/>
    <n v="2026"/>
    <x v="3"/>
    <n v="10"/>
    <x v="9"/>
    <x v="3"/>
    <x v="7"/>
    <x v="2"/>
    <s v="New"/>
    <x v="2"/>
    <s v="Insulated Bottle"/>
    <n v="2"/>
    <n v="35.36"/>
    <n v="0"/>
    <n v="13.49"/>
    <n v="70.72"/>
    <n v="26.98"/>
    <n v="43.739999999999995"/>
    <n v="0.61849547511312208"/>
  </r>
  <r>
    <n v="4477"/>
    <d v="2026-10-10T00:00:00"/>
    <n v="2026"/>
    <x v="3"/>
    <n v="10"/>
    <x v="9"/>
    <x v="2"/>
    <x v="5"/>
    <x v="2"/>
    <s v="New"/>
    <x v="2"/>
    <s v="Packing Cube Set"/>
    <n v="1"/>
    <n v="46.01"/>
    <n v="0"/>
    <n v="18.239999999999998"/>
    <n v="46.01"/>
    <n v="18.239999999999998"/>
    <n v="27.77"/>
    <n v="0.6035644425124973"/>
  </r>
  <r>
    <n v="3368"/>
    <d v="2026-10-11T00:00:00"/>
    <n v="2026"/>
    <x v="3"/>
    <n v="10"/>
    <x v="9"/>
    <x v="0"/>
    <x v="9"/>
    <x v="0"/>
    <s v="Returning"/>
    <x v="1"/>
    <s v="Hiking Daypack 20L"/>
    <n v="1"/>
    <n v="89.88"/>
    <n v="0"/>
    <n v="46.15"/>
    <n v="89.88"/>
    <n v="46.15"/>
    <n v="43.73"/>
    <n v="0.48653760569648419"/>
  </r>
  <r>
    <n v="3566"/>
    <d v="2026-10-11T00:00:00"/>
    <n v="2026"/>
    <x v="3"/>
    <n v="10"/>
    <x v="9"/>
    <x v="1"/>
    <x v="12"/>
    <x v="0"/>
    <s v="New"/>
    <x v="4"/>
    <s v="Resistance Band Set"/>
    <n v="1"/>
    <n v="41.33"/>
    <n v="0"/>
    <n v="14.47"/>
    <n v="41.33"/>
    <n v="14.47"/>
    <n v="26.86"/>
    <n v="0.6498911202516332"/>
  </r>
  <r>
    <n v="4420"/>
    <d v="2026-10-11T00:00:00"/>
    <n v="2026"/>
    <x v="3"/>
    <n v="10"/>
    <x v="9"/>
    <x v="2"/>
    <x v="5"/>
    <x v="1"/>
    <s v="Business"/>
    <x v="0"/>
    <s v="Compact Repair Kit"/>
    <n v="15"/>
    <n v="40.78"/>
    <n v="0.15"/>
    <n v="17.07"/>
    <n v="519.94500000000005"/>
    <n v="256.05"/>
    <n v="263.89500000000004"/>
    <n v="0.5075440671609498"/>
  </r>
  <r>
    <n v="513"/>
    <d v="2026-10-12T00:00:00"/>
    <n v="2026"/>
    <x v="3"/>
    <n v="10"/>
    <x v="9"/>
    <x v="3"/>
    <x v="7"/>
    <x v="0"/>
    <s v="Business"/>
    <x v="2"/>
    <s v="Travel Backpack 35L"/>
    <n v="1"/>
    <n v="163.87"/>
    <n v="0"/>
    <n v="85.76"/>
    <n v="163.87"/>
    <n v="85.76"/>
    <n v="78.11"/>
    <n v="0.47665832672240188"/>
  </r>
  <r>
    <n v="786"/>
    <d v="2026-10-12T00:00:00"/>
    <n v="2026"/>
    <x v="3"/>
    <n v="10"/>
    <x v="9"/>
    <x v="2"/>
    <x v="3"/>
    <x v="0"/>
    <s v="New"/>
    <x v="4"/>
    <s v="Recovery Roller"/>
    <n v="1"/>
    <n v="35.39"/>
    <n v="0.05"/>
    <n v="13.68"/>
    <n v="33.6205"/>
    <n v="13.68"/>
    <n v="19.9405"/>
    <n v="0.59310539700480358"/>
  </r>
  <r>
    <n v="3771"/>
    <d v="2026-10-12T00:00:00"/>
    <n v="2026"/>
    <x v="3"/>
    <n v="10"/>
    <x v="9"/>
    <x v="2"/>
    <x v="3"/>
    <x v="0"/>
    <s v="Business"/>
    <x v="3"/>
    <s v="Portable Camp Stove"/>
    <n v="2"/>
    <n v="80.2"/>
    <n v="0"/>
    <n v="39.590000000000003"/>
    <n v="160.4"/>
    <n v="79.180000000000007"/>
    <n v="81.22"/>
    <n v="0.50635910224438896"/>
  </r>
  <r>
    <n v="3910"/>
    <d v="2026-10-12T00:00:00"/>
    <n v="2026"/>
    <x v="3"/>
    <n v="10"/>
    <x v="9"/>
    <x v="2"/>
    <x v="2"/>
    <x v="0"/>
    <s v="Business"/>
    <x v="0"/>
    <s v="Compact Repair Kit"/>
    <n v="3"/>
    <n v="41.09"/>
    <n v="0"/>
    <n v="17.18"/>
    <n v="123.27000000000001"/>
    <n v="51.54"/>
    <n v="71.730000000000018"/>
    <n v="0.58189340472134354"/>
  </r>
  <r>
    <n v="330"/>
    <d v="2026-10-13T00:00:00"/>
    <n v="2026"/>
    <x v="3"/>
    <n v="10"/>
    <x v="9"/>
    <x v="1"/>
    <x v="12"/>
    <x v="1"/>
    <s v="Business"/>
    <x v="2"/>
    <s v="Insulated Bottle"/>
    <n v="5"/>
    <n v="36.97"/>
    <n v="0.15"/>
    <n v="13.93"/>
    <n v="157.1225"/>
    <n v="69.650000000000006"/>
    <n v="87.472499999999997"/>
    <n v="0.55671530175500006"/>
  </r>
  <r>
    <n v="707"/>
    <d v="2026-10-13T00:00:00"/>
    <n v="2026"/>
    <x v="3"/>
    <n v="10"/>
    <x v="9"/>
    <x v="2"/>
    <x v="5"/>
    <x v="2"/>
    <s v="New"/>
    <x v="2"/>
    <s v="Insulated Bottle"/>
    <n v="4"/>
    <n v="35.880000000000003"/>
    <n v="0.05"/>
    <n v="13.45"/>
    <n v="136.34399999999999"/>
    <n v="53.8"/>
    <n v="82.543999999999997"/>
    <n v="0.60540984568444522"/>
  </r>
  <r>
    <n v="989"/>
    <d v="2026-10-13T00:00:00"/>
    <n v="2026"/>
    <x v="3"/>
    <n v="10"/>
    <x v="9"/>
    <x v="1"/>
    <x v="11"/>
    <x v="0"/>
    <s v="Returning"/>
    <x v="0"/>
    <s v="Compact Repair Kit"/>
    <n v="3"/>
    <n v="40.42"/>
    <n v="0"/>
    <n v="16.79"/>
    <n v="121.26"/>
    <n v="50.37"/>
    <n v="70.890000000000015"/>
    <n v="0.58461157842652167"/>
  </r>
  <r>
    <n v="1904"/>
    <d v="2026-10-13T00:00:00"/>
    <n v="2026"/>
    <x v="3"/>
    <n v="10"/>
    <x v="9"/>
    <x v="3"/>
    <x v="8"/>
    <x v="2"/>
    <s v="Returning"/>
    <x v="0"/>
    <s v="Trail Bike Light"/>
    <n v="1"/>
    <n v="50.34"/>
    <n v="0.15"/>
    <n v="22.56"/>
    <n v="42.789000000000001"/>
    <n v="22.56"/>
    <n v="20.229000000000003"/>
    <n v="0.47276169108883132"/>
  </r>
  <r>
    <n v="2854"/>
    <d v="2026-10-13T00:00:00"/>
    <n v="2026"/>
    <x v="3"/>
    <n v="10"/>
    <x v="9"/>
    <x v="0"/>
    <x v="15"/>
    <x v="2"/>
    <s v="New"/>
    <x v="2"/>
    <s v="Insulated Bottle"/>
    <n v="3"/>
    <n v="36.049999999999997"/>
    <n v="0.1"/>
    <n v="13.87"/>
    <n v="97.334999999999994"/>
    <n v="41.61"/>
    <n v="55.724999999999994"/>
    <n v="0.57250732008013561"/>
  </r>
  <r>
    <n v="3212"/>
    <d v="2026-10-13T00:00:00"/>
    <n v="2026"/>
    <x v="3"/>
    <n v="10"/>
    <x v="9"/>
    <x v="2"/>
    <x v="2"/>
    <x v="1"/>
    <s v="Returning"/>
    <x v="0"/>
    <s v="Compact Repair Kit"/>
    <n v="15"/>
    <n v="40"/>
    <n v="0.1"/>
    <n v="16.420000000000002"/>
    <n v="540"/>
    <n v="246.3"/>
    <n v="293.7"/>
    <n v="0.54388888888888887"/>
  </r>
  <r>
    <n v="4479"/>
    <d v="2026-10-13T00:00:00"/>
    <n v="2026"/>
    <x v="3"/>
    <n v="10"/>
    <x v="9"/>
    <x v="3"/>
    <x v="7"/>
    <x v="2"/>
    <s v="Returning"/>
    <x v="1"/>
    <s v="Summit Backpack 45L"/>
    <n v="1"/>
    <n v="151.68"/>
    <n v="0.05"/>
    <n v="78.98"/>
    <n v="144.096"/>
    <n v="78.98"/>
    <n v="65.116"/>
    <n v="0.45189318232289583"/>
  </r>
  <r>
    <n v="4574"/>
    <d v="2026-10-13T00:00:00"/>
    <n v="2026"/>
    <x v="3"/>
    <n v="10"/>
    <x v="9"/>
    <x v="1"/>
    <x v="14"/>
    <x v="0"/>
    <s v="Business"/>
    <x v="4"/>
    <s v="Recovery Roller"/>
    <n v="1"/>
    <n v="36.53"/>
    <n v="0"/>
    <n v="14.01"/>
    <n v="36.53"/>
    <n v="14.01"/>
    <n v="22.520000000000003"/>
    <n v="0.61647960580344929"/>
  </r>
  <r>
    <n v="4815"/>
    <d v="2026-10-13T00:00:00"/>
    <n v="2026"/>
    <x v="3"/>
    <n v="10"/>
    <x v="9"/>
    <x v="0"/>
    <x v="0"/>
    <x v="2"/>
    <s v="Business"/>
    <x v="0"/>
    <s v="Compact Repair Kit"/>
    <n v="1"/>
    <n v="39.89"/>
    <n v="0.05"/>
    <n v="16.91"/>
    <n v="37.895499999999998"/>
    <n v="16.91"/>
    <n v="20.985499999999998"/>
    <n v="0.55377287540737019"/>
  </r>
  <r>
    <n v="5027"/>
    <d v="2026-10-13T00:00:00"/>
    <n v="2026"/>
    <x v="3"/>
    <n v="10"/>
    <x v="9"/>
    <x v="2"/>
    <x v="10"/>
    <x v="0"/>
    <s v="New"/>
    <x v="1"/>
    <s v="Summit Backpack 45L"/>
    <n v="1"/>
    <n v="154.53"/>
    <n v="0"/>
    <n v="77.930000000000007"/>
    <n v="154.53"/>
    <n v="77.930000000000007"/>
    <n v="76.599999999999994"/>
    <n v="0.49569662848637802"/>
  </r>
  <r>
    <n v="1794"/>
    <d v="2026-10-14T00:00:00"/>
    <n v="2026"/>
    <x v="3"/>
    <n v="10"/>
    <x v="9"/>
    <x v="3"/>
    <x v="8"/>
    <x v="3"/>
    <s v="Business"/>
    <x v="0"/>
    <s v="Trail Bike Light"/>
    <n v="2"/>
    <n v="50.64"/>
    <n v="0.05"/>
    <n v="22.28"/>
    <n v="96.215999999999994"/>
    <n v="44.56"/>
    <n v="51.655999999999992"/>
    <n v="0.53687536376486233"/>
  </r>
  <r>
    <n v="1867"/>
    <d v="2026-10-14T00:00:00"/>
    <n v="2026"/>
    <x v="3"/>
    <n v="10"/>
    <x v="9"/>
    <x v="0"/>
    <x v="0"/>
    <x v="0"/>
    <s v="New"/>
    <x v="4"/>
    <s v="Resistance Band Set"/>
    <n v="3"/>
    <n v="40.880000000000003"/>
    <n v="0.05"/>
    <n v="14.59"/>
    <n v="116.50800000000001"/>
    <n v="43.769999999999996"/>
    <n v="72.738000000000014"/>
    <n v="0.62431764342362761"/>
  </r>
  <r>
    <n v="2088"/>
    <d v="2026-10-14T00:00:00"/>
    <n v="2026"/>
    <x v="3"/>
    <n v="10"/>
    <x v="9"/>
    <x v="3"/>
    <x v="4"/>
    <x v="2"/>
    <s v="Returning"/>
    <x v="1"/>
    <s v="Trail Boots"/>
    <n v="1"/>
    <n v="141.77000000000001"/>
    <n v="0"/>
    <n v="78.48"/>
    <n v="141.77000000000001"/>
    <n v="78.48"/>
    <n v="63.290000000000006"/>
    <n v="0.44642731184312623"/>
  </r>
  <r>
    <n v="2270"/>
    <d v="2026-10-14T00:00:00"/>
    <n v="2026"/>
    <x v="3"/>
    <n v="10"/>
    <x v="9"/>
    <x v="3"/>
    <x v="7"/>
    <x v="0"/>
    <s v="New"/>
    <x v="3"/>
    <s v="Trail Tent 2P"/>
    <n v="3"/>
    <n v="199.99"/>
    <n v="0.15"/>
    <n v="101.86"/>
    <n v="509.97450000000003"/>
    <n v="305.58"/>
    <n v="204.39450000000005"/>
    <n v="0.40079356909021929"/>
  </r>
  <r>
    <n v="3789"/>
    <d v="2026-10-14T00:00:00"/>
    <n v="2026"/>
    <x v="3"/>
    <n v="10"/>
    <x v="9"/>
    <x v="3"/>
    <x v="4"/>
    <x v="3"/>
    <s v="New"/>
    <x v="0"/>
    <s v="Trail Bike Light"/>
    <n v="2"/>
    <n v="50.56"/>
    <n v="0"/>
    <n v="23.04"/>
    <n v="101.12"/>
    <n v="46.08"/>
    <n v="55.040000000000006"/>
    <n v="0.54430379746835444"/>
  </r>
  <r>
    <n v="4323"/>
    <d v="2026-10-14T00:00:00"/>
    <n v="2026"/>
    <x v="3"/>
    <n v="10"/>
    <x v="9"/>
    <x v="3"/>
    <x v="7"/>
    <x v="0"/>
    <s v="New"/>
    <x v="2"/>
    <s v="Packing Cube Set"/>
    <n v="1"/>
    <n v="47.38"/>
    <n v="0"/>
    <n v="17.86"/>
    <n v="47.38"/>
    <n v="17.86"/>
    <n v="29.520000000000003"/>
    <n v="0.62304769945124527"/>
  </r>
  <r>
    <n v="276"/>
    <d v="2026-10-15T00:00:00"/>
    <n v="2026"/>
    <x v="3"/>
    <n v="10"/>
    <x v="9"/>
    <x v="2"/>
    <x v="2"/>
    <x v="0"/>
    <s v="Business"/>
    <x v="1"/>
    <s v="Hiking Daypack 20L"/>
    <n v="1"/>
    <n v="92.74"/>
    <n v="0.15"/>
    <n v="44.52"/>
    <n v="78.828999999999994"/>
    <n v="44.52"/>
    <n v="34.30899999999999"/>
    <n v="0.43523322635070844"/>
  </r>
  <r>
    <n v="791"/>
    <d v="2026-10-15T00:00:00"/>
    <n v="2026"/>
    <x v="3"/>
    <n v="10"/>
    <x v="9"/>
    <x v="3"/>
    <x v="13"/>
    <x v="2"/>
    <s v="Returning"/>
    <x v="0"/>
    <s v="Trail Bike Light"/>
    <n v="3"/>
    <n v="51.57"/>
    <n v="0.1"/>
    <n v="21.82"/>
    <n v="139.239"/>
    <n v="65.460000000000008"/>
    <n v="73.778999999999996"/>
    <n v="0.52987309589985565"/>
  </r>
  <r>
    <n v="1033"/>
    <d v="2026-10-15T00:00:00"/>
    <n v="2026"/>
    <x v="3"/>
    <n v="10"/>
    <x v="9"/>
    <x v="1"/>
    <x v="12"/>
    <x v="0"/>
    <s v="New"/>
    <x v="1"/>
    <s v="Trekking Poles"/>
    <n v="1"/>
    <n v="70.47"/>
    <n v="0.1"/>
    <n v="31.52"/>
    <n v="63.423000000000002"/>
    <n v="31.52"/>
    <n v="31.903000000000002"/>
    <n v="0.50301940936253409"/>
  </r>
  <r>
    <n v="1247"/>
    <d v="2026-10-15T00:00:00"/>
    <n v="2026"/>
    <x v="3"/>
    <n v="10"/>
    <x v="9"/>
    <x v="0"/>
    <x v="0"/>
    <x v="0"/>
    <s v="New"/>
    <x v="1"/>
    <s v="Trekking Poles"/>
    <n v="1"/>
    <n v="71.05"/>
    <n v="0"/>
    <n v="33.32"/>
    <n v="71.05"/>
    <n v="33.32"/>
    <n v="37.729999999999997"/>
    <n v="0.53103448275862064"/>
  </r>
  <r>
    <n v="1321"/>
    <d v="2026-10-15T00:00:00"/>
    <n v="2026"/>
    <x v="3"/>
    <n v="10"/>
    <x v="9"/>
    <x v="3"/>
    <x v="13"/>
    <x v="2"/>
    <s v="Returning"/>
    <x v="0"/>
    <s v="Compact Repair Kit"/>
    <n v="3"/>
    <n v="39.83"/>
    <n v="0.1"/>
    <n v="16.93"/>
    <n v="107.541"/>
    <n v="50.79"/>
    <n v="56.750999999999998"/>
    <n v="0.52771501101905316"/>
  </r>
  <r>
    <n v="2048"/>
    <d v="2026-10-15T00:00:00"/>
    <n v="2026"/>
    <x v="3"/>
    <n v="10"/>
    <x v="9"/>
    <x v="3"/>
    <x v="7"/>
    <x v="0"/>
    <s v="New"/>
    <x v="4"/>
    <s v="Training Mat"/>
    <n v="3"/>
    <n v="49.5"/>
    <n v="0.05"/>
    <n v="22"/>
    <n v="141.07499999999999"/>
    <n v="66"/>
    <n v="75.074999999999989"/>
    <n v="0.53216374269005839"/>
  </r>
  <r>
    <n v="2082"/>
    <d v="2026-10-15T00:00:00"/>
    <n v="2026"/>
    <x v="3"/>
    <n v="10"/>
    <x v="9"/>
    <x v="1"/>
    <x v="6"/>
    <x v="3"/>
    <s v="New"/>
    <x v="1"/>
    <s v="Hiking Daypack 20L"/>
    <n v="1"/>
    <n v="91.99"/>
    <n v="0"/>
    <n v="44.86"/>
    <n v="91.99"/>
    <n v="44.86"/>
    <n v="47.129999999999995"/>
    <n v="0.51233829764104788"/>
  </r>
  <r>
    <n v="2177"/>
    <d v="2026-10-15T00:00:00"/>
    <n v="2026"/>
    <x v="3"/>
    <n v="10"/>
    <x v="9"/>
    <x v="0"/>
    <x v="15"/>
    <x v="3"/>
    <s v="Returning"/>
    <x v="0"/>
    <s v="Commuter Helmet"/>
    <n v="1"/>
    <n v="79.78"/>
    <n v="0.05"/>
    <n v="41.59"/>
    <n v="75.790999999999997"/>
    <n v="41.59"/>
    <n v="34.200999999999993"/>
    <n v="0.45125410668812915"/>
  </r>
  <r>
    <n v="3776"/>
    <d v="2026-10-15T00:00:00"/>
    <n v="2026"/>
    <x v="3"/>
    <n v="10"/>
    <x v="9"/>
    <x v="3"/>
    <x v="8"/>
    <x v="0"/>
    <s v="Returning"/>
    <x v="0"/>
    <s v="Commuter Helmet"/>
    <n v="1"/>
    <n v="82.97"/>
    <n v="0"/>
    <n v="43.09"/>
    <n v="82.97"/>
    <n v="43.09"/>
    <n v="39.879999999999995"/>
    <n v="0.48065565867180904"/>
  </r>
  <r>
    <n v="4542"/>
    <d v="2026-10-15T00:00:00"/>
    <n v="2026"/>
    <x v="3"/>
    <n v="10"/>
    <x v="9"/>
    <x v="0"/>
    <x v="9"/>
    <x v="0"/>
    <s v="Business"/>
    <x v="0"/>
    <s v="Cycling Pack 12L"/>
    <n v="1"/>
    <n v="103.33"/>
    <n v="0"/>
    <n v="50.85"/>
    <n v="103.33"/>
    <n v="50.85"/>
    <n v="52.48"/>
    <n v="0.5078873512048776"/>
  </r>
  <r>
    <n v="36"/>
    <d v="2026-10-16T00:00:00"/>
    <n v="2026"/>
    <x v="3"/>
    <n v="10"/>
    <x v="9"/>
    <x v="0"/>
    <x v="9"/>
    <x v="0"/>
    <s v="New"/>
    <x v="1"/>
    <s v="Trail Boots"/>
    <n v="3"/>
    <n v="142.54"/>
    <n v="0.05"/>
    <n v="81.599999999999994"/>
    <n v="406.23899999999998"/>
    <n v="244.79999999999998"/>
    <n v="161.43899999999999"/>
    <n v="0.39739906803630376"/>
  </r>
  <r>
    <n v="64"/>
    <d v="2026-10-16T00:00:00"/>
    <n v="2026"/>
    <x v="3"/>
    <n v="10"/>
    <x v="9"/>
    <x v="2"/>
    <x v="16"/>
    <x v="0"/>
    <s v="New"/>
    <x v="1"/>
    <s v="Hiking Daypack 20L"/>
    <n v="3"/>
    <n v="92.14"/>
    <n v="0.1"/>
    <n v="46.43"/>
    <n v="248.77800000000002"/>
    <n v="139.29"/>
    <n v="109.48800000000003"/>
    <n v="0.44010322456165746"/>
  </r>
  <r>
    <n v="529"/>
    <d v="2026-10-16T00:00:00"/>
    <n v="2026"/>
    <x v="3"/>
    <n v="10"/>
    <x v="9"/>
    <x v="3"/>
    <x v="7"/>
    <x v="2"/>
    <s v="Business"/>
    <x v="2"/>
    <s v="Travel Backpack 35L"/>
    <n v="2"/>
    <n v="165.23"/>
    <n v="0"/>
    <n v="88.87"/>
    <n v="330.46"/>
    <n v="177.74"/>
    <n v="152.71999999999997"/>
    <n v="0.46214367850874533"/>
  </r>
  <r>
    <n v="1815"/>
    <d v="2026-10-16T00:00:00"/>
    <n v="2026"/>
    <x v="3"/>
    <n v="10"/>
    <x v="9"/>
    <x v="3"/>
    <x v="4"/>
    <x v="0"/>
    <s v="Business"/>
    <x v="4"/>
    <s v="Weighted Vest"/>
    <n v="1"/>
    <n v="121.92"/>
    <n v="0"/>
    <n v="71.02"/>
    <n v="121.92"/>
    <n v="71.02"/>
    <n v="50.900000000000006"/>
    <n v="0.41748687664042"/>
  </r>
  <r>
    <n v="1820"/>
    <d v="2026-10-16T00:00:00"/>
    <n v="2026"/>
    <x v="3"/>
    <n v="10"/>
    <x v="9"/>
    <x v="1"/>
    <x v="1"/>
    <x v="0"/>
    <s v="Returning"/>
    <x v="2"/>
    <s v="Insulated Bottle"/>
    <n v="3"/>
    <n v="36.46"/>
    <n v="0.05"/>
    <n v="13.9"/>
    <n v="103.91099999999999"/>
    <n v="41.7"/>
    <n v="62.210999999999984"/>
    <n v="0.5986950370990558"/>
  </r>
  <r>
    <n v="2028"/>
    <d v="2026-10-16T00:00:00"/>
    <n v="2026"/>
    <x v="3"/>
    <n v="10"/>
    <x v="9"/>
    <x v="3"/>
    <x v="4"/>
    <x v="2"/>
    <s v="Business"/>
    <x v="4"/>
    <s v="Training Mat"/>
    <n v="3"/>
    <n v="51.89"/>
    <n v="0.1"/>
    <n v="21.56"/>
    <n v="140.10300000000001"/>
    <n v="64.679999999999993"/>
    <n v="75.423000000000016"/>
    <n v="0.53833965011455864"/>
  </r>
  <r>
    <n v="2741"/>
    <d v="2026-10-16T00:00:00"/>
    <n v="2026"/>
    <x v="3"/>
    <n v="10"/>
    <x v="9"/>
    <x v="3"/>
    <x v="4"/>
    <x v="0"/>
    <s v="Returning"/>
    <x v="4"/>
    <s v="Resistance Band Set"/>
    <n v="1"/>
    <n v="40.75"/>
    <n v="0"/>
    <n v="14.7"/>
    <n v="40.75"/>
    <n v="14.7"/>
    <n v="26.05"/>
    <n v="0.63926380368098157"/>
  </r>
  <r>
    <n v="3602"/>
    <d v="2026-10-16T00:00:00"/>
    <n v="2026"/>
    <x v="3"/>
    <n v="10"/>
    <x v="9"/>
    <x v="2"/>
    <x v="5"/>
    <x v="1"/>
    <s v="Business"/>
    <x v="3"/>
    <s v="Alpine Tent 4P"/>
    <n v="4"/>
    <n v="345.13"/>
    <n v="0.05"/>
    <n v="200.02"/>
    <n v="1311.4939999999999"/>
    <n v="800.08"/>
    <n v="511.41399999999987"/>
    <n v="0.38994764749209671"/>
  </r>
  <r>
    <n v="4116"/>
    <d v="2026-10-16T00:00:00"/>
    <n v="2026"/>
    <x v="3"/>
    <n v="10"/>
    <x v="9"/>
    <x v="1"/>
    <x v="6"/>
    <x v="2"/>
    <s v="New"/>
    <x v="2"/>
    <s v="Insulated Bottle"/>
    <n v="2"/>
    <n v="37.1"/>
    <n v="0"/>
    <n v="13.31"/>
    <n v="74.2"/>
    <n v="26.62"/>
    <n v="47.58"/>
    <n v="0.64123989218328836"/>
  </r>
  <r>
    <n v="4197"/>
    <d v="2026-10-16T00:00:00"/>
    <n v="2026"/>
    <x v="3"/>
    <n v="10"/>
    <x v="9"/>
    <x v="3"/>
    <x v="7"/>
    <x v="3"/>
    <s v="New"/>
    <x v="1"/>
    <s v="Hiking Daypack 20L"/>
    <n v="3"/>
    <n v="94.19"/>
    <n v="0"/>
    <n v="44.89"/>
    <n v="282.57"/>
    <n v="134.67000000000002"/>
    <n v="147.89999999999998"/>
    <n v="0.52341012846374346"/>
  </r>
  <r>
    <n v="360"/>
    <d v="2026-10-17T00:00:00"/>
    <n v="2026"/>
    <x v="3"/>
    <n v="10"/>
    <x v="9"/>
    <x v="3"/>
    <x v="8"/>
    <x v="0"/>
    <s v="Returning"/>
    <x v="3"/>
    <s v="Portable Camp Stove"/>
    <n v="2"/>
    <n v="82.52"/>
    <n v="0.05"/>
    <n v="38.61"/>
    <n v="156.78799999999998"/>
    <n v="77.22"/>
    <n v="79.567999999999984"/>
    <n v="0.50748781794525089"/>
  </r>
  <r>
    <n v="427"/>
    <d v="2026-10-17T00:00:00"/>
    <n v="2026"/>
    <x v="3"/>
    <n v="10"/>
    <x v="9"/>
    <x v="3"/>
    <x v="13"/>
    <x v="0"/>
    <s v="Business"/>
    <x v="1"/>
    <s v="Summit Backpack 45L"/>
    <n v="1"/>
    <n v="155.16"/>
    <n v="0"/>
    <n v="78.84"/>
    <n v="155.16"/>
    <n v="78.84"/>
    <n v="76.319999999999993"/>
    <n v="0.49187935034802782"/>
  </r>
  <r>
    <n v="1018"/>
    <d v="2026-10-17T00:00:00"/>
    <n v="2026"/>
    <x v="3"/>
    <n v="10"/>
    <x v="9"/>
    <x v="3"/>
    <x v="13"/>
    <x v="3"/>
    <s v="Returning"/>
    <x v="2"/>
    <s v="Packing Cube Set"/>
    <n v="1"/>
    <n v="46.36"/>
    <n v="0.05"/>
    <n v="18.399999999999999"/>
    <n v="44.041999999999994"/>
    <n v="18.399999999999999"/>
    <n v="25.641999999999996"/>
    <n v="0.58221697470596245"/>
  </r>
  <r>
    <n v="1179"/>
    <d v="2026-10-17T00:00:00"/>
    <n v="2026"/>
    <x v="3"/>
    <n v="10"/>
    <x v="9"/>
    <x v="2"/>
    <x v="16"/>
    <x v="0"/>
    <s v="Business"/>
    <x v="0"/>
    <s v="Commuter Helmet"/>
    <n v="1"/>
    <n v="81.47"/>
    <n v="0"/>
    <n v="43.67"/>
    <n v="81.47"/>
    <n v="43.67"/>
    <n v="37.799999999999997"/>
    <n v="0.463974469129741"/>
  </r>
  <r>
    <n v="2267"/>
    <d v="2026-10-17T00:00:00"/>
    <n v="2026"/>
    <x v="3"/>
    <n v="10"/>
    <x v="9"/>
    <x v="0"/>
    <x v="15"/>
    <x v="0"/>
    <s v="Returning"/>
    <x v="2"/>
    <s v="Carry-On Duffel"/>
    <n v="1"/>
    <n v="134.31"/>
    <n v="0.05"/>
    <n v="67.239999999999995"/>
    <n v="127.5945"/>
    <n v="67.239999999999995"/>
    <n v="60.354500000000002"/>
    <n v="0.47301803761133909"/>
  </r>
  <r>
    <n v="2656"/>
    <d v="2026-10-17T00:00:00"/>
    <n v="2026"/>
    <x v="3"/>
    <n v="10"/>
    <x v="9"/>
    <x v="2"/>
    <x v="16"/>
    <x v="0"/>
    <s v="New"/>
    <x v="3"/>
    <s v="Compact Sleeping Bag"/>
    <n v="1"/>
    <n v="123.11"/>
    <n v="0"/>
    <n v="58.99"/>
    <n v="123.11"/>
    <n v="58.99"/>
    <n v="64.12"/>
    <n v="0.52083502558687356"/>
  </r>
  <r>
    <n v="2867"/>
    <d v="2026-10-17T00:00:00"/>
    <n v="2026"/>
    <x v="3"/>
    <n v="10"/>
    <x v="9"/>
    <x v="1"/>
    <x v="6"/>
    <x v="0"/>
    <s v="New"/>
    <x v="3"/>
    <s v="Portable Camp Stove"/>
    <n v="1"/>
    <n v="81.239999999999995"/>
    <n v="0"/>
    <n v="38.65"/>
    <n v="81.239999999999995"/>
    <n v="38.65"/>
    <n v="42.589999999999996"/>
    <n v="0.52424913835548992"/>
  </r>
  <r>
    <n v="3335"/>
    <d v="2026-10-17T00:00:00"/>
    <n v="2026"/>
    <x v="3"/>
    <n v="10"/>
    <x v="9"/>
    <x v="0"/>
    <x v="9"/>
    <x v="3"/>
    <s v="Returning"/>
    <x v="1"/>
    <s v="Trekking Poles"/>
    <n v="1"/>
    <n v="70.81"/>
    <n v="0.15"/>
    <n v="32.93"/>
    <n v="60.188499999999998"/>
    <n v="32.93"/>
    <n v="27.258499999999998"/>
    <n v="0.45288551799762411"/>
  </r>
  <r>
    <n v="3770"/>
    <d v="2026-10-17T00:00:00"/>
    <n v="2026"/>
    <x v="3"/>
    <n v="10"/>
    <x v="9"/>
    <x v="3"/>
    <x v="13"/>
    <x v="0"/>
    <s v="Business"/>
    <x v="3"/>
    <s v="Trail Tent 2P"/>
    <n v="6"/>
    <n v="200.26"/>
    <n v="0"/>
    <n v="106.71"/>
    <n v="1201.56"/>
    <n v="640.26"/>
    <n v="561.29999999999995"/>
    <n v="0.46714271447118744"/>
  </r>
  <r>
    <n v="4065"/>
    <d v="2026-10-17T00:00:00"/>
    <n v="2026"/>
    <x v="3"/>
    <n v="10"/>
    <x v="9"/>
    <x v="3"/>
    <x v="4"/>
    <x v="0"/>
    <s v="New"/>
    <x v="4"/>
    <s v="Recovery Roller"/>
    <n v="3"/>
    <n v="36.75"/>
    <n v="0.05"/>
    <n v="13.71"/>
    <n v="104.7375"/>
    <n v="41.13"/>
    <n v="63.607499999999995"/>
    <n v="0.60730397422126747"/>
  </r>
  <r>
    <n v="4222"/>
    <d v="2026-10-17T00:00:00"/>
    <n v="2026"/>
    <x v="3"/>
    <n v="10"/>
    <x v="9"/>
    <x v="2"/>
    <x v="16"/>
    <x v="0"/>
    <s v="Returning"/>
    <x v="1"/>
    <s v="Hiking Daypack 20L"/>
    <n v="2"/>
    <n v="92.41"/>
    <n v="0.1"/>
    <n v="45.42"/>
    <n v="166.33799999999999"/>
    <n v="90.84"/>
    <n v="75.49799999999999"/>
    <n v="0.4538830573891714"/>
  </r>
  <r>
    <n v="4304"/>
    <d v="2026-10-17T00:00:00"/>
    <n v="2026"/>
    <x v="3"/>
    <n v="10"/>
    <x v="9"/>
    <x v="1"/>
    <x v="14"/>
    <x v="2"/>
    <s v="New"/>
    <x v="4"/>
    <s v="Resistance Band Set"/>
    <n v="1"/>
    <n v="40.67"/>
    <n v="0"/>
    <n v="15.09"/>
    <n v="40.67"/>
    <n v="15.09"/>
    <n v="25.580000000000002"/>
    <n v="0.62896483894762722"/>
  </r>
  <r>
    <n v="109"/>
    <d v="2026-10-18T00:00:00"/>
    <n v="2026"/>
    <x v="3"/>
    <n v="10"/>
    <x v="9"/>
    <x v="1"/>
    <x v="1"/>
    <x v="0"/>
    <s v="Returning"/>
    <x v="1"/>
    <s v="Hiking Daypack 20L"/>
    <n v="1"/>
    <n v="90.09"/>
    <n v="0"/>
    <n v="45.17"/>
    <n v="90.09"/>
    <n v="45.17"/>
    <n v="44.92"/>
    <n v="0.49861249861249862"/>
  </r>
  <r>
    <n v="744"/>
    <d v="2026-10-18T00:00:00"/>
    <n v="2026"/>
    <x v="3"/>
    <n v="10"/>
    <x v="9"/>
    <x v="2"/>
    <x v="10"/>
    <x v="0"/>
    <s v="Returning"/>
    <x v="2"/>
    <s v="Insulated Bottle"/>
    <n v="1"/>
    <n v="36.83"/>
    <n v="0"/>
    <n v="13.64"/>
    <n v="36.83"/>
    <n v="13.64"/>
    <n v="23.189999999999998"/>
    <n v="0.62964974205810476"/>
  </r>
  <r>
    <n v="960"/>
    <d v="2026-10-18T00:00:00"/>
    <n v="2026"/>
    <x v="3"/>
    <n v="10"/>
    <x v="9"/>
    <x v="1"/>
    <x v="12"/>
    <x v="3"/>
    <s v="Returning"/>
    <x v="3"/>
    <s v="Trail Tent 2P"/>
    <n v="5"/>
    <n v="196.37"/>
    <n v="0.05"/>
    <n v="103.51"/>
    <n v="932.75749999999994"/>
    <n v="517.55000000000007"/>
    <n v="415.20749999999987"/>
    <n v="0.44513981393877816"/>
  </r>
  <r>
    <n v="1389"/>
    <d v="2026-10-18T00:00:00"/>
    <n v="2026"/>
    <x v="3"/>
    <n v="10"/>
    <x v="9"/>
    <x v="0"/>
    <x v="15"/>
    <x v="0"/>
    <s v="New"/>
    <x v="1"/>
    <s v="Hiking Daypack 20L"/>
    <n v="2"/>
    <n v="93.73"/>
    <n v="0"/>
    <n v="44.79"/>
    <n v="187.46"/>
    <n v="89.58"/>
    <n v="97.88000000000001"/>
    <n v="0.52213805611863873"/>
  </r>
  <r>
    <n v="1493"/>
    <d v="2026-10-18T00:00:00"/>
    <n v="2026"/>
    <x v="3"/>
    <n v="10"/>
    <x v="9"/>
    <x v="2"/>
    <x v="10"/>
    <x v="0"/>
    <s v="Business"/>
    <x v="2"/>
    <s v="Insulated Bottle"/>
    <n v="1"/>
    <n v="36.46"/>
    <n v="0.05"/>
    <n v="13.35"/>
    <n v="34.637"/>
    <n v="13.35"/>
    <n v="21.286999999999999"/>
    <n v="0.61457401045125148"/>
  </r>
  <r>
    <n v="1967"/>
    <d v="2026-10-18T00:00:00"/>
    <n v="2026"/>
    <x v="3"/>
    <n v="10"/>
    <x v="9"/>
    <x v="1"/>
    <x v="14"/>
    <x v="0"/>
    <s v="Returning"/>
    <x v="3"/>
    <s v="Compact Sleeping Bag"/>
    <n v="2"/>
    <n v="125.91"/>
    <n v="0"/>
    <n v="61.95"/>
    <n v="251.82"/>
    <n v="123.9"/>
    <n v="127.91999999999999"/>
    <n v="0.50798189182749576"/>
  </r>
  <r>
    <n v="2132"/>
    <d v="2026-10-18T00:00:00"/>
    <n v="2026"/>
    <x v="3"/>
    <n v="10"/>
    <x v="9"/>
    <x v="3"/>
    <x v="8"/>
    <x v="2"/>
    <s v="New"/>
    <x v="1"/>
    <s v="Hiking Daypack 20L"/>
    <n v="1"/>
    <n v="92.56"/>
    <n v="0.1"/>
    <n v="44.23"/>
    <n v="83.304000000000002"/>
    <n v="44.23"/>
    <n v="39.074000000000005"/>
    <n v="0.46905310669355621"/>
  </r>
  <r>
    <n v="2882"/>
    <d v="2026-10-18T00:00:00"/>
    <n v="2026"/>
    <x v="3"/>
    <n v="10"/>
    <x v="9"/>
    <x v="3"/>
    <x v="8"/>
    <x v="3"/>
    <s v="New"/>
    <x v="1"/>
    <s v="Trekking Poles"/>
    <n v="4"/>
    <n v="70.02"/>
    <n v="0"/>
    <n v="32.86"/>
    <n v="280.08"/>
    <n v="131.44"/>
    <n v="148.63999999999999"/>
    <n v="0.53070551271065403"/>
  </r>
  <r>
    <n v="3345"/>
    <d v="2026-10-18T00:00:00"/>
    <n v="2026"/>
    <x v="3"/>
    <n v="10"/>
    <x v="9"/>
    <x v="0"/>
    <x v="15"/>
    <x v="0"/>
    <s v="Returning"/>
    <x v="0"/>
    <s v="Trail Bike Light"/>
    <n v="3"/>
    <n v="51.62"/>
    <n v="0.1"/>
    <n v="22.94"/>
    <n v="139.374"/>
    <n v="68.820000000000007"/>
    <n v="70.553999999999988"/>
    <n v="0.50622067243531788"/>
  </r>
  <r>
    <n v="4089"/>
    <d v="2026-10-18T00:00:00"/>
    <n v="2026"/>
    <x v="3"/>
    <n v="10"/>
    <x v="9"/>
    <x v="2"/>
    <x v="2"/>
    <x v="0"/>
    <s v="New"/>
    <x v="3"/>
    <s v="Trail Tent 2P"/>
    <n v="1"/>
    <n v="196.39"/>
    <n v="0"/>
    <n v="104.66"/>
    <n v="196.39"/>
    <n v="104.66"/>
    <n v="91.72999999999999"/>
    <n v="0.46708080859514228"/>
  </r>
  <r>
    <n v="4119"/>
    <d v="2026-10-18T00:00:00"/>
    <n v="2026"/>
    <x v="3"/>
    <n v="10"/>
    <x v="9"/>
    <x v="3"/>
    <x v="8"/>
    <x v="1"/>
    <s v="Business"/>
    <x v="4"/>
    <s v="Resistance Band Set"/>
    <n v="10"/>
    <n v="41.26"/>
    <n v="0.1"/>
    <n v="15.06"/>
    <n v="371.34"/>
    <n v="150.6"/>
    <n v="220.73999999999998"/>
    <n v="0.59444175149458711"/>
  </r>
  <r>
    <n v="4968"/>
    <d v="2026-10-18T00:00:00"/>
    <n v="2026"/>
    <x v="3"/>
    <n v="10"/>
    <x v="9"/>
    <x v="2"/>
    <x v="3"/>
    <x v="3"/>
    <s v="New"/>
    <x v="2"/>
    <s v="Insulated Bottle"/>
    <n v="1"/>
    <n v="35.549999999999997"/>
    <n v="0.05"/>
    <n v="13.44"/>
    <n v="33.772499999999994"/>
    <n v="13.44"/>
    <n v="20.332499999999996"/>
    <n v="0.60204308238951809"/>
  </r>
  <r>
    <n v="5197"/>
    <d v="2026-10-18T00:00:00"/>
    <n v="2026"/>
    <x v="3"/>
    <n v="10"/>
    <x v="9"/>
    <x v="3"/>
    <x v="8"/>
    <x v="0"/>
    <s v="New"/>
    <x v="0"/>
    <s v="Trail Bike Light"/>
    <n v="1"/>
    <n v="49.5"/>
    <n v="0"/>
    <n v="22.36"/>
    <n v="49.5"/>
    <n v="22.36"/>
    <n v="27.14"/>
    <n v="0.54828282828282826"/>
  </r>
  <r>
    <n v="66"/>
    <d v="2026-10-19T00:00:00"/>
    <n v="2026"/>
    <x v="3"/>
    <n v="10"/>
    <x v="9"/>
    <x v="0"/>
    <x v="15"/>
    <x v="0"/>
    <s v="Business"/>
    <x v="3"/>
    <s v="Portable Camp Stove"/>
    <n v="1"/>
    <n v="80.58"/>
    <n v="0"/>
    <n v="40.43"/>
    <n v="80.58"/>
    <n v="40.43"/>
    <n v="40.15"/>
    <n v="0.49826259617771157"/>
  </r>
  <r>
    <n v="585"/>
    <d v="2026-10-19T00:00:00"/>
    <n v="2026"/>
    <x v="3"/>
    <n v="10"/>
    <x v="9"/>
    <x v="2"/>
    <x v="5"/>
    <x v="2"/>
    <s v="Business"/>
    <x v="2"/>
    <s v="Travel Backpack 35L"/>
    <n v="2"/>
    <n v="161.59"/>
    <n v="0.05"/>
    <n v="89.57"/>
    <n v="307.02100000000002"/>
    <n v="179.14"/>
    <n v="127.88100000000003"/>
    <n v="0.41652199686666391"/>
  </r>
  <r>
    <n v="856"/>
    <d v="2026-10-19T00:00:00"/>
    <n v="2026"/>
    <x v="3"/>
    <n v="10"/>
    <x v="9"/>
    <x v="3"/>
    <x v="8"/>
    <x v="0"/>
    <s v="Business"/>
    <x v="3"/>
    <s v="Portable Camp Stove"/>
    <n v="1"/>
    <n v="80.319999999999993"/>
    <n v="0"/>
    <n v="39.729999999999997"/>
    <n v="80.319999999999993"/>
    <n v="39.729999999999997"/>
    <n v="40.589999999999996"/>
    <n v="0.50535358565737054"/>
  </r>
  <r>
    <n v="1793"/>
    <d v="2026-10-19T00:00:00"/>
    <n v="2026"/>
    <x v="3"/>
    <n v="10"/>
    <x v="9"/>
    <x v="0"/>
    <x v="9"/>
    <x v="3"/>
    <s v="New"/>
    <x v="2"/>
    <s v="Travel Backpack 35L"/>
    <n v="1"/>
    <n v="164.25"/>
    <n v="0"/>
    <n v="86.6"/>
    <n v="164.25"/>
    <n v="86.6"/>
    <n v="77.650000000000006"/>
    <n v="0.47275494672754947"/>
  </r>
  <r>
    <n v="4763"/>
    <d v="2026-10-19T00:00:00"/>
    <n v="2026"/>
    <x v="3"/>
    <n v="10"/>
    <x v="9"/>
    <x v="3"/>
    <x v="8"/>
    <x v="3"/>
    <s v="New"/>
    <x v="0"/>
    <s v="Cycling Pack 12L"/>
    <n v="6"/>
    <n v="101.6"/>
    <n v="0"/>
    <n v="50.17"/>
    <n v="609.59999999999991"/>
    <n v="301.02"/>
    <n v="308.57999999999993"/>
    <n v="0.50620078740157481"/>
  </r>
  <r>
    <n v="1716"/>
    <d v="2026-10-20T00:00:00"/>
    <n v="2026"/>
    <x v="3"/>
    <n v="10"/>
    <x v="9"/>
    <x v="0"/>
    <x v="0"/>
    <x v="2"/>
    <s v="Returning"/>
    <x v="4"/>
    <s v="Recovery Roller"/>
    <n v="5"/>
    <n v="35.99"/>
    <n v="0"/>
    <n v="14.19"/>
    <n v="179.95000000000002"/>
    <n v="70.95"/>
    <n v="109.00000000000001"/>
    <n v="0.60572381217004723"/>
  </r>
  <r>
    <n v="1759"/>
    <d v="2026-10-20T00:00:00"/>
    <n v="2026"/>
    <x v="3"/>
    <n v="10"/>
    <x v="9"/>
    <x v="3"/>
    <x v="8"/>
    <x v="0"/>
    <s v="Returning"/>
    <x v="4"/>
    <s v="Recovery Roller"/>
    <n v="2"/>
    <n v="36.57"/>
    <n v="0.1"/>
    <n v="13.79"/>
    <n v="65.826000000000008"/>
    <n v="27.58"/>
    <n v="38.246000000000009"/>
    <n v="0.58101661957281325"/>
  </r>
  <r>
    <n v="1811"/>
    <d v="2026-10-20T00:00:00"/>
    <n v="2026"/>
    <x v="3"/>
    <n v="10"/>
    <x v="9"/>
    <x v="1"/>
    <x v="6"/>
    <x v="0"/>
    <s v="New"/>
    <x v="0"/>
    <s v="Compact Repair Kit"/>
    <n v="1"/>
    <n v="40.99"/>
    <n v="0.1"/>
    <n v="17.16"/>
    <n v="36.891000000000005"/>
    <n v="17.16"/>
    <n v="19.731000000000005"/>
    <n v="0.5348458973733432"/>
  </r>
  <r>
    <n v="2918"/>
    <d v="2026-10-20T00:00:00"/>
    <n v="2026"/>
    <x v="3"/>
    <n v="10"/>
    <x v="9"/>
    <x v="3"/>
    <x v="8"/>
    <x v="2"/>
    <s v="Returning"/>
    <x v="3"/>
    <s v="Portable Camp Stove"/>
    <n v="3"/>
    <n v="80.47"/>
    <n v="0"/>
    <n v="40.090000000000003"/>
    <n v="241.41"/>
    <n v="120.27000000000001"/>
    <n v="121.13999999999999"/>
    <n v="0.50180191375667949"/>
  </r>
  <r>
    <n v="4150"/>
    <d v="2026-10-20T00:00:00"/>
    <n v="2026"/>
    <x v="3"/>
    <n v="10"/>
    <x v="9"/>
    <x v="3"/>
    <x v="13"/>
    <x v="2"/>
    <s v="Business"/>
    <x v="1"/>
    <s v="Trail Boots"/>
    <n v="5"/>
    <n v="140.32"/>
    <n v="0"/>
    <n v="80.08"/>
    <n v="701.59999999999991"/>
    <n v="400.4"/>
    <n v="301.19999999999993"/>
    <n v="0.4293044469783352"/>
  </r>
  <r>
    <n v="4830"/>
    <d v="2026-10-20T00:00:00"/>
    <n v="2026"/>
    <x v="3"/>
    <n v="10"/>
    <x v="9"/>
    <x v="1"/>
    <x v="11"/>
    <x v="0"/>
    <s v="New"/>
    <x v="4"/>
    <s v="Weighted Vest"/>
    <n v="3"/>
    <n v="125.93"/>
    <n v="0.1"/>
    <n v="68.45"/>
    <n v="340.01100000000002"/>
    <n v="205.35000000000002"/>
    <n v="134.661"/>
    <n v="0.39604895135745605"/>
  </r>
  <r>
    <n v="4698"/>
    <d v="2026-10-21T00:00:00"/>
    <n v="2026"/>
    <x v="3"/>
    <n v="10"/>
    <x v="9"/>
    <x v="3"/>
    <x v="8"/>
    <x v="0"/>
    <s v="Returning"/>
    <x v="1"/>
    <s v="Trail Boots"/>
    <n v="2"/>
    <n v="141.4"/>
    <n v="0.05"/>
    <n v="77.48"/>
    <n v="268.66000000000003"/>
    <n v="154.96"/>
    <n v="113.70000000000002"/>
    <n v="0.42321149408173903"/>
  </r>
  <r>
    <n v="4846"/>
    <d v="2026-10-21T00:00:00"/>
    <n v="2026"/>
    <x v="3"/>
    <n v="10"/>
    <x v="9"/>
    <x v="0"/>
    <x v="0"/>
    <x v="1"/>
    <s v="Business"/>
    <x v="0"/>
    <s v="Trail Bike Light"/>
    <n v="8"/>
    <n v="51.91"/>
    <n v="0.05"/>
    <n v="22.99"/>
    <n v="394.51599999999996"/>
    <n v="183.92"/>
    <n v="210.59599999999998"/>
    <n v="0.53380851473704483"/>
  </r>
  <r>
    <n v="5024"/>
    <d v="2026-10-21T00:00:00"/>
    <n v="2026"/>
    <x v="3"/>
    <n v="10"/>
    <x v="9"/>
    <x v="3"/>
    <x v="7"/>
    <x v="3"/>
    <s v="Returning"/>
    <x v="3"/>
    <s v="Trail Tent 2P"/>
    <n v="1"/>
    <n v="192.62"/>
    <n v="0"/>
    <n v="102.51"/>
    <n v="192.62"/>
    <n v="102.51"/>
    <n v="90.11"/>
    <n v="0.46781227286886096"/>
  </r>
  <r>
    <n v="1157"/>
    <d v="2026-10-22T00:00:00"/>
    <n v="2026"/>
    <x v="3"/>
    <n v="10"/>
    <x v="9"/>
    <x v="3"/>
    <x v="4"/>
    <x v="0"/>
    <s v="New"/>
    <x v="0"/>
    <s v="Trail Bike Light"/>
    <n v="1"/>
    <n v="51.25"/>
    <n v="0"/>
    <n v="22.58"/>
    <n v="51.25"/>
    <n v="22.58"/>
    <n v="28.67"/>
    <n v="0.55941463414634152"/>
  </r>
  <r>
    <n v="1427"/>
    <d v="2026-10-22T00:00:00"/>
    <n v="2026"/>
    <x v="3"/>
    <n v="10"/>
    <x v="9"/>
    <x v="3"/>
    <x v="4"/>
    <x v="2"/>
    <s v="New"/>
    <x v="2"/>
    <s v="Packing Cube Set"/>
    <n v="1"/>
    <n v="45.97"/>
    <n v="0.05"/>
    <n v="18.760000000000002"/>
    <n v="43.671499999999995"/>
    <n v="18.760000000000002"/>
    <n v="24.911499999999993"/>
    <n v="0.57042922729926826"/>
  </r>
  <r>
    <n v="1622"/>
    <d v="2026-10-22T00:00:00"/>
    <n v="2026"/>
    <x v="3"/>
    <n v="10"/>
    <x v="9"/>
    <x v="2"/>
    <x v="2"/>
    <x v="3"/>
    <s v="Returning"/>
    <x v="3"/>
    <s v="Compact Sleeping Bag"/>
    <n v="1"/>
    <n v="123.29"/>
    <n v="0"/>
    <n v="59.48"/>
    <n v="123.29"/>
    <n v="59.48"/>
    <n v="63.810000000000009"/>
    <n v="0.51756022386243816"/>
  </r>
  <r>
    <n v="1879"/>
    <d v="2026-10-22T00:00:00"/>
    <n v="2026"/>
    <x v="3"/>
    <n v="10"/>
    <x v="9"/>
    <x v="3"/>
    <x v="8"/>
    <x v="1"/>
    <s v="Business"/>
    <x v="2"/>
    <s v="Insulated Bottle"/>
    <n v="8"/>
    <n v="35.83"/>
    <n v="0.05"/>
    <n v="13.89"/>
    <n v="272.30799999999999"/>
    <n v="111.12"/>
    <n v="161.18799999999999"/>
    <n v="0.59193266448286497"/>
  </r>
  <r>
    <n v="2483"/>
    <d v="2026-10-22T00:00:00"/>
    <n v="2026"/>
    <x v="3"/>
    <n v="10"/>
    <x v="9"/>
    <x v="0"/>
    <x v="0"/>
    <x v="0"/>
    <s v="New"/>
    <x v="3"/>
    <s v="Portable Camp Stove"/>
    <n v="1"/>
    <n v="80.56"/>
    <n v="0"/>
    <n v="39.53"/>
    <n v="80.56"/>
    <n v="39.53"/>
    <n v="41.03"/>
    <n v="0.5093098311817279"/>
  </r>
  <r>
    <n v="4451"/>
    <d v="2026-10-22T00:00:00"/>
    <n v="2026"/>
    <x v="3"/>
    <n v="10"/>
    <x v="9"/>
    <x v="3"/>
    <x v="7"/>
    <x v="0"/>
    <s v="New"/>
    <x v="0"/>
    <s v="Compact Repair Kit"/>
    <n v="1"/>
    <n v="40.47"/>
    <n v="0.05"/>
    <n v="16.73"/>
    <n v="38.4465"/>
    <n v="16.73"/>
    <n v="21.7165"/>
    <n v="0.5648498562938109"/>
  </r>
  <r>
    <n v="93"/>
    <d v="2026-10-23T00:00:00"/>
    <n v="2026"/>
    <x v="3"/>
    <n v="10"/>
    <x v="9"/>
    <x v="1"/>
    <x v="12"/>
    <x v="1"/>
    <s v="Business"/>
    <x v="2"/>
    <s v="Carry-On Duffel"/>
    <n v="15"/>
    <n v="133.52000000000001"/>
    <n v="0.2"/>
    <n v="66"/>
    <n v="1602.2400000000002"/>
    <n v="990"/>
    <n v="612.24000000000024"/>
    <n v="0.38211503894547644"/>
  </r>
  <r>
    <n v="265"/>
    <d v="2026-10-23T00:00:00"/>
    <n v="2026"/>
    <x v="3"/>
    <n v="10"/>
    <x v="9"/>
    <x v="1"/>
    <x v="6"/>
    <x v="0"/>
    <s v="Returning"/>
    <x v="0"/>
    <s v="Commuter Helmet"/>
    <n v="1"/>
    <n v="82.28"/>
    <n v="0"/>
    <n v="42.08"/>
    <n v="82.28"/>
    <n v="42.08"/>
    <n v="40.200000000000003"/>
    <n v="0.48857559552746721"/>
  </r>
  <r>
    <n v="555"/>
    <d v="2026-10-23T00:00:00"/>
    <n v="2026"/>
    <x v="3"/>
    <n v="10"/>
    <x v="9"/>
    <x v="1"/>
    <x v="11"/>
    <x v="0"/>
    <s v="New"/>
    <x v="2"/>
    <s v="Insulated Bottle"/>
    <n v="6"/>
    <n v="35.479999999999997"/>
    <n v="0"/>
    <n v="13.37"/>
    <n v="212.88"/>
    <n v="80.22"/>
    <n v="132.66"/>
    <n v="0.62316798196166856"/>
  </r>
  <r>
    <n v="1993"/>
    <d v="2026-10-23T00:00:00"/>
    <n v="2026"/>
    <x v="3"/>
    <n v="10"/>
    <x v="9"/>
    <x v="2"/>
    <x v="3"/>
    <x v="2"/>
    <s v="New"/>
    <x v="1"/>
    <s v="Summit Backpack 45L"/>
    <n v="1"/>
    <n v="152.38"/>
    <n v="0.15"/>
    <n v="78.92"/>
    <n v="129.523"/>
    <n v="78.92"/>
    <n v="50.602999999999994"/>
    <n v="0.39068736826663986"/>
  </r>
  <r>
    <n v="3116"/>
    <d v="2026-10-23T00:00:00"/>
    <n v="2026"/>
    <x v="3"/>
    <n v="10"/>
    <x v="9"/>
    <x v="1"/>
    <x v="1"/>
    <x v="3"/>
    <s v="New"/>
    <x v="1"/>
    <s v="Hiking Daypack 20L"/>
    <n v="1"/>
    <n v="93.64"/>
    <n v="0"/>
    <n v="44.34"/>
    <n v="93.64"/>
    <n v="44.34"/>
    <n v="49.3"/>
    <n v="0.52648440837249033"/>
  </r>
  <r>
    <n v="3631"/>
    <d v="2026-10-23T00:00:00"/>
    <n v="2026"/>
    <x v="3"/>
    <n v="10"/>
    <x v="9"/>
    <x v="3"/>
    <x v="7"/>
    <x v="2"/>
    <s v="Returning"/>
    <x v="4"/>
    <s v="Weighted Vest"/>
    <n v="1"/>
    <n v="123.6"/>
    <n v="0"/>
    <n v="67.3"/>
    <n v="123.6"/>
    <n v="67.3"/>
    <n v="56.3"/>
    <n v="0.45550161812297735"/>
  </r>
  <r>
    <n v="4216"/>
    <d v="2026-10-23T00:00:00"/>
    <n v="2026"/>
    <x v="3"/>
    <n v="10"/>
    <x v="9"/>
    <x v="1"/>
    <x v="1"/>
    <x v="0"/>
    <s v="New"/>
    <x v="4"/>
    <s v="Weighted Vest"/>
    <n v="3"/>
    <n v="124.6"/>
    <n v="0.05"/>
    <n v="69.12"/>
    <n v="355.10999999999996"/>
    <n v="207.36"/>
    <n v="147.74999999999994"/>
    <n v="0.41606826053898782"/>
  </r>
  <r>
    <n v="4956"/>
    <d v="2026-10-23T00:00:00"/>
    <n v="2026"/>
    <x v="3"/>
    <n v="10"/>
    <x v="9"/>
    <x v="3"/>
    <x v="13"/>
    <x v="2"/>
    <s v="Business"/>
    <x v="1"/>
    <s v="Summit Backpack 45L"/>
    <n v="2"/>
    <n v="151.66"/>
    <n v="0"/>
    <n v="77.17"/>
    <n v="303.32"/>
    <n v="154.34"/>
    <n v="148.97999999999999"/>
    <n v="0.49116444678886984"/>
  </r>
  <r>
    <n v="439"/>
    <d v="2026-10-24T00:00:00"/>
    <n v="2026"/>
    <x v="3"/>
    <n v="10"/>
    <x v="9"/>
    <x v="2"/>
    <x v="5"/>
    <x v="2"/>
    <s v="New"/>
    <x v="2"/>
    <s v="Insulated Bottle"/>
    <n v="1"/>
    <n v="36.76"/>
    <n v="0"/>
    <n v="13.18"/>
    <n v="36.76"/>
    <n v="13.18"/>
    <n v="23.58"/>
    <n v="0.64145810663764957"/>
  </r>
  <r>
    <n v="1076"/>
    <d v="2026-10-24T00:00:00"/>
    <n v="2026"/>
    <x v="3"/>
    <n v="10"/>
    <x v="9"/>
    <x v="0"/>
    <x v="9"/>
    <x v="3"/>
    <s v="Returning"/>
    <x v="3"/>
    <s v="Trail Tent 2P"/>
    <n v="1"/>
    <n v="195.67"/>
    <n v="0"/>
    <n v="105.88"/>
    <n v="195.67"/>
    <n v="105.88"/>
    <n v="89.789999999999992"/>
    <n v="0.45888485715745897"/>
  </r>
  <r>
    <n v="1130"/>
    <d v="2026-10-24T00:00:00"/>
    <n v="2026"/>
    <x v="3"/>
    <n v="10"/>
    <x v="9"/>
    <x v="0"/>
    <x v="15"/>
    <x v="2"/>
    <s v="Returning"/>
    <x v="0"/>
    <s v="Compact Repair Kit"/>
    <n v="1"/>
    <n v="40.83"/>
    <n v="0.1"/>
    <n v="16.54"/>
    <n v="36.747"/>
    <n v="16.54"/>
    <n v="20.207000000000001"/>
    <n v="0.54989522954254766"/>
  </r>
  <r>
    <n v="2820"/>
    <d v="2026-10-24T00:00:00"/>
    <n v="2026"/>
    <x v="3"/>
    <n v="10"/>
    <x v="9"/>
    <x v="3"/>
    <x v="7"/>
    <x v="1"/>
    <s v="Business"/>
    <x v="1"/>
    <s v="Trekking Poles"/>
    <n v="6"/>
    <n v="72.73"/>
    <n v="0.05"/>
    <n v="32.700000000000003"/>
    <n v="414.56099999999998"/>
    <n v="196.20000000000002"/>
    <n v="218.36099999999996"/>
    <n v="0.52672827400551425"/>
  </r>
  <r>
    <n v="4213"/>
    <d v="2026-10-24T00:00:00"/>
    <n v="2026"/>
    <x v="3"/>
    <n v="10"/>
    <x v="9"/>
    <x v="1"/>
    <x v="14"/>
    <x v="1"/>
    <s v="Business"/>
    <x v="3"/>
    <s v="Portable Camp Stove"/>
    <n v="4"/>
    <n v="81.23"/>
    <n v="0.1"/>
    <n v="38.96"/>
    <n v="292.428"/>
    <n v="155.84"/>
    <n v="136.58799999999999"/>
    <n v="0.46708249552026482"/>
  </r>
  <r>
    <n v="4375"/>
    <d v="2026-10-24T00:00:00"/>
    <n v="2026"/>
    <x v="3"/>
    <n v="10"/>
    <x v="9"/>
    <x v="1"/>
    <x v="1"/>
    <x v="0"/>
    <s v="Business"/>
    <x v="2"/>
    <s v="Packing Cube Set"/>
    <n v="1"/>
    <n v="46.38"/>
    <n v="0.15"/>
    <n v="17.87"/>
    <n v="39.423000000000002"/>
    <n v="17.87"/>
    <n v="21.553000000000001"/>
    <n v="0.54671131065621592"/>
  </r>
  <r>
    <n v="5072"/>
    <d v="2026-10-24T00:00:00"/>
    <n v="2026"/>
    <x v="3"/>
    <n v="10"/>
    <x v="9"/>
    <x v="3"/>
    <x v="7"/>
    <x v="1"/>
    <s v="Business"/>
    <x v="2"/>
    <s v="Packing Cube Set"/>
    <n v="5"/>
    <n v="45.9"/>
    <n v="0.1"/>
    <n v="17.940000000000001"/>
    <n v="206.55"/>
    <n v="89.7"/>
    <n v="116.85000000000001"/>
    <n v="0.56572258533042852"/>
  </r>
  <r>
    <n v="310"/>
    <d v="2026-10-25T00:00:00"/>
    <n v="2026"/>
    <x v="3"/>
    <n v="10"/>
    <x v="9"/>
    <x v="1"/>
    <x v="12"/>
    <x v="0"/>
    <s v="Business"/>
    <x v="1"/>
    <s v="Trail Boots"/>
    <n v="5"/>
    <n v="144.04"/>
    <n v="0.1"/>
    <n v="78.069999999999993"/>
    <n v="648.17999999999995"/>
    <n v="390.34999999999997"/>
    <n v="257.83"/>
    <n v="0.39777530932765592"/>
  </r>
  <r>
    <n v="317"/>
    <d v="2026-10-25T00:00:00"/>
    <n v="2026"/>
    <x v="3"/>
    <n v="10"/>
    <x v="9"/>
    <x v="2"/>
    <x v="10"/>
    <x v="3"/>
    <s v="New"/>
    <x v="0"/>
    <s v="Commuter Helmet"/>
    <n v="2"/>
    <n v="80.69"/>
    <n v="0.05"/>
    <n v="43.81"/>
    <n v="153.31099999999998"/>
    <n v="87.62"/>
    <n v="65.690999999999974"/>
    <n v="0.42848197454846676"/>
  </r>
  <r>
    <n v="684"/>
    <d v="2026-10-25T00:00:00"/>
    <n v="2026"/>
    <x v="3"/>
    <n v="10"/>
    <x v="9"/>
    <x v="3"/>
    <x v="4"/>
    <x v="0"/>
    <s v="Business"/>
    <x v="3"/>
    <s v="Trail Tent 2P"/>
    <n v="1"/>
    <n v="191.91"/>
    <n v="0"/>
    <n v="101.89"/>
    <n v="191.91"/>
    <n v="101.89"/>
    <n v="90.02"/>
    <n v="0.46907404512531914"/>
  </r>
  <r>
    <n v="1430"/>
    <d v="2026-10-25T00:00:00"/>
    <n v="2026"/>
    <x v="3"/>
    <n v="10"/>
    <x v="9"/>
    <x v="3"/>
    <x v="13"/>
    <x v="2"/>
    <s v="New"/>
    <x v="4"/>
    <s v="Recovery Roller"/>
    <n v="1"/>
    <n v="36.630000000000003"/>
    <n v="0.05"/>
    <n v="13.97"/>
    <n v="34.798500000000004"/>
    <n v="13.97"/>
    <n v="20.828500000000005"/>
    <n v="0.59854591433538806"/>
  </r>
  <r>
    <n v="2049"/>
    <d v="2026-10-25T00:00:00"/>
    <n v="2026"/>
    <x v="3"/>
    <n v="10"/>
    <x v="9"/>
    <x v="3"/>
    <x v="4"/>
    <x v="1"/>
    <s v="Business"/>
    <x v="2"/>
    <s v="Insulated Bottle"/>
    <n v="6"/>
    <n v="35.380000000000003"/>
    <n v="0.05"/>
    <n v="13.9"/>
    <n v="201.66600000000003"/>
    <n v="83.4"/>
    <n v="118.26600000000002"/>
    <n v="0.58644491386748387"/>
  </r>
  <r>
    <n v="2199"/>
    <d v="2026-10-25T00:00:00"/>
    <n v="2026"/>
    <x v="3"/>
    <n v="10"/>
    <x v="9"/>
    <x v="1"/>
    <x v="12"/>
    <x v="3"/>
    <s v="Returning"/>
    <x v="2"/>
    <s v="Carry-On Duffel"/>
    <n v="1"/>
    <n v="132.63"/>
    <n v="0.05"/>
    <n v="67.489999999999995"/>
    <n v="125.99849999999999"/>
    <n v="67.489999999999995"/>
    <n v="58.508499999999998"/>
    <n v="0.46435870268296847"/>
  </r>
  <r>
    <n v="2954"/>
    <d v="2026-10-25T00:00:00"/>
    <n v="2026"/>
    <x v="3"/>
    <n v="10"/>
    <x v="9"/>
    <x v="3"/>
    <x v="4"/>
    <x v="0"/>
    <s v="New"/>
    <x v="1"/>
    <s v="Trekking Poles"/>
    <n v="1"/>
    <n v="71.17"/>
    <n v="0"/>
    <n v="32.57"/>
    <n v="71.17"/>
    <n v="32.57"/>
    <n v="38.6"/>
    <n v="0.54236335534635383"/>
  </r>
  <r>
    <n v="3218"/>
    <d v="2026-10-25T00:00:00"/>
    <n v="2026"/>
    <x v="3"/>
    <n v="10"/>
    <x v="9"/>
    <x v="0"/>
    <x v="15"/>
    <x v="1"/>
    <s v="Business"/>
    <x v="2"/>
    <s v="Carry-On Duffel"/>
    <n v="6"/>
    <n v="132.08000000000001"/>
    <n v="0.1"/>
    <n v="67.61"/>
    <n v="713.23200000000008"/>
    <n v="405.65999999999997"/>
    <n v="307.57200000000012"/>
    <n v="0.43123696076451995"/>
  </r>
  <r>
    <n v="3965"/>
    <d v="2026-10-25T00:00:00"/>
    <n v="2026"/>
    <x v="3"/>
    <n v="10"/>
    <x v="9"/>
    <x v="1"/>
    <x v="11"/>
    <x v="2"/>
    <s v="Returning"/>
    <x v="3"/>
    <s v="Portable Camp Stove"/>
    <n v="3"/>
    <n v="82.75"/>
    <n v="0.05"/>
    <n v="38.53"/>
    <n v="235.83749999999998"/>
    <n v="115.59"/>
    <n v="120.24749999999997"/>
    <n v="0.50987438384480832"/>
  </r>
  <r>
    <n v="2278"/>
    <d v="2026-10-26T00:00:00"/>
    <n v="2026"/>
    <x v="3"/>
    <n v="10"/>
    <x v="9"/>
    <x v="0"/>
    <x v="15"/>
    <x v="0"/>
    <s v="Returning"/>
    <x v="4"/>
    <s v="Training Mat"/>
    <n v="5"/>
    <n v="51.5"/>
    <n v="0.1"/>
    <n v="21.38"/>
    <n v="231.75"/>
    <n v="106.89999999999999"/>
    <n v="124.85000000000001"/>
    <n v="0.53872707659115426"/>
  </r>
  <r>
    <n v="3132"/>
    <d v="2026-10-26T00:00:00"/>
    <n v="2026"/>
    <x v="3"/>
    <n v="10"/>
    <x v="9"/>
    <x v="2"/>
    <x v="5"/>
    <x v="0"/>
    <s v="New"/>
    <x v="1"/>
    <s v="Trail Boots"/>
    <n v="3"/>
    <n v="140.49"/>
    <n v="0.05"/>
    <n v="77.45"/>
    <n v="400.3965"/>
    <n v="232.35000000000002"/>
    <n v="168.04649999999998"/>
    <n v="0.41970022215478903"/>
  </r>
  <r>
    <n v="3144"/>
    <d v="2026-10-26T00:00:00"/>
    <n v="2026"/>
    <x v="3"/>
    <n v="10"/>
    <x v="9"/>
    <x v="2"/>
    <x v="2"/>
    <x v="3"/>
    <s v="New"/>
    <x v="4"/>
    <s v="Recovery Roller"/>
    <n v="4"/>
    <n v="36.200000000000003"/>
    <n v="0.15"/>
    <n v="13.53"/>
    <n v="123.08000000000001"/>
    <n v="54.12"/>
    <n v="68.960000000000008"/>
    <n v="0.56028599285017877"/>
  </r>
  <r>
    <n v="3501"/>
    <d v="2026-10-26T00:00:00"/>
    <n v="2026"/>
    <x v="3"/>
    <n v="10"/>
    <x v="9"/>
    <x v="3"/>
    <x v="7"/>
    <x v="2"/>
    <s v="New"/>
    <x v="3"/>
    <s v="Compact Sleeping Bag"/>
    <n v="1"/>
    <n v="120.5"/>
    <n v="0.05"/>
    <n v="61.71"/>
    <n v="114.47499999999999"/>
    <n v="61.71"/>
    <n v="52.764999999999993"/>
    <n v="0.4609303341340904"/>
  </r>
  <r>
    <n v="458"/>
    <d v="2026-10-27T00:00:00"/>
    <n v="2026"/>
    <x v="3"/>
    <n v="10"/>
    <x v="9"/>
    <x v="2"/>
    <x v="2"/>
    <x v="2"/>
    <s v="Business"/>
    <x v="0"/>
    <s v="Cycling Pack 12L"/>
    <n v="1"/>
    <n v="102.44"/>
    <n v="0.05"/>
    <n v="49.14"/>
    <n v="97.317999999999998"/>
    <n v="49.14"/>
    <n v="48.177999999999997"/>
    <n v="0.49505744055570394"/>
  </r>
  <r>
    <n v="1065"/>
    <d v="2026-10-27T00:00:00"/>
    <n v="2026"/>
    <x v="3"/>
    <n v="10"/>
    <x v="9"/>
    <x v="2"/>
    <x v="5"/>
    <x v="0"/>
    <s v="New"/>
    <x v="4"/>
    <s v="Weighted Vest"/>
    <n v="6"/>
    <n v="121.58"/>
    <n v="0.15"/>
    <n v="68.86"/>
    <n v="620.05799999999999"/>
    <n v="413.15999999999997"/>
    <n v="206.89800000000002"/>
    <n v="0.33367523683268346"/>
  </r>
  <r>
    <n v="1707"/>
    <d v="2026-10-27T00:00:00"/>
    <n v="2026"/>
    <x v="3"/>
    <n v="10"/>
    <x v="9"/>
    <x v="2"/>
    <x v="16"/>
    <x v="0"/>
    <s v="New"/>
    <x v="2"/>
    <s v="Insulated Bottle"/>
    <n v="2"/>
    <n v="35.36"/>
    <n v="0"/>
    <n v="13.33"/>
    <n v="70.72"/>
    <n v="26.66"/>
    <n v="44.06"/>
    <n v="0.62302036199095023"/>
  </r>
  <r>
    <n v="1989"/>
    <d v="2026-10-27T00:00:00"/>
    <n v="2026"/>
    <x v="3"/>
    <n v="10"/>
    <x v="9"/>
    <x v="3"/>
    <x v="4"/>
    <x v="0"/>
    <s v="New"/>
    <x v="3"/>
    <s v="Alpine Tent 4P"/>
    <n v="2"/>
    <n v="335.73"/>
    <n v="0"/>
    <n v="199.44"/>
    <n v="671.46"/>
    <n v="398.88"/>
    <n v="272.58000000000004"/>
    <n v="0.4059512107943884"/>
  </r>
  <r>
    <n v="2852"/>
    <d v="2026-10-27T00:00:00"/>
    <n v="2026"/>
    <x v="3"/>
    <n v="10"/>
    <x v="9"/>
    <x v="1"/>
    <x v="12"/>
    <x v="1"/>
    <s v="Business"/>
    <x v="1"/>
    <s v="Trail Boots"/>
    <n v="3"/>
    <n v="141.96"/>
    <n v="0.1"/>
    <n v="77.42"/>
    <n v="383.29200000000003"/>
    <n v="232.26"/>
    <n v="151.03200000000004"/>
    <n v="0.39403900942362485"/>
  </r>
  <r>
    <n v="4762"/>
    <d v="2026-10-27T00:00:00"/>
    <n v="2026"/>
    <x v="3"/>
    <n v="10"/>
    <x v="9"/>
    <x v="1"/>
    <x v="12"/>
    <x v="3"/>
    <s v="New"/>
    <x v="4"/>
    <s v="Training Mat"/>
    <n v="2"/>
    <n v="51.76"/>
    <n v="0"/>
    <n v="21.64"/>
    <n v="103.52"/>
    <n v="43.28"/>
    <n v="60.239999999999995"/>
    <n v="0.58191653786707875"/>
  </r>
  <r>
    <n v="4997"/>
    <d v="2026-10-27T00:00:00"/>
    <n v="2026"/>
    <x v="3"/>
    <n v="10"/>
    <x v="9"/>
    <x v="3"/>
    <x v="7"/>
    <x v="0"/>
    <s v="Returning"/>
    <x v="3"/>
    <s v="Trail Tent 2P"/>
    <n v="3"/>
    <n v="194.09"/>
    <n v="0.1"/>
    <n v="105.84"/>
    <n v="524.04300000000001"/>
    <n v="317.52"/>
    <n v="206.52300000000002"/>
    <n v="0.39409552269565667"/>
  </r>
  <r>
    <n v="1238"/>
    <d v="2026-10-28T00:00:00"/>
    <n v="2026"/>
    <x v="3"/>
    <n v="10"/>
    <x v="9"/>
    <x v="1"/>
    <x v="12"/>
    <x v="0"/>
    <s v="Returning"/>
    <x v="3"/>
    <s v="Compact Sleeping Bag"/>
    <n v="1"/>
    <n v="125.39"/>
    <n v="0.05"/>
    <n v="61.19"/>
    <n v="119.12049999999999"/>
    <n v="61.19"/>
    <n v="57.930499999999995"/>
    <n v="0.48631847582909743"/>
  </r>
  <r>
    <n v="2622"/>
    <d v="2026-10-28T00:00:00"/>
    <n v="2026"/>
    <x v="3"/>
    <n v="10"/>
    <x v="9"/>
    <x v="0"/>
    <x v="15"/>
    <x v="3"/>
    <s v="New"/>
    <x v="3"/>
    <s v="Portable Camp Stove"/>
    <n v="3"/>
    <n v="83.73"/>
    <n v="0.15"/>
    <n v="39.43"/>
    <n v="213.51149999999998"/>
    <n v="118.28999999999999"/>
    <n v="95.221499999999992"/>
    <n v="0.44597831966896395"/>
  </r>
  <r>
    <n v="3106"/>
    <d v="2026-10-28T00:00:00"/>
    <n v="2026"/>
    <x v="3"/>
    <n v="10"/>
    <x v="9"/>
    <x v="3"/>
    <x v="8"/>
    <x v="3"/>
    <s v="Business"/>
    <x v="4"/>
    <s v="Recovery Roller"/>
    <n v="3"/>
    <n v="36.99"/>
    <n v="0.05"/>
    <n v="14.14"/>
    <n v="105.42149999999999"/>
    <n v="42.42"/>
    <n v="63.001499999999993"/>
    <n v="0.59761528720422297"/>
  </r>
  <r>
    <n v="3274"/>
    <d v="2026-10-28T00:00:00"/>
    <n v="2026"/>
    <x v="3"/>
    <n v="10"/>
    <x v="9"/>
    <x v="3"/>
    <x v="7"/>
    <x v="3"/>
    <s v="New"/>
    <x v="4"/>
    <s v="Resistance Band Set"/>
    <n v="1"/>
    <n v="39.42"/>
    <n v="0"/>
    <n v="14.58"/>
    <n v="39.42"/>
    <n v="14.58"/>
    <n v="24.840000000000003"/>
    <n v="0.63013698630136994"/>
  </r>
  <r>
    <n v="3542"/>
    <d v="2026-10-28T00:00:00"/>
    <n v="2026"/>
    <x v="3"/>
    <n v="10"/>
    <x v="9"/>
    <x v="3"/>
    <x v="4"/>
    <x v="0"/>
    <s v="New"/>
    <x v="0"/>
    <s v="Trail Bike Light"/>
    <n v="2"/>
    <n v="50.66"/>
    <n v="0"/>
    <n v="22.02"/>
    <n v="101.32"/>
    <n v="44.04"/>
    <n v="57.279999999999994"/>
    <n v="0.56533754441373862"/>
  </r>
  <r>
    <n v="3704"/>
    <d v="2026-10-28T00:00:00"/>
    <n v="2026"/>
    <x v="3"/>
    <n v="10"/>
    <x v="9"/>
    <x v="1"/>
    <x v="12"/>
    <x v="0"/>
    <s v="Returning"/>
    <x v="1"/>
    <s v="Trekking Poles"/>
    <n v="4"/>
    <n v="71.959999999999994"/>
    <n v="0.1"/>
    <n v="31.51"/>
    <n v="259.05599999999998"/>
    <n v="126.04"/>
    <n v="133.01599999999996"/>
    <n v="0.51346427027360864"/>
  </r>
  <r>
    <n v="4699"/>
    <d v="2026-10-28T00:00:00"/>
    <n v="2026"/>
    <x v="3"/>
    <n v="10"/>
    <x v="9"/>
    <x v="2"/>
    <x v="5"/>
    <x v="2"/>
    <s v="Returning"/>
    <x v="0"/>
    <s v="Trail Bike Light"/>
    <n v="1"/>
    <n v="49.72"/>
    <n v="0.05"/>
    <n v="22.5"/>
    <n v="47.233999999999995"/>
    <n v="22.5"/>
    <n v="24.733999999999995"/>
    <n v="0.52364821950290041"/>
  </r>
  <r>
    <n v="1226"/>
    <d v="2026-10-29T00:00:00"/>
    <n v="2026"/>
    <x v="3"/>
    <n v="10"/>
    <x v="9"/>
    <x v="0"/>
    <x v="0"/>
    <x v="3"/>
    <s v="Returning"/>
    <x v="2"/>
    <s v="Insulated Bottle"/>
    <n v="1"/>
    <n v="36.58"/>
    <n v="0"/>
    <n v="13.5"/>
    <n v="36.58"/>
    <n v="13.5"/>
    <n v="23.08"/>
    <n v="0.63094587206123565"/>
  </r>
  <r>
    <n v="1245"/>
    <d v="2026-10-29T00:00:00"/>
    <n v="2026"/>
    <x v="3"/>
    <n v="10"/>
    <x v="9"/>
    <x v="1"/>
    <x v="6"/>
    <x v="3"/>
    <s v="Returning"/>
    <x v="4"/>
    <s v="Resistance Band Set"/>
    <n v="2"/>
    <n v="41.06"/>
    <n v="0.05"/>
    <n v="15.07"/>
    <n v="78.013999999999996"/>
    <n v="30.14"/>
    <n v="47.873999999999995"/>
    <n v="0.6136590868305688"/>
  </r>
  <r>
    <n v="1477"/>
    <d v="2026-10-29T00:00:00"/>
    <n v="2026"/>
    <x v="3"/>
    <n v="10"/>
    <x v="9"/>
    <x v="1"/>
    <x v="14"/>
    <x v="3"/>
    <s v="Returning"/>
    <x v="3"/>
    <s v="Compact Sleeping Bag"/>
    <n v="1"/>
    <n v="121.78"/>
    <n v="0.15"/>
    <n v="61.55"/>
    <n v="103.51300000000001"/>
    <n v="61.55"/>
    <n v="41.963000000000008"/>
    <n v="0.40538869513974096"/>
  </r>
  <r>
    <n v="1575"/>
    <d v="2026-10-29T00:00:00"/>
    <n v="2026"/>
    <x v="3"/>
    <n v="10"/>
    <x v="9"/>
    <x v="3"/>
    <x v="7"/>
    <x v="1"/>
    <s v="Returning"/>
    <x v="2"/>
    <s v="Carry-On Duffel"/>
    <n v="5"/>
    <n v="130.68"/>
    <n v="0.2"/>
    <n v="67.209999999999994"/>
    <n v="522.72000000000014"/>
    <n v="336.04999999999995"/>
    <n v="186.67000000000019"/>
    <n v="0.35711279461279488"/>
  </r>
  <r>
    <n v="2830"/>
    <d v="2026-10-29T00:00:00"/>
    <n v="2026"/>
    <x v="3"/>
    <n v="10"/>
    <x v="9"/>
    <x v="2"/>
    <x v="2"/>
    <x v="0"/>
    <s v="New"/>
    <x v="2"/>
    <s v="Travel Backpack 35L"/>
    <n v="1"/>
    <n v="161.94999999999999"/>
    <n v="0"/>
    <n v="86.61"/>
    <n v="161.94999999999999"/>
    <n v="86.61"/>
    <n v="75.339999999999989"/>
    <n v="0.46520531028095086"/>
  </r>
  <r>
    <n v="2884"/>
    <d v="2026-10-29T00:00:00"/>
    <n v="2026"/>
    <x v="3"/>
    <n v="10"/>
    <x v="9"/>
    <x v="0"/>
    <x v="15"/>
    <x v="2"/>
    <s v="Returning"/>
    <x v="0"/>
    <s v="Commuter Helmet"/>
    <n v="2"/>
    <n v="83.6"/>
    <n v="0"/>
    <n v="43.01"/>
    <n v="167.2"/>
    <n v="86.02"/>
    <n v="81.179999999999993"/>
    <n v="0.48552631578947369"/>
  </r>
  <r>
    <n v="3093"/>
    <d v="2026-10-29T00:00:00"/>
    <n v="2026"/>
    <x v="3"/>
    <n v="10"/>
    <x v="9"/>
    <x v="3"/>
    <x v="4"/>
    <x v="1"/>
    <s v="Business"/>
    <x v="3"/>
    <s v="Trail Tent 2P"/>
    <n v="3"/>
    <n v="194.19"/>
    <n v="0.15"/>
    <n v="104.22"/>
    <n v="495.18449999999996"/>
    <n v="312.65999999999997"/>
    <n v="182.52449999999999"/>
    <n v="0.36859897674503139"/>
  </r>
  <r>
    <n v="3613"/>
    <d v="2026-10-29T00:00:00"/>
    <n v="2026"/>
    <x v="3"/>
    <n v="10"/>
    <x v="9"/>
    <x v="1"/>
    <x v="12"/>
    <x v="0"/>
    <s v="Returning"/>
    <x v="2"/>
    <s v="Travel Backpack 35L"/>
    <n v="3"/>
    <n v="167.41"/>
    <n v="0"/>
    <n v="85.33"/>
    <n v="502.23"/>
    <n v="255.99"/>
    <n v="246.24"/>
    <n v="0.49029329191804549"/>
  </r>
  <r>
    <n v="4496"/>
    <d v="2026-10-29T00:00:00"/>
    <n v="2026"/>
    <x v="3"/>
    <n v="10"/>
    <x v="9"/>
    <x v="3"/>
    <x v="8"/>
    <x v="0"/>
    <s v="Returning"/>
    <x v="4"/>
    <s v="Resistance Band Set"/>
    <n v="2"/>
    <n v="40.83"/>
    <n v="0.1"/>
    <n v="14.91"/>
    <n v="73.494"/>
    <n v="29.82"/>
    <n v="43.673999999999999"/>
    <n v="0.59425259204833047"/>
  </r>
  <r>
    <n v="5194"/>
    <d v="2026-10-29T00:00:00"/>
    <n v="2026"/>
    <x v="3"/>
    <n v="10"/>
    <x v="9"/>
    <x v="0"/>
    <x v="9"/>
    <x v="1"/>
    <s v="Business"/>
    <x v="3"/>
    <s v="Portable Camp Stove"/>
    <n v="12"/>
    <n v="80.84"/>
    <n v="0.1"/>
    <n v="38.39"/>
    <n v="873.072"/>
    <n v="460.68"/>
    <n v="412.392"/>
    <n v="0.4723459233602727"/>
  </r>
  <r>
    <n v="339"/>
    <d v="2026-10-30T00:00:00"/>
    <n v="2026"/>
    <x v="3"/>
    <n v="10"/>
    <x v="9"/>
    <x v="3"/>
    <x v="13"/>
    <x v="0"/>
    <s v="Returning"/>
    <x v="0"/>
    <s v="Compact Repair Kit"/>
    <n v="1"/>
    <n v="39.65"/>
    <n v="0"/>
    <n v="16.38"/>
    <n v="39.65"/>
    <n v="16.38"/>
    <n v="23.27"/>
    <n v="0.58688524590163937"/>
  </r>
  <r>
    <n v="1199"/>
    <d v="2026-10-30T00:00:00"/>
    <n v="2026"/>
    <x v="3"/>
    <n v="10"/>
    <x v="9"/>
    <x v="1"/>
    <x v="12"/>
    <x v="0"/>
    <s v="New"/>
    <x v="0"/>
    <s v="Cycling Pack 12L"/>
    <n v="1"/>
    <n v="102.47"/>
    <n v="0.1"/>
    <n v="49.75"/>
    <n v="92.222999999999999"/>
    <n v="49.75"/>
    <n v="42.472999999999999"/>
    <n v="0.46054671828068922"/>
  </r>
  <r>
    <n v="1253"/>
    <d v="2026-10-30T00:00:00"/>
    <n v="2026"/>
    <x v="3"/>
    <n v="10"/>
    <x v="9"/>
    <x v="3"/>
    <x v="13"/>
    <x v="2"/>
    <s v="Business"/>
    <x v="4"/>
    <s v="Resistance Band Set"/>
    <n v="2"/>
    <n v="40.43"/>
    <n v="0"/>
    <n v="14.88"/>
    <n v="80.86"/>
    <n v="29.76"/>
    <n v="51.099999999999994"/>
    <n v="0.63195646796932969"/>
  </r>
  <r>
    <n v="1407"/>
    <d v="2026-10-30T00:00:00"/>
    <n v="2026"/>
    <x v="3"/>
    <n v="10"/>
    <x v="9"/>
    <x v="3"/>
    <x v="8"/>
    <x v="2"/>
    <s v="Business"/>
    <x v="2"/>
    <s v="Insulated Bottle"/>
    <n v="2"/>
    <n v="35.880000000000003"/>
    <n v="0.05"/>
    <n v="13.52"/>
    <n v="68.171999999999997"/>
    <n v="27.04"/>
    <n v="41.131999999999998"/>
    <n v="0.60335621662852779"/>
  </r>
  <r>
    <n v="2532"/>
    <d v="2026-10-30T00:00:00"/>
    <n v="2026"/>
    <x v="3"/>
    <n v="10"/>
    <x v="9"/>
    <x v="0"/>
    <x v="15"/>
    <x v="3"/>
    <s v="New"/>
    <x v="0"/>
    <s v="Commuter Helmet"/>
    <n v="1"/>
    <n v="80.400000000000006"/>
    <n v="0"/>
    <n v="43.34"/>
    <n v="80.400000000000006"/>
    <n v="43.34"/>
    <n v="37.06"/>
    <n v="0.46094527363184079"/>
  </r>
  <r>
    <n v="307"/>
    <d v="2026-10-31T00:00:00"/>
    <n v="2026"/>
    <x v="3"/>
    <n v="10"/>
    <x v="9"/>
    <x v="3"/>
    <x v="8"/>
    <x v="0"/>
    <s v="Returning"/>
    <x v="4"/>
    <s v="Recovery Roller"/>
    <n v="1"/>
    <n v="37.08"/>
    <n v="0"/>
    <n v="13.62"/>
    <n v="37.08"/>
    <n v="13.62"/>
    <n v="23.46"/>
    <n v="0.63268608414239491"/>
  </r>
  <r>
    <n v="3257"/>
    <d v="2026-10-31T00:00:00"/>
    <n v="2026"/>
    <x v="3"/>
    <n v="10"/>
    <x v="9"/>
    <x v="3"/>
    <x v="4"/>
    <x v="2"/>
    <s v="New"/>
    <x v="2"/>
    <s v="Travel Backpack 35L"/>
    <n v="6"/>
    <n v="165.92"/>
    <n v="0"/>
    <n v="87.55"/>
    <n v="995.52"/>
    <n v="525.29999999999995"/>
    <n v="470.22"/>
    <n v="0.4723360655737705"/>
  </r>
  <r>
    <n v="3739"/>
    <d v="2026-10-31T00:00:00"/>
    <n v="2026"/>
    <x v="3"/>
    <n v="10"/>
    <x v="9"/>
    <x v="1"/>
    <x v="12"/>
    <x v="3"/>
    <s v="New"/>
    <x v="2"/>
    <s v="Carry-On Duffel"/>
    <n v="1"/>
    <n v="135.19"/>
    <n v="0"/>
    <n v="68.319999999999993"/>
    <n v="135.19"/>
    <n v="68.319999999999993"/>
    <n v="66.87"/>
    <n v="0.49463717730601381"/>
  </r>
  <r>
    <n v="77"/>
    <d v="2026-11-01T00:00:00"/>
    <n v="2026"/>
    <x v="3"/>
    <n v="11"/>
    <x v="10"/>
    <x v="1"/>
    <x v="11"/>
    <x v="0"/>
    <s v="New"/>
    <x v="2"/>
    <s v="Carry-On Duffel"/>
    <n v="2"/>
    <n v="133.96"/>
    <n v="0.1"/>
    <n v="65.44"/>
    <n v="241.12800000000001"/>
    <n v="130.88"/>
    <n v="110.24800000000002"/>
    <n v="0.4572177432732823"/>
  </r>
  <r>
    <n v="461"/>
    <d v="2026-11-01T00:00:00"/>
    <n v="2026"/>
    <x v="3"/>
    <n v="11"/>
    <x v="10"/>
    <x v="1"/>
    <x v="11"/>
    <x v="3"/>
    <s v="Business"/>
    <x v="0"/>
    <s v="Trail Bike Light"/>
    <n v="3"/>
    <n v="51.67"/>
    <n v="0.05"/>
    <n v="22.8"/>
    <n v="147.25949999999997"/>
    <n v="68.400000000000006"/>
    <n v="78.859499999999969"/>
    <n v="0.53551383781691497"/>
  </r>
  <r>
    <n v="732"/>
    <d v="2026-11-01T00:00:00"/>
    <n v="2026"/>
    <x v="3"/>
    <n v="11"/>
    <x v="10"/>
    <x v="1"/>
    <x v="1"/>
    <x v="3"/>
    <s v="Returning"/>
    <x v="1"/>
    <s v="Summit Backpack 45L"/>
    <n v="1"/>
    <n v="150.46"/>
    <n v="0.15"/>
    <n v="78.39"/>
    <n v="127.89100000000001"/>
    <n v="78.39"/>
    <n v="49.501000000000005"/>
    <n v="0.38705616501552104"/>
  </r>
  <r>
    <n v="919"/>
    <d v="2026-11-01T00:00:00"/>
    <n v="2026"/>
    <x v="3"/>
    <n v="11"/>
    <x v="10"/>
    <x v="3"/>
    <x v="13"/>
    <x v="0"/>
    <s v="New"/>
    <x v="0"/>
    <s v="Cycling Pack 12L"/>
    <n v="1"/>
    <n v="103.53"/>
    <n v="0.1"/>
    <n v="51.75"/>
    <n v="93.177000000000007"/>
    <n v="51.75"/>
    <n v="41.427000000000007"/>
    <n v="0.4446054283782479"/>
  </r>
  <r>
    <n v="949"/>
    <d v="2026-11-01T00:00:00"/>
    <n v="2026"/>
    <x v="3"/>
    <n v="11"/>
    <x v="10"/>
    <x v="2"/>
    <x v="2"/>
    <x v="0"/>
    <s v="Returning"/>
    <x v="0"/>
    <s v="Cycling Pack 12L"/>
    <n v="4"/>
    <n v="103.33"/>
    <n v="0"/>
    <n v="49.15"/>
    <n v="413.32"/>
    <n v="196.6"/>
    <n v="216.72"/>
    <n v="0.5243394948224136"/>
  </r>
  <r>
    <n v="1185"/>
    <d v="2026-11-01T00:00:00"/>
    <n v="2026"/>
    <x v="3"/>
    <n v="11"/>
    <x v="10"/>
    <x v="3"/>
    <x v="8"/>
    <x v="1"/>
    <s v="Business"/>
    <x v="2"/>
    <s v="Insulated Bottle"/>
    <n v="5"/>
    <n v="37.08"/>
    <n v="0.15"/>
    <n v="13.27"/>
    <n v="157.58999999999997"/>
    <n v="66.349999999999994"/>
    <n v="91.239999999999981"/>
    <n v="0.57897074687480166"/>
  </r>
  <r>
    <n v="1248"/>
    <d v="2026-11-01T00:00:00"/>
    <n v="2026"/>
    <x v="3"/>
    <n v="11"/>
    <x v="10"/>
    <x v="0"/>
    <x v="0"/>
    <x v="1"/>
    <s v="Business"/>
    <x v="2"/>
    <s v="Carry-On Duffel"/>
    <n v="5"/>
    <n v="132.33000000000001"/>
    <n v="0.2"/>
    <n v="65.2"/>
    <n v="529.32000000000005"/>
    <n v="326"/>
    <n v="203.32000000000005"/>
    <n v="0.3841154689034989"/>
  </r>
  <r>
    <n v="2129"/>
    <d v="2026-11-01T00:00:00"/>
    <n v="2026"/>
    <x v="3"/>
    <n v="11"/>
    <x v="10"/>
    <x v="3"/>
    <x v="13"/>
    <x v="2"/>
    <s v="New"/>
    <x v="0"/>
    <s v="Trail Bike Light"/>
    <n v="2"/>
    <n v="50.43"/>
    <n v="0"/>
    <n v="22.54"/>
    <n v="100.86"/>
    <n v="45.08"/>
    <n v="55.78"/>
    <n v="0.55304382312115807"/>
  </r>
  <r>
    <n v="2850"/>
    <d v="2026-11-01T00:00:00"/>
    <n v="2026"/>
    <x v="3"/>
    <n v="11"/>
    <x v="10"/>
    <x v="2"/>
    <x v="2"/>
    <x v="1"/>
    <s v="Returning"/>
    <x v="4"/>
    <s v="Training Mat"/>
    <n v="3"/>
    <n v="50.05"/>
    <n v="0.15"/>
    <n v="22.36"/>
    <n v="127.62749999999998"/>
    <n v="67.08"/>
    <n v="60.547499999999985"/>
    <n v="0.47440794499618022"/>
  </r>
  <r>
    <n v="3477"/>
    <d v="2026-11-01T00:00:00"/>
    <n v="2026"/>
    <x v="3"/>
    <n v="11"/>
    <x v="10"/>
    <x v="3"/>
    <x v="13"/>
    <x v="0"/>
    <s v="Returning"/>
    <x v="3"/>
    <s v="Trail Tent 2P"/>
    <n v="1"/>
    <n v="197.14"/>
    <n v="0.05"/>
    <n v="102.87"/>
    <n v="187.28299999999999"/>
    <n v="102.87"/>
    <n v="84.412999999999982"/>
    <n v="0.45072430492890431"/>
  </r>
  <r>
    <n v="4673"/>
    <d v="2026-11-01T00:00:00"/>
    <n v="2026"/>
    <x v="3"/>
    <n v="11"/>
    <x v="10"/>
    <x v="0"/>
    <x v="0"/>
    <x v="1"/>
    <s v="Business"/>
    <x v="1"/>
    <s v="Trekking Poles"/>
    <n v="5"/>
    <n v="72.13"/>
    <n v="0.1"/>
    <n v="31.41"/>
    <n v="324.58499999999998"/>
    <n v="157.05000000000001"/>
    <n v="167.53499999999997"/>
    <n v="0.51615139331762094"/>
  </r>
  <r>
    <n v="4679"/>
    <d v="2026-11-01T00:00:00"/>
    <n v="2026"/>
    <x v="3"/>
    <n v="11"/>
    <x v="10"/>
    <x v="1"/>
    <x v="12"/>
    <x v="1"/>
    <s v="Returning"/>
    <x v="3"/>
    <s v="Alpine Tent 4P"/>
    <n v="8"/>
    <n v="341.51"/>
    <n v="0.1"/>
    <n v="200.1"/>
    <n v="2458.8719999999998"/>
    <n v="1600.8"/>
    <n v="858.07199999999989"/>
    <n v="0.34896977150498276"/>
  </r>
  <r>
    <n v="4809"/>
    <d v="2026-11-01T00:00:00"/>
    <n v="2026"/>
    <x v="3"/>
    <n v="11"/>
    <x v="10"/>
    <x v="1"/>
    <x v="11"/>
    <x v="0"/>
    <s v="New"/>
    <x v="2"/>
    <s v="Insulated Bottle"/>
    <n v="1"/>
    <n v="36.47"/>
    <n v="0.05"/>
    <n v="13.88"/>
    <n v="34.646499999999996"/>
    <n v="13.88"/>
    <n v="20.766499999999994"/>
    <n v="0.59938233299178834"/>
  </r>
  <r>
    <n v="4849"/>
    <d v="2026-11-01T00:00:00"/>
    <n v="2026"/>
    <x v="3"/>
    <n v="11"/>
    <x v="10"/>
    <x v="0"/>
    <x v="0"/>
    <x v="0"/>
    <s v="New"/>
    <x v="2"/>
    <s v="Insulated Bottle"/>
    <n v="4"/>
    <n v="35.69"/>
    <n v="0.15"/>
    <n v="13.52"/>
    <n v="121.34599999999999"/>
    <n v="54.08"/>
    <n v="67.265999999999991"/>
    <n v="0.55433224004087478"/>
  </r>
  <r>
    <n v="436"/>
    <d v="2026-11-02T00:00:00"/>
    <n v="2026"/>
    <x v="3"/>
    <n v="11"/>
    <x v="10"/>
    <x v="2"/>
    <x v="10"/>
    <x v="0"/>
    <s v="New"/>
    <x v="2"/>
    <s v="Insulated Bottle"/>
    <n v="2"/>
    <n v="35.340000000000003"/>
    <n v="0.1"/>
    <n v="13.82"/>
    <n v="63.612000000000009"/>
    <n v="27.64"/>
    <n v="35.972000000000008"/>
    <n v="0.56549078790165386"/>
  </r>
  <r>
    <n v="879"/>
    <d v="2026-11-02T00:00:00"/>
    <n v="2026"/>
    <x v="3"/>
    <n v="11"/>
    <x v="10"/>
    <x v="2"/>
    <x v="10"/>
    <x v="0"/>
    <s v="New"/>
    <x v="2"/>
    <s v="Packing Cube Set"/>
    <n v="4"/>
    <n v="46.8"/>
    <n v="0.05"/>
    <n v="18.52"/>
    <n v="177.83999999999997"/>
    <n v="74.08"/>
    <n v="103.75999999999998"/>
    <n v="0.58344579397210972"/>
  </r>
  <r>
    <n v="955"/>
    <d v="2026-11-02T00:00:00"/>
    <n v="2026"/>
    <x v="3"/>
    <n v="11"/>
    <x v="10"/>
    <x v="3"/>
    <x v="13"/>
    <x v="2"/>
    <s v="New"/>
    <x v="3"/>
    <s v="Trail Tent 2P"/>
    <n v="1"/>
    <n v="198.34"/>
    <n v="0.05"/>
    <n v="103.2"/>
    <n v="188.423"/>
    <n v="103.2"/>
    <n v="85.222999999999999"/>
    <n v="0.45229616341954004"/>
  </r>
  <r>
    <n v="1068"/>
    <d v="2026-11-02T00:00:00"/>
    <n v="2026"/>
    <x v="3"/>
    <n v="11"/>
    <x v="10"/>
    <x v="1"/>
    <x v="6"/>
    <x v="0"/>
    <s v="Returning"/>
    <x v="4"/>
    <s v="Weighted Vest"/>
    <n v="5"/>
    <n v="122.26"/>
    <n v="0.1"/>
    <n v="68.3"/>
    <n v="550.17000000000007"/>
    <n v="341.5"/>
    <n v="208.67000000000007"/>
    <n v="0.37928276714470083"/>
  </r>
  <r>
    <n v="1733"/>
    <d v="2026-11-02T00:00:00"/>
    <n v="2026"/>
    <x v="3"/>
    <n v="11"/>
    <x v="10"/>
    <x v="0"/>
    <x v="9"/>
    <x v="1"/>
    <s v="Returning"/>
    <x v="1"/>
    <s v="Trekking Poles"/>
    <n v="3"/>
    <n v="71.12"/>
    <n v="0.15"/>
    <n v="33.090000000000003"/>
    <n v="181.35599999999999"/>
    <n v="99.27000000000001"/>
    <n v="82.085999999999984"/>
    <n v="0.45262356911268437"/>
  </r>
  <r>
    <n v="3270"/>
    <d v="2026-11-02T00:00:00"/>
    <n v="2026"/>
    <x v="3"/>
    <n v="11"/>
    <x v="10"/>
    <x v="1"/>
    <x v="12"/>
    <x v="2"/>
    <s v="Returning"/>
    <x v="0"/>
    <s v="Commuter Helmet"/>
    <n v="2"/>
    <n v="81.900000000000006"/>
    <n v="0.15"/>
    <n v="41.91"/>
    <n v="139.23000000000002"/>
    <n v="83.82"/>
    <n v="55.410000000000025"/>
    <n v="0.39797457444516282"/>
  </r>
  <r>
    <n v="3484"/>
    <d v="2026-11-02T00:00:00"/>
    <n v="2026"/>
    <x v="3"/>
    <n v="11"/>
    <x v="10"/>
    <x v="2"/>
    <x v="2"/>
    <x v="3"/>
    <s v="Returning"/>
    <x v="2"/>
    <s v="Travel Backpack 35L"/>
    <n v="4"/>
    <n v="165.12"/>
    <n v="0.05"/>
    <n v="89.65"/>
    <n v="627.45600000000002"/>
    <n v="358.6"/>
    <n v="268.85599999999999"/>
    <n v="0.42848582211342306"/>
  </r>
  <r>
    <n v="3608"/>
    <d v="2026-11-02T00:00:00"/>
    <n v="2026"/>
    <x v="3"/>
    <n v="11"/>
    <x v="10"/>
    <x v="3"/>
    <x v="8"/>
    <x v="2"/>
    <s v="New"/>
    <x v="1"/>
    <s v="Hiking Daypack 20L"/>
    <n v="1"/>
    <n v="91.35"/>
    <n v="0"/>
    <n v="45.5"/>
    <n v="91.35"/>
    <n v="45.5"/>
    <n v="45.849999999999994"/>
    <n v="0.50191570881226055"/>
  </r>
  <r>
    <n v="4036"/>
    <d v="2026-11-02T00:00:00"/>
    <n v="2026"/>
    <x v="3"/>
    <n v="11"/>
    <x v="10"/>
    <x v="2"/>
    <x v="3"/>
    <x v="0"/>
    <s v="Business"/>
    <x v="4"/>
    <s v="Recovery Roller"/>
    <n v="1"/>
    <n v="36.96"/>
    <n v="0.1"/>
    <n v="14.18"/>
    <n v="33.264000000000003"/>
    <n v="14.18"/>
    <n v="19.084000000000003"/>
    <n v="0.57371332371332373"/>
  </r>
  <r>
    <n v="408"/>
    <d v="2026-11-03T00:00:00"/>
    <n v="2026"/>
    <x v="3"/>
    <n v="11"/>
    <x v="10"/>
    <x v="3"/>
    <x v="13"/>
    <x v="0"/>
    <s v="Returning"/>
    <x v="0"/>
    <s v="Trail Bike Light"/>
    <n v="1"/>
    <n v="49.61"/>
    <n v="0"/>
    <n v="22.8"/>
    <n v="49.61"/>
    <n v="22.8"/>
    <n v="26.81"/>
    <n v="0.54041523886313236"/>
  </r>
  <r>
    <n v="939"/>
    <d v="2026-11-03T00:00:00"/>
    <n v="2026"/>
    <x v="3"/>
    <n v="11"/>
    <x v="10"/>
    <x v="1"/>
    <x v="11"/>
    <x v="2"/>
    <s v="Returning"/>
    <x v="0"/>
    <s v="Trail Bike Light"/>
    <n v="1"/>
    <n v="49.76"/>
    <n v="0.1"/>
    <n v="21.94"/>
    <n v="44.783999999999999"/>
    <n v="21.94"/>
    <n v="22.843999999999998"/>
    <n v="0.51009289031797067"/>
  </r>
  <r>
    <n v="1022"/>
    <d v="2026-11-03T00:00:00"/>
    <n v="2026"/>
    <x v="3"/>
    <n v="11"/>
    <x v="10"/>
    <x v="3"/>
    <x v="7"/>
    <x v="0"/>
    <s v="Returning"/>
    <x v="0"/>
    <s v="Compact Repair Kit"/>
    <n v="1"/>
    <n v="39.97"/>
    <n v="0.1"/>
    <n v="16.93"/>
    <n v="35.972999999999999"/>
    <n v="16.93"/>
    <n v="19.042999999999999"/>
    <n v="0.52936924915909156"/>
  </r>
  <r>
    <n v="1997"/>
    <d v="2026-11-03T00:00:00"/>
    <n v="2026"/>
    <x v="3"/>
    <n v="11"/>
    <x v="10"/>
    <x v="1"/>
    <x v="12"/>
    <x v="3"/>
    <s v="Returning"/>
    <x v="3"/>
    <s v="Alpine Tent 4P"/>
    <n v="2"/>
    <n v="335.46"/>
    <n v="0.1"/>
    <n v="199.87"/>
    <n v="603.82799999999997"/>
    <n v="399.74"/>
    <n v="204.08799999999997"/>
    <n v="0.33799028862523761"/>
  </r>
  <r>
    <n v="3978"/>
    <d v="2026-11-03T00:00:00"/>
    <n v="2026"/>
    <x v="3"/>
    <n v="11"/>
    <x v="10"/>
    <x v="1"/>
    <x v="12"/>
    <x v="0"/>
    <s v="New"/>
    <x v="1"/>
    <s v="Summit Backpack 45L"/>
    <n v="4"/>
    <n v="154.46"/>
    <n v="0.05"/>
    <n v="80.48"/>
    <n v="586.94799999999998"/>
    <n v="321.92"/>
    <n v="265.02799999999996"/>
    <n v="0.45153574081519993"/>
  </r>
  <r>
    <n v="4715"/>
    <d v="2026-11-03T00:00:00"/>
    <n v="2026"/>
    <x v="3"/>
    <n v="11"/>
    <x v="10"/>
    <x v="0"/>
    <x v="0"/>
    <x v="1"/>
    <s v="Business"/>
    <x v="4"/>
    <s v="Resistance Band Set"/>
    <n v="10"/>
    <n v="39.869999999999997"/>
    <n v="0.15"/>
    <n v="14.31"/>
    <n v="338.89499999999998"/>
    <n v="143.1"/>
    <n v="195.79499999999999"/>
    <n v="0.57774531934670026"/>
  </r>
  <r>
    <n v="145"/>
    <d v="2026-11-04T00:00:00"/>
    <n v="2026"/>
    <x v="3"/>
    <n v="11"/>
    <x v="10"/>
    <x v="0"/>
    <x v="15"/>
    <x v="0"/>
    <s v="Business"/>
    <x v="1"/>
    <s v="Hiking Daypack 20L"/>
    <n v="2"/>
    <n v="93.19"/>
    <n v="0.2"/>
    <n v="45.7"/>
    <n v="149.10400000000001"/>
    <n v="91.4"/>
    <n v="57.704000000000008"/>
    <n v="0.38700504345959869"/>
  </r>
  <r>
    <n v="465"/>
    <d v="2026-11-04T00:00:00"/>
    <n v="2026"/>
    <x v="3"/>
    <n v="11"/>
    <x v="10"/>
    <x v="1"/>
    <x v="12"/>
    <x v="0"/>
    <s v="Returning"/>
    <x v="4"/>
    <s v="Resistance Band Set"/>
    <n v="3"/>
    <n v="41.29"/>
    <n v="0.05"/>
    <n v="14.43"/>
    <n v="117.6765"/>
    <n v="43.29"/>
    <n v="74.386500000000012"/>
    <n v="0.63212706020318421"/>
  </r>
  <r>
    <n v="1449"/>
    <d v="2026-11-04T00:00:00"/>
    <n v="2026"/>
    <x v="3"/>
    <n v="11"/>
    <x v="10"/>
    <x v="3"/>
    <x v="8"/>
    <x v="0"/>
    <s v="Returning"/>
    <x v="0"/>
    <s v="Trail Bike Light"/>
    <n v="1"/>
    <n v="50.76"/>
    <n v="0.1"/>
    <n v="22.72"/>
    <n v="45.683999999999997"/>
    <n v="22.72"/>
    <n v="22.963999999999999"/>
    <n v="0.50267051921898254"/>
  </r>
  <r>
    <n v="1802"/>
    <d v="2026-11-04T00:00:00"/>
    <n v="2026"/>
    <x v="3"/>
    <n v="11"/>
    <x v="10"/>
    <x v="2"/>
    <x v="16"/>
    <x v="2"/>
    <s v="Business"/>
    <x v="2"/>
    <s v="Insulated Bottle"/>
    <n v="1"/>
    <n v="35.94"/>
    <n v="0.05"/>
    <n v="13.39"/>
    <n v="34.142999999999994"/>
    <n v="13.39"/>
    <n v="20.752999999999993"/>
    <n v="0.60782590867820629"/>
  </r>
  <r>
    <n v="2645"/>
    <d v="2026-11-04T00:00:00"/>
    <n v="2026"/>
    <x v="3"/>
    <n v="11"/>
    <x v="10"/>
    <x v="0"/>
    <x v="15"/>
    <x v="2"/>
    <s v="New"/>
    <x v="1"/>
    <s v="Trekking Poles"/>
    <n v="4"/>
    <n v="70.010000000000005"/>
    <n v="0.05"/>
    <n v="31.43"/>
    <n v="266.03800000000001"/>
    <n v="125.72"/>
    <n v="140.31800000000001"/>
    <n v="0.52743593020545942"/>
  </r>
  <r>
    <n v="3539"/>
    <d v="2026-11-04T00:00:00"/>
    <n v="2026"/>
    <x v="3"/>
    <n v="11"/>
    <x v="10"/>
    <x v="0"/>
    <x v="15"/>
    <x v="3"/>
    <s v="Returning"/>
    <x v="1"/>
    <s v="Summit Backpack 45L"/>
    <n v="3"/>
    <n v="152.32"/>
    <n v="0.1"/>
    <n v="79.36"/>
    <n v="411.26400000000001"/>
    <n v="238.07999999999998"/>
    <n v="173.18400000000003"/>
    <n v="0.42110177404295057"/>
  </r>
  <r>
    <n v="4309"/>
    <d v="2026-11-04T00:00:00"/>
    <n v="2026"/>
    <x v="3"/>
    <n v="11"/>
    <x v="10"/>
    <x v="3"/>
    <x v="8"/>
    <x v="0"/>
    <s v="Business"/>
    <x v="0"/>
    <s v="Trail Bike Light"/>
    <n v="1"/>
    <n v="50.32"/>
    <n v="0.05"/>
    <n v="22.46"/>
    <n v="47.803999999999995"/>
    <n v="22.46"/>
    <n v="25.343999999999994"/>
    <n v="0.53016483976236295"/>
  </r>
  <r>
    <n v="4355"/>
    <d v="2026-11-04T00:00:00"/>
    <n v="2026"/>
    <x v="3"/>
    <n v="11"/>
    <x v="10"/>
    <x v="2"/>
    <x v="2"/>
    <x v="2"/>
    <s v="Returning"/>
    <x v="1"/>
    <s v="Summit Backpack 45L"/>
    <n v="2"/>
    <n v="151.04"/>
    <n v="0.15"/>
    <n v="76.97"/>
    <n v="256.76799999999997"/>
    <n v="153.94"/>
    <n v="102.82799999999997"/>
    <n v="0.40047046360917243"/>
  </r>
  <r>
    <n v="5052"/>
    <d v="2026-11-04T00:00:00"/>
    <n v="2026"/>
    <x v="3"/>
    <n v="11"/>
    <x v="10"/>
    <x v="0"/>
    <x v="15"/>
    <x v="3"/>
    <s v="Returning"/>
    <x v="0"/>
    <s v="Compact Repair Kit"/>
    <n v="3"/>
    <n v="41.12"/>
    <n v="0.1"/>
    <n v="16.670000000000002"/>
    <n v="111.02399999999999"/>
    <n v="50.010000000000005"/>
    <n v="61.013999999999982"/>
    <n v="0.54955685257241671"/>
  </r>
  <r>
    <n v="9"/>
    <d v="2026-11-05T00:00:00"/>
    <n v="2026"/>
    <x v="3"/>
    <n v="11"/>
    <x v="10"/>
    <x v="0"/>
    <x v="15"/>
    <x v="0"/>
    <s v="New"/>
    <x v="1"/>
    <s v="Trail Boots"/>
    <n v="1"/>
    <n v="140.59"/>
    <n v="0.1"/>
    <n v="79.510000000000005"/>
    <n v="126.53100000000001"/>
    <n v="79.510000000000005"/>
    <n v="47.021000000000001"/>
    <n v="0.37161644182058151"/>
  </r>
  <r>
    <n v="703"/>
    <d v="2026-11-05T00:00:00"/>
    <n v="2026"/>
    <x v="3"/>
    <n v="11"/>
    <x v="10"/>
    <x v="1"/>
    <x v="14"/>
    <x v="0"/>
    <s v="Returning"/>
    <x v="2"/>
    <s v="Travel Backpack 35L"/>
    <n v="2"/>
    <n v="160.68"/>
    <n v="0"/>
    <n v="89.49"/>
    <n v="321.36"/>
    <n v="178.98"/>
    <n v="142.38000000000002"/>
    <n v="0.4430545182972368"/>
  </r>
  <r>
    <n v="1627"/>
    <d v="2026-11-05T00:00:00"/>
    <n v="2026"/>
    <x v="3"/>
    <n v="11"/>
    <x v="10"/>
    <x v="3"/>
    <x v="4"/>
    <x v="0"/>
    <s v="Returning"/>
    <x v="4"/>
    <s v="Training Mat"/>
    <n v="6"/>
    <n v="49.7"/>
    <n v="0"/>
    <n v="22.34"/>
    <n v="298.20000000000005"/>
    <n v="134.04"/>
    <n v="164.16000000000005"/>
    <n v="0.55050301810865199"/>
  </r>
  <r>
    <n v="1760"/>
    <d v="2026-11-05T00:00:00"/>
    <n v="2026"/>
    <x v="3"/>
    <n v="11"/>
    <x v="10"/>
    <x v="1"/>
    <x v="11"/>
    <x v="2"/>
    <s v="Returning"/>
    <x v="0"/>
    <s v="Commuter Helmet"/>
    <n v="3"/>
    <n v="80.400000000000006"/>
    <n v="0.05"/>
    <n v="42.82"/>
    <n v="229.14000000000001"/>
    <n v="128.46"/>
    <n v="100.68"/>
    <n v="0.43938203718250851"/>
  </r>
  <r>
    <n v="2268"/>
    <d v="2026-11-05T00:00:00"/>
    <n v="2026"/>
    <x v="3"/>
    <n v="11"/>
    <x v="10"/>
    <x v="1"/>
    <x v="1"/>
    <x v="2"/>
    <s v="New"/>
    <x v="1"/>
    <s v="Summit Backpack 45L"/>
    <n v="4"/>
    <n v="151.38999999999999"/>
    <n v="0.05"/>
    <n v="80.66"/>
    <n v="575.28199999999993"/>
    <n v="322.64"/>
    <n v="252.64199999999994"/>
    <n v="0.43916201097896329"/>
  </r>
  <r>
    <n v="2636"/>
    <d v="2026-11-05T00:00:00"/>
    <n v="2026"/>
    <x v="3"/>
    <n v="11"/>
    <x v="10"/>
    <x v="1"/>
    <x v="14"/>
    <x v="2"/>
    <s v="Business"/>
    <x v="2"/>
    <s v="Packing Cube Set"/>
    <n v="2"/>
    <n v="45.44"/>
    <n v="0.05"/>
    <n v="18.2"/>
    <n v="86.335999999999999"/>
    <n v="36.4"/>
    <n v="49.936"/>
    <n v="0.57839140103780584"/>
  </r>
  <r>
    <n v="3255"/>
    <d v="2026-11-05T00:00:00"/>
    <n v="2026"/>
    <x v="3"/>
    <n v="11"/>
    <x v="10"/>
    <x v="3"/>
    <x v="13"/>
    <x v="0"/>
    <s v="New"/>
    <x v="1"/>
    <s v="Trekking Poles"/>
    <n v="2"/>
    <n v="70.790000000000006"/>
    <n v="0.15"/>
    <n v="33.32"/>
    <n v="120.343"/>
    <n v="66.64"/>
    <n v="53.703000000000003"/>
    <n v="0.44624947026416162"/>
  </r>
  <r>
    <n v="4326"/>
    <d v="2026-11-05T00:00:00"/>
    <n v="2026"/>
    <x v="3"/>
    <n v="11"/>
    <x v="10"/>
    <x v="2"/>
    <x v="5"/>
    <x v="2"/>
    <s v="Returning"/>
    <x v="2"/>
    <s v="Insulated Bottle"/>
    <n v="1"/>
    <n v="35.630000000000003"/>
    <n v="0"/>
    <n v="13.47"/>
    <n v="35.630000000000003"/>
    <n v="13.47"/>
    <n v="22.160000000000004"/>
    <n v="0.62194779680044909"/>
  </r>
  <r>
    <n v="4346"/>
    <d v="2026-11-05T00:00:00"/>
    <n v="2026"/>
    <x v="3"/>
    <n v="11"/>
    <x v="10"/>
    <x v="0"/>
    <x v="15"/>
    <x v="0"/>
    <s v="Business"/>
    <x v="1"/>
    <s v="Trekking Poles"/>
    <n v="3"/>
    <n v="73.010000000000005"/>
    <n v="0.15"/>
    <n v="32.49"/>
    <n v="186.17550000000003"/>
    <n v="97.47"/>
    <n v="88.705500000000029"/>
    <n v="0.47646172562984934"/>
  </r>
  <r>
    <n v="266"/>
    <d v="2026-11-06T00:00:00"/>
    <n v="2026"/>
    <x v="3"/>
    <n v="11"/>
    <x v="10"/>
    <x v="1"/>
    <x v="1"/>
    <x v="3"/>
    <s v="Business"/>
    <x v="1"/>
    <s v="Hiking Daypack 20L"/>
    <n v="1"/>
    <n v="93.48"/>
    <n v="0.05"/>
    <n v="46.34"/>
    <n v="88.805999999999997"/>
    <n v="46.34"/>
    <n v="42.465999999999994"/>
    <n v="0.47818841069297113"/>
  </r>
  <r>
    <n v="274"/>
    <d v="2026-11-06T00:00:00"/>
    <n v="2026"/>
    <x v="3"/>
    <n v="11"/>
    <x v="10"/>
    <x v="1"/>
    <x v="1"/>
    <x v="0"/>
    <s v="Business"/>
    <x v="0"/>
    <s v="Commuter Helmet"/>
    <n v="1"/>
    <n v="82.89"/>
    <n v="0"/>
    <n v="41.44"/>
    <n v="82.89"/>
    <n v="41.44"/>
    <n v="41.45"/>
    <n v="0.50006032090722652"/>
  </r>
  <r>
    <n v="1135"/>
    <d v="2026-11-06T00:00:00"/>
    <n v="2026"/>
    <x v="3"/>
    <n v="11"/>
    <x v="10"/>
    <x v="3"/>
    <x v="7"/>
    <x v="0"/>
    <s v="New"/>
    <x v="2"/>
    <s v="Insulated Bottle"/>
    <n v="2"/>
    <n v="35.71"/>
    <n v="0.2"/>
    <n v="13.48"/>
    <n v="57.136000000000003"/>
    <n v="26.96"/>
    <n v="30.176000000000002"/>
    <n v="0.52814337720526461"/>
  </r>
  <r>
    <n v="2166"/>
    <d v="2026-11-06T00:00:00"/>
    <n v="2026"/>
    <x v="3"/>
    <n v="11"/>
    <x v="10"/>
    <x v="3"/>
    <x v="13"/>
    <x v="2"/>
    <s v="New"/>
    <x v="4"/>
    <s v="Resistance Band Set"/>
    <n v="1"/>
    <n v="40.380000000000003"/>
    <n v="0.15"/>
    <n v="14.53"/>
    <n v="34.323"/>
    <n v="14.53"/>
    <n v="19.792999999999999"/>
    <n v="0.57666870611543275"/>
  </r>
  <r>
    <n v="3620"/>
    <d v="2026-11-06T00:00:00"/>
    <n v="2026"/>
    <x v="3"/>
    <n v="11"/>
    <x v="10"/>
    <x v="1"/>
    <x v="12"/>
    <x v="3"/>
    <s v="New"/>
    <x v="1"/>
    <s v="Trail Boots"/>
    <n v="1"/>
    <n v="142"/>
    <n v="0.05"/>
    <n v="81.099999999999994"/>
    <n v="134.9"/>
    <n v="81.099999999999994"/>
    <n v="53.800000000000011"/>
    <n v="0.39881393624907346"/>
  </r>
  <r>
    <n v="3986"/>
    <d v="2026-11-06T00:00:00"/>
    <n v="2026"/>
    <x v="3"/>
    <n v="11"/>
    <x v="10"/>
    <x v="0"/>
    <x v="15"/>
    <x v="3"/>
    <s v="New"/>
    <x v="2"/>
    <s v="Insulated Bottle"/>
    <n v="2"/>
    <n v="36.29"/>
    <n v="0.15"/>
    <n v="13.93"/>
    <n v="61.692999999999998"/>
    <n v="27.86"/>
    <n v="33.832999999999998"/>
    <n v="0.54840905775371596"/>
  </r>
  <r>
    <n v="4384"/>
    <d v="2026-11-06T00:00:00"/>
    <n v="2026"/>
    <x v="3"/>
    <n v="11"/>
    <x v="10"/>
    <x v="3"/>
    <x v="8"/>
    <x v="0"/>
    <s v="New"/>
    <x v="3"/>
    <s v="Compact Sleeping Bag"/>
    <n v="1"/>
    <n v="121.66"/>
    <n v="0"/>
    <n v="61.66"/>
    <n v="121.66"/>
    <n v="61.66"/>
    <n v="60"/>
    <n v="0.49317770836758179"/>
  </r>
  <r>
    <n v="4565"/>
    <d v="2026-11-06T00:00:00"/>
    <n v="2026"/>
    <x v="3"/>
    <n v="11"/>
    <x v="10"/>
    <x v="1"/>
    <x v="14"/>
    <x v="0"/>
    <s v="Returning"/>
    <x v="3"/>
    <s v="Compact Sleeping Bag"/>
    <n v="3"/>
    <n v="124.65"/>
    <n v="0.05"/>
    <n v="62.27"/>
    <n v="355.25250000000005"/>
    <n v="186.81"/>
    <n v="168.44250000000005"/>
    <n v="0.47414866890451163"/>
  </r>
  <r>
    <n v="4634"/>
    <d v="2026-11-06T00:00:00"/>
    <n v="2026"/>
    <x v="3"/>
    <n v="11"/>
    <x v="10"/>
    <x v="0"/>
    <x v="15"/>
    <x v="0"/>
    <s v="New"/>
    <x v="0"/>
    <s v="Commuter Helmet"/>
    <n v="2"/>
    <n v="80.61"/>
    <n v="0"/>
    <n v="43.72"/>
    <n v="161.22"/>
    <n v="87.44"/>
    <n v="73.78"/>
    <n v="0.45763552909068356"/>
  </r>
  <r>
    <n v="104"/>
    <d v="2026-11-07T00:00:00"/>
    <n v="2026"/>
    <x v="3"/>
    <n v="11"/>
    <x v="10"/>
    <x v="1"/>
    <x v="11"/>
    <x v="0"/>
    <s v="New"/>
    <x v="1"/>
    <s v="Summit Backpack 45L"/>
    <n v="1"/>
    <n v="153.96"/>
    <n v="0"/>
    <n v="80.62"/>
    <n v="153.96"/>
    <n v="80.62"/>
    <n v="73.34"/>
    <n v="0.47635749545336453"/>
  </r>
  <r>
    <n v="181"/>
    <d v="2026-11-07T00:00:00"/>
    <n v="2026"/>
    <x v="3"/>
    <n v="11"/>
    <x v="10"/>
    <x v="1"/>
    <x v="1"/>
    <x v="2"/>
    <s v="Returning"/>
    <x v="2"/>
    <s v="Insulated Bottle"/>
    <n v="1"/>
    <n v="35.58"/>
    <n v="0"/>
    <n v="13.4"/>
    <n v="35.58"/>
    <n v="13.4"/>
    <n v="22.18"/>
    <n v="0.62338392355255767"/>
  </r>
  <r>
    <n v="823"/>
    <d v="2026-11-07T00:00:00"/>
    <n v="2026"/>
    <x v="3"/>
    <n v="11"/>
    <x v="10"/>
    <x v="0"/>
    <x v="0"/>
    <x v="3"/>
    <s v="New"/>
    <x v="4"/>
    <s v="Recovery Roller"/>
    <n v="5"/>
    <n v="36.369999999999997"/>
    <n v="0.15"/>
    <n v="13.65"/>
    <n v="154.57249999999999"/>
    <n v="68.25"/>
    <n v="86.322499999999991"/>
    <n v="0.55845962250723769"/>
  </r>
  <r>
    <n v="1730"/>
    <d v="2026-11-07T00:00:00"/>
    <n v="2026"/>
    <x v="3"/>
    <n v="11"/>
    <x v="10"/>
    <x v="3"/>
    <x v="4"/>
    <x v="3"/>
    <s v="Returning"/>
    <x v="1"/>
    <s v="Summit Backpack 45L"/>
    <n v="2"/>
    <n v="151.55000000000001"/>
    <n v="0.1"/>
    <n v="80.48"/>
    <n v="272.79000000000002"/>
    <n v="160.96"/>
    <n v="111.83000000000001"/>
    <n v="0.40994904505297114"/>
  </r>
  <r>
    <n v="2710"/>
    <d v="2026-11-07T00:00:00"/>
    <n v="2026"/>
    <x v="3"/>
    <n v="11"/>
    <x v="10"/>
    <x v="0"/>
    <x v="9"/>
    <x v="2"/>
    <s v="New"/>
    <x v="3"/>
    <s v="Portable Camp Stove"/>
    <n v="2"/>
    <n v="80.67"/>
    <n v="0"/>
    <n v="40.5"/>
    <n v="161.34"/>
    <n v="81"/>
    <n v="80.34"/>
    <n v="0.49795462997396805"/>
  </r>
  <r>
    <n v="3018"/>
    <d v="2026-11-07T00:00:00"/>
    <n v="2026"/>
    <x v="3"/>
    <n v="11"/>
    <x v="10"/>
    <x v="3"/>
    <x v="7"/>
    <x v="1"/>
    <s v="Business"/>
    <x v="0"/>
    <s v="Commuter Helmet"/>
    <n v="10"/>
    <n v="81.48"/>
    <n v="0.05"/>
    <n v="43.7"/>
    <n v="774.06000000000006"/>
    <n v="437"/>
    <n v="337.06000000000006"/>
    <n v="0.43544428080510561"/>
  </r>
  <r>
    <n v="3735"/>
    <d v="2026-11-07T00:00:00"/>
    <n v="2026"/>
    <x v="3"/>
    <n v="11"/>
    <x v="10"/>
    <x v="3"/>
    <x v="8"/>
    <x v="2"/>
    <s v="Returning"/>
    <x v="2"/>
    <s v="Travel Backpack 35L"/>
    <n v="2"/>
    <n v="163.58000000000001"/>
    <n v="0.1"/>
    <n v="88.14"/>
    <n v="294.44400000000002"/>
    <n v="176.28"/>
    <n v="118.16400000000002"/>
    <n v="0.40131230386762851"/>
  </r>
  <r>
    <n v="4460"/>
    <d v="2026-11-07T00:00:00"/>
    <n v="2026"/>
    <x v="3"/>
    <n v="11"/>
    <x v="10"/>
    <x v="0"/>
    <x v="9"/>
    <x v="2"/>
    <s v="Returning"/>
    <x v="1"/>
    <s v="Trekking Poles"/>
    <n v="2"/>
    <n v="71.88"/>
    <n v="0.15"/>
    <n v="31.65"/>
    <n v="122.19599999999998"/>
    <n v="63.3"/>
    <n v="58.895999999999987"/>
    <n v="0.48197977020524396"/>
  </r>
  <r>
    <n v="319"/>
    <d v="2026-11-08T00:00:00"/>
    <n v="2026"/>
    <x v="3"/>
    <n v="11"/>
    <x v="10"/>
    <x v="3"/>
    <x v="8"/>
    <x v="0"/>
    <s v="Returning"/>
    <x v="2"/>
    <s v="Insulated Bottle"/>
    <n v="2"/>
    <n v="36.299999999999997"/>
    <n v="0.15"/>
    <n v="13.38"/>
    <n v="61.709999999999994"/>
    <n v="26.76"/>
    <n v="34.949999999999989"/>
    <n v="0.56635877491492448"/>
  </r>
  <r>
    <n v="595"/>
    <d v="2026-11-08T00:00:00"/>
    <n v="2026"/>
    <x v="3"/>
    <n v="11"/>
    <x v="10"/>
    <x v="1"/>
    <x v="12"/>
    <x v="0"/>
    <s v="New"/>
    <x v="4"/>
    <s v="Recovery Roller"/>
    <n v="2"/>
    <n v="36.159999999999997"/>
    <n v="0.1"/>
    <n v="13.79"/>
    <n v="65.087999999999994"/>
    <n v="27.58"/>
    <n v="37.507999999999996"/>
    <n v="0.57626597836774829"/>
  </r>
  <r>
    <n v="1623"/>
    <d v="2026-11-08T00:00:00"/>
    <n v="2026"/>
    <x v="3"/>
    <n v="11"/>
    <x v="10"/>
    <x v="2"/>
    <x v="5"/>
    <x v="0"/>
    <s v="Returning"/>
    <x v="2"/>
    <s v="Insulated Bottle"/>
    <n v="2"/>
    <n v="35.49"/>
    <n v="0.1"/>
    <n v="13.78"/>
    <n v="63.882000000000005"/>
    <n v="27.56"/>
    <n v="36.322000000000003"/>
    <n v="0.56857956857956859"/>
  </r>
  <r>
    <n v="2638"/>
    <d v="2026-11-08T00:00:00"/>
    <n v="2026"/>
    <x v="3"/>
    <n v="11"/>
    <x v="10"/>
    <x v="0"/>
    <x v="9"/>
    <x v="0"/>
    <s v="New"/>
    <x v="1"/>
    <s v="Trekking Poles"/>
    <n v="1"/>
    <n v="69.760000000000005"/>
    <n v="0.15"/>
    <n v="32.39"/>
    <n v="59.295999999999999"/>
    <n v="32.39"/>
    <n v="26.905999999999999"/>
    <n v="0.45375742039935241"/>
  </r>
  <r>
    <n v="2666"/>
    <d v="2026-11-08T00:00:00"/>
    <n v="2026"/>
    <x v="3"/>
    <n v="11"/>
    <x v="10"/>
    <x v="1"/>
    <x v="12"/>
    <x v="2"/>
    <s v="Business"/>
    <x v="3"/>
    <s v="Portable Camp Stove"/>
    <n v="6"/>
    <n v="81.37"/>
    <n v="0"/>
    <n v="39.5"/>
    <n v="488.22"/>
    <n v="237"/>
    <n v="251.22000000000003"/>
    <n v="0.5145631067961165"/>
  </r>
  <r>
    <n v="3505"/>
    <d v="2026-11-08T00:00:00"/>
    <n v="2026"/>
    <x v="3"/>
    <n v="11"/>
    <x v="10"/>
    <x v="1"/>
    <x v="12"/>
    <x v="1"/>
    <s v="Returning"/>
    <x v="0"/>
    <s v="Commuter Helmet"/>
    <n v="5"/>
    <n v="82.82"/>
    <n v="0.15"/>
    <n v="43.8"/>
    <n v="351.98499999999996"/>
    <n v="219"/>
    <n v="132.98499999999996"/>
    <n v="0.37781439549980816"/>
  </r>
  <r>
    <n v="3626"/>
    <d v="2026-11-08T00:00:00"/>
    <n v="2026"/>
    <x v="3"/>
    <n v="11"/>
    <x v="10"/>
    <x v="3"/>
    <x v="13"/>
    <x v="1"/>
    <s v="Business"/>
    <x v="0"/>
    <s v="Trail Bike Light"/>
    <n v="15"/>
    <n v="51.05"/>
    <n v="0.1"/>
    <n v="21.95"/>
    <n v="689.17500000000007"/>
    <n v="329.25"/>
    <n v="359.92500000000007"/>
    <n v="0.52225486995320491"/>
  </r>
  <r>
    <n v="3801"/>
    <d v="2026-11-08T00:00:00"/>
    <n v="2026"/>
    <x v="3"/>
    <n v="11"/>
    <x v="10"/>
    <x v="0"/>
    <x v="15"/>
    <x v="0"/>
    <s v="Returning"/>
    <x v="0"/>
    <s v="Cycling Pack 12L"/>
    <n v="3"/>
    <n v="101.68"/>
    <n v="0.1"/>
    <n v="51.9"/>
    <n v="274.536"/>
    <n v="155.69999999999999"/>
    <n v="118.83600000000001"/>
    <n v="0.43286126409651199"/>
  </r>
  <r>
    <n v="4685"/>
    <d v="2026-11-08T00:00:00"/>
    <n v="2026"/>
    <x v="3"/>
    <n v="11"/>
    <x v="10"/>
    <x v="3"/>
    <x v="13"/>
    <x v="1"/>
    <s v="Business"/>
    <x v="3"/>
    <s v="Portable Camp Stove"/>
    <n v="6"/>
    <n v="80.83"/>
    <n v="0.15"/>
    <n v="39.32"/>
    <n v="412.233"/>
    <n v="235.92000000000002"/>
    <n v="176.31299999999999"/>
    <n v="0.42770229457612563"/>
  </r>
  <r>
    <n v="4843"/>
    <d v="2026-11-08T00:00:00"/>
    <n v="2026"/>
    <x v="3"/>
    <n v="11"/>
    <x v="10"/>
    <x v="1"/>
    <x v="12"/>
    <x v="0"/>
    <s v="New"/>
    <x v="3"/>
    <s v="Compact Sleeping Bag"/>
    <n v="6"/>
    <n v="123.67"/>
    <n v="0.15"/>
    <n v="60.55"/>
    <n v="630.71699999999998"/>
    <n v="363.29999999999995"/>
    <n v="267.41700000000003"/>
    <n v="0.42398888883603902"/>
  </r>
  <r>
    <n v="4890"/>
    <d v="2026-11-08T00:00:00"/>
    <n v="2026"/>
    <x v="3"/>
    <n v="11"/>
    <x v="10"/>
    <x v="0"/>
    <x v="15"/>
    <x v="0"/>
    <s v="New"/>
    <x v="1"/>
    <s v="Hiking Daypack 20L"/>
    <n v="2"/>
    <n v="93.16"/>
    <n v="0.1"/>
    <n v="44.19"/>
    <n v="167.68799999999999"/>
    <n v="88.38"/>
    <n v="79.307999999999993"/>
    <n v="0.47294976384714471"/>
  </r>
  <r>
    <n v="4913"/>
    <d v="2026-11-08T00:00:00"/>
    <n v="2026"/>
    <x v="3"/>
    <n v="11"/>
    <x v="10"/>
    <x v="2"/>
    <x v="2"/>
    <x v="3"/>
    <s v="New"/>
    <x v="0"/>
    <s v="Commuter Helmet"/>
    <n v="1"/>
    <n v="83.79"/>
    <n v="0.1"/>
    <n v="42.8"/>
    <n v="75.411000000000001"/>
    <n v="42.8"/>
    <n v="32.611000000000004"/>
    <n v="0.43244354271923197"/>
  </r>
  <r>
    <n v="5079"/>
    <d v="2026-11-08T00:00:00"/>
    <n v="2026"/>
    <x v="3"/>
    <n v="11"/>
    <x v="10"/>
    <x v="2"/>
    <x v="16"/>
    <x v="0"/>
    <s v="New"/>
    <x v="4"/>
    <s v="Weighted Vest"/>
    <n v="1"/>
    <n v="120.98"/>
    <n v="0.1"/>
    <n v="70.59"/>
    <n v="108.88200000000001"/>
    <n v="70.59"/>
    <n v="38.292000000000002"/>
    <n v="0.35168347385242738"/>
  </r>
  <r>
    <n v="366"/>
    <d v="2026-11-09T00:00:00"/>
    <n v="2026"/>
    <x v="3"/>
    <n v="11"/>
    <x v="10"/>
    <x v="3"/>
    <x v="13"/>
    <x v="2"/>
    <s v="Returning"/>
    <x v="1"/>
    <s v="Summit Backpack 45L"/>
    <n v="1"/>
    <n v="152.05000000000001"/>
    <n v="0.15"/>
    <n v="80.56"/>
    <n v="129.24250000000001"/>
    <n v="80.56"/>
    <n v="48.682500000000005"/>
    <n v="0.37667562914675901"/>
  </r>
  <r>
    <n v="567"/>
    <d v="2026-11-09T00:00:00"/>
    <n v="2026"/>
    <x v="3"/>
    <n v="11"/>
    <x v="10"/>
    <x v="0"/>
    <x v="9"/>
    <x v="2"/>
    <s v="New"/>
    <x v="2"/>
    <s v="Insulated Bottle"/>
    <n v="3"/>
    <n v="36.14"/>
    <n v="0.1"/>
    <n v="13.23"/>
    <n v="97.578000000000003"/>
    <n v="39.69"/>
    <n v="57.888000000000005"/>
    <n v="0.59324847814056447"/>
  </r>
  <r>
    <n v="1051"/>
    <d v="2026-11-09T00:00:00"/>
    <n v="2026"/>
    <x v="3"/>
    <n v="11"/>
    <x v="10"/>
    <x v="3"/>
    <x v="13"/>
    <x v="1"/>
    <s v="Business"/>
    <x v="1"/>
    <s v="Hiking Daypack 20L"/>
    <n v="12"/>
    <n v="90.99"/>
    <n v="0.2"/>
    <n v="45.51"/>
    <n v="873.50399999999991"/>
    <n v="546.12"/>
    <n v="327.3839999999999"/>
    <n v="0.37479393339927458"/>
  </r>
  <r>
    <n v="1934"/>
    <d v="2026-11-09T00:00:00"/>
    <n v="2026"/>
    <x v="3"/>
    <n v="11"/>
    <x v="10"/>
    <x v="3"/>
    <x v="13"/>
    <x v="3"/>
    <s v="Business"/>
    <x v="0"/>
    <s v="Trail Bike Light"/>
    <n v="1"/>
    <n v="50.55"/>
    <n v="0.05"/>
    <n v="22.09"/>
    <n v="48.022499999999994"/>
    <n v="22.09"/>
    <n v="25.932499999999994"/>
    <n v="0.54000728825029931"/>
  </r>
  <r>
    <n v="2056"/>
    <d v="2026-11-09T00:00:00"/>
    <n v="2026"/>
    <x v="3"/>
    <n v="11"/>
    <x v="10"/>
    <x v="0"/>
    <x v="0"/>
    <x v="2"/>
    <s v="New"/>
    <x v="4"/>
    <s v="Training Mat"/>
    <n v="1"/>
    <n v="51.65"/>
    <n v="0.15"/>
    <n v="21.86"/>
    <n v="43.902499999999996"/>
    <n v="21.86"/>
    <n v="22.042499999999997"/>
    <n v="0.50207846933545919"/>
  </r>
  <r>
    <n v="2115"/>
    <d v="2026-11-09T00:00:00"/>
    <n v="2026"/>
    <x v="3"/>
    <n v="11"/>
    <x v="10"/>
    <x v="1"/>
    <x v="12"/>
    <x v="0"/>
    <s v="New"/>
    <x v="0"/>
    <s v="Commuter Helmet"/>
    <n v="5"/>
    <n v="82.96"/>
    <n v="0"/>
    <n v="43.55"/>
    <n v="414.79999999999995"/>
    <n v="217.75"/>
    <n v="197.04999999999995"/>
    <n v="0.47504821600771452"/>
  </r>
  <r>
    <n v="2437"/>
    <d v="2026-11-09T00:00:00"/>
    <n v="2026"/>
    <x v="3"/>
    <n v="11"/>
    <x v="10"/>
    <x v="3"/>
    <x v="4"/>
    <x v="3"/>
    <s v="Business"/>
    <x v="1"/>
    <s v="Trekking Poles"/>
    <n v="1"/>
    <n v="70.3"/>
    <n v="0.05"/>
    <n v="33.31"/>
    <n v="66.784999999999997"/>
    <n v="33.31"/>
    <n v="33.474999999999994"/>
    <n v="0.50123530732949007"/>
  </r>
  <r>
    <n v="3380"/>
    <d v="2026-11-09T00:00:00"/>
    <n v="2026"/>
    <x v="3"/>
    <n v="11"/>
    <x v="10"/>
    <x v="2"/>
    <x v="2"/>
    <x v="2"/>
    <s v="Returning"/>
    <x v="2"/>
    <s v="Packing Cube Set"/>
    <n v="2"/>
    <n v="47.12"/>
    <n v="0.15"/>
    <n v="18.64"/>
    <n v="80.103999999999999"/>
    <n v="37.28"/>
    <n v="42.823999999999998"/>
    <n v="0.5346050134824728"/>
  </r>
  <r>
    <n v="3648"/>
    <d v="2026-11-09T00:00:00"/>
    <n v="2026"/>
    <x v="3"/>
    <n v="11"/>
    <x v="10"/>
    <x v="0"/>
    <x v="15"/>
    <x v="3"/>
    <s v="New"/>
    <x v="4"/>
    <s v="Resistance Band Set"/>
    <n v="4"/>
    <n v="39.82"/>
    <n v="0.2"/>
    <n v="14.98"/>
    <n v="127.42400000000001"/>
    <n v="59.92"/>
    <n v="67.504000000000005"/>
    <n v="0.52975891511803119"/>
  </r>
  <r>
    <n v="3692"/>
    <d v="2026-11-09T00:00:00"/>
    <n v="2026"/>
    <x v="3"/>
    <n v="11"/>
    <x v="10"/>
    <x v="1"/>
    <x v="14"/>
    <x v="0"/>
    <s v="Returning"/>
    <x v="1"/>
    <s v="Summit Backpack 45L"/>
    <n v="4"/>
    <n v="154.27000000000001"/>
    <n v="0.05"/>
    <n v="78.36"/>
    <n v="586.226"/>
    <n v="313.44"/>
    <n v="272.786"/>
    <n v="0.46532565938733528"/>
  </r>
  <r>
    <n v="4406"/>
    <d v="2026-11-09T00:00:00"/>
    <n v="2026"/>
    <x v="3"/>
    <n v="11"/>
    <x v="10"/>
    <x v="0"/>
    <x v="0"/>
    <x v="0"/>
    <s v="New"/>
    <x v="1"/>
    <s v="Trail Boots"/>
    <n v="1"/>
    <n v="143.02000000000001"/>
    <n v="0.1"/>
    <n v="79.25"/>
    <n v="128.71800000000002"/>
    <n v="79.25"/>
    <n v="49.468000000000018"/>
    <n v="0.3843129942976119"/>
  </r>
  <r>
    <n v="4550"/>
    <d v="2026-11-09T00:00:00"/>
    <n v="2026"/>
    <x v="3"/>
    <n v="11"/>
    <x v="10"/>
    <x v="2"/>
    <x v="10"/>
    <x v="2"/>
    <s v="Returning"/>
    <x v="4"/>
    <s v="Recovery Roller"/>
    <n v="1"/>
    <n v="35.36"/>
    <n v="0"/>
    <n v="13.74"/>
    <n v="35.36"/>
    <n v="13.74"/>
    <n v="21.619999999999997"/>
    <n v="0.61142533936651577"/>
  </r>
  <r>
    <n v="4855"/>
    <d v="2026-11-09T00:00:00"/>
    <n v="2026"/>
    <x v="3"/>
    <n v="11"/>
    <x v="10"/>
    <x v="1"/>
    <x v="6"/>
    <x v="0"/>
    <s v="Returning"/>
    <x v="1"/>
    <s v="Summit Backpack 45L"/>
    <n v="1"/>
    <n v="156.82"/>
    <n v="0.1"/>
    <n v="77.12"/>
    <n v="141.13800000000001"/>
    <n v="77.12"/>
    <n v="64.018000000000001"/>
    <n v="0.45358443509189589"/>
  </r>
  <r>
    <n v="5151"/>
    <d v="2026-11-09T00:00:00"/>
    <n v="2026"/>
    <x v="3"/>
    <n v="11"/>
    <x v="10"/>
    <x v="2"/>
    <x v="16"/>
    <x v="1"/>
    <s v="Business"/>
    <x v="4"/>
    <s v="Resistance Band Set"/>
    <n v="10"/>
    <n v="40.98"/>
    <n v="0.1"/>
    <n v="14.6"/>
    <n v="368.82"/>
    <n v="146"/>
    <n v="222.82"/>
    <n v="0.60414294235670518"/>
  </r>
  <r>
    <n v="5189"/>
    <d v="2026-11-09T00:00:00"/>
    <n v="2026"/>
    <x v="3"/>
    <n v="11"/>
    <x v="10"/>
    <x v="3"/>
    <x v="8"/>
    <x v="2"/>
    <s v="New"/>
    <x v="1"/>
    <s v="Trail Boots"/>
    <n v="3"/>
    <n v="144.22999999999999"/>
    <n v="0"/>
    <n v="80.959999999999994"/>
    <n v="432.68999999999994"/>
    <n v="242.88"/>
    <n v="189.80999999999995"/>
    <n v="0.43867433959647778"/>
  </r>
  <r>
    <n v="726"/>
    <d v="2026-11-10T00:00:00"/>
    <n v="2026"/>
    <x v="3"/>
    <n v="11"/>
    <x v="10"/>
    <x v="3"/>
    <x v="7"/>
    <x v="0"/>
    <s v="New"/>
    <x v="1"/>
    <s v="Hiking Daypack 20L"/>
    <n v="1"/>
    <n v="90.23"/>
    <n v="0"/>
    <n v="44.06"/>
    <n v="90.23"/>
    <n v="44.06"/>
    <n v="46.17"/>
    <n v="0.51169234179319512"/>
  </r>
  <r>
    <n v="2154"/>
    <d v="2026-11-10T00:00:00"/>
    <n v="2026"/>
    <x v="3"/>
    <n v="11"/>
    <x v="10"/>
    <x v="3"/>
    <x v="7"/>
    <x v="0"/>
    <s v="New"/>
    <x v="1"/>
    <s v="Summit Backpack 45L"/>
    <n v="5"/>
    <n v="152.82"/>
    <n v="0.1"/>
    <n v="80.09"/>
    <n v="687.68999999999994"/>
    <n v="400.45000000000005"/>
    <n v="287.2399999999999"/>
    <n v="0.417688202533118"/>
  </r>
  <r>
    <n v="4403"/>
    <d v="2026-11-10T00:00:00"/>
    <n v="2026"/>
    <x v="3"/>
    <n v="11"/>
    <x v="10"/>
    <x v="0"/>
    <x v="0"/>
    <x v="0"/>
    <s v="Business"/>
    <x v="2"/>
    <s v="Insulated Bottle"/>
    <n v="2"/>
    <n v="36.61"/>
    <n v="0.05"/>
    <n v="13.31"/>
    <n v="69.558999999999997"/>
    <n v="26.62"/>
    <n v="42.938999999999993"/>
    <n v="0.61730329648212301"/>
  </r>
  <r>
    <n v="4924"/>
    <d v="2026-11-10T00:00:00"/>
    <n v="2026"/>
    <x v="3"/>
    <n v="11"/>
    <x v="10"/>
    <x v="3"/>
    <x v="8"/>
    <x v="1"/>
    <s v="Business"/>
    <x v="1"/>
    <s v="Summit Backpack 45L"/>
    <n v="12"/>
    <n v="150.75"/>
    <n v="0.1"/>
    <n v="80.569999999999993"/>
    <n v="1628.1000000000001"/>
    <n v="966.83999999999992"/>
    <n v="661.26000000000022"/>
    <n v="0.40615441311958733"/>
  </r>
  <r>
    <n v="25"/>
    <d v="2026-11-11T00:00:00"/>
    <n v="2026"/>
    <x v="3"/>
    <n v="11"/>
    <x v="10"/>
    <x v="0"/>
    <x v="0"/>
    <x v="0"/>
    <s v="Returning"/>
    <x v="1"/>
    <s v="Trail Boots"/>
    <n v="1"/>
    <n v="145.83000000000001"/>
    <n v="0.1"/>
    <n v="79.14"/>
    <n v="131.24700000000001"/>
    <n v="79.14"/>
    <n v="52.107000000000014"/>
    <n v="0.39701478890946085"/>
  </r>
  <r>
    <n v="252"/>
    <d v="2026-11-11T00:00:00"/>
    <n v="2026"/>
    <x v="3"/>
    <n v="11"/>
    <x v="10"/>
    <x v="0"/>
    <x v="0"/>
    <x v="0"/>
    <s v="Returning"/>
    <x v="2"/>
    <s v="Travel Backpack 35L"/>
    <n v="4"/>
    <n v="162.04"/>
    <n v="0"/>
    <n v="85.77"/>
    <n v="648.16"/>
    <n v="343.08"/>
    <n v="305.08"/>
    <n v="0.47068625030856581"/>
  </r>
  <r>
    <n v="1203"/>
    <d v="2026-11-11T00:00:00"/>
    <n v="2026"/>
    <x v="3"/>
    <n v="11"/>
    <x v="10"/>
    <x v="3"/>
    <x v="8"/>
    <x v="2"/>
    <s v="Returning"/>
    <x v="1"/>
    <s v="Trail Boots"/>
    <n v="2"/>
    <n v="141.33000000000001"/>
    <n v="0.05"/>
    <n v="79.739999999999995"/>
    <n v="268.52699999999999"/>
    <n v="159.47999999999999"/>
    <n v="109.047"/>
    <n v="0.40609324202035552"/>
  </r>
  <r>
    <n v="1567"/>
    <d v="2026-11-11T00:00:00"/>
    <n v="2026"/>
    <x v="3"/>
    <n v="11"/>
    <x v="10"/>
    <x v="2"/>
    <x v="16"/>
    <x v="0"/>
    <s v="Returning"/>
    <x v="3"/>
    <s v="Compact Sleeping Bag"/>
    <n v="1"/>
    <n v="125.11"/>
    <n v="0.1"/>
    <n v="61.65"/>
    <n v="112.599"/>
    <n v="61.65"/>
    <n v="50.949000000000005"/>
    <n v="0.45248181600191834"/>
  </r>
  <r>
    <n v="2060"/>
    <d v="2026-11-11T00:00:00"/>
    <n v="2026"/>
    <x v="3"/>
    <n v="11"/>
    <x v="10"/>
    <x v="2"/>
    <x v="5"/>
    <x v="0"/>
    <s v="Business"/>
    <x v="3"/>
    <s v="Compact Sleeping Bag"/>
    <n v="3"/>
    <n v="124.55"/>
    <n v="0.15"/>
    <n v="60.68"/>
    <n v="317.60249999999996"/>
    <n v="182.04"/>
    <n v="135.56249999999997"/>
    <n v="0.42683070819656643"/>
  </r>
  <r>
    <n v="2485"/>
    <d v="2026-11-11T00:00:00"/>
    <n v="2026"/>
    <x v="3"/>
    <n v="11"/>
    <x v="10"/>
    <x v="2"/>
    <x v="10"/>
    <x v="2"/>
    <s v="Returning"/>
    <x v="1"/>
    <s v="Trail Boots"/>
    <n v="1"/>
    <n v="143.77000000000001"/>
    <n v="0.1"/>
    <n v="81.02"/>
    <n v="129.393"/>
    <n v="81.02"/>
    <n v="48.373000000000005"/>
    <n v="0.3738455712441941"/>
  </r>
  <r>
    <n v="3101"/>
    <d v="2026-11-11T00:00:00"/>
    <n v="2026"/>
    <x v="3"/>
    <n v="11"/>
    <x v="10"/>
    <x v="3"/>
    <x v="8"/>
    <x v="0"/>
    <s v="New"/>
    <x v="3"/>
    <s v="Compact Sleeping Bag"/>
    <n v="3"/>
    <n v="124.72"/>
    <n v="0.15"/>
    <n v="60.35"/>
    <n v="318.03599999999994"/>
    <n v="181.05"/>
    <n v="136.98599999999993"/>
    <n v="0.4307248236048748"/>
  </r>
  <r>
    <n v="3165"/>
    <d v="2026-11-11T00:00:00"/>
    <n v="2026"/>
    <x v="3"/>
    <n v="11"/>
    <x v="10"/>
    <x v="2"/>
    <x v="2"/>
    <x v="2"/>
    <s v="Returning"/>
    <x v="4"/>
    <s v="Recovery Roller"/>
    <n v="1"/>
    <n v="35.729999999999997"/>
    <n v="0.1"/>
    <n v="14.15"/>
    <n v="32.156999999999996"/>
    <n v="14.15"/>
    <n v="18.006999999999998"/>
    <n v="0.55997139036601673"/>
  </r>
  <r>
    <n v="4179"/>
    <d v="2026-11-11T00:00:00"/>
    <n v="2026"/>
    <x v="3"/>
    <n v="11"/>
    <x v="10"/>
    <x v="2"/>
    <x v="3"/>
    <x v="2"/>
    <s v="Business"/>
    <x v="2"/>
    <s v="Travel Backpack 35L"/>
    <n v="2"/>
    <n v="166.1"/>
    <n v="0.05"/>
    <n v="88.2"/>
    <n v="315.58999999999997"/>
    <n v="176.4"/>
    <n v="139.18999999999997"/>
    <n v="0.44104692797617157"/>
  </r>
  <r>
    <n v="4829"/>
    <d v="2026-11-11T00:00:00"/>
    <n v="2026"/>
    <x v="3"/>
    <n v="11"/>
    <x v="10"/>
    <x v="2"/>
    <x v="16"/>
    <x v="3"/>
    <s v="New"/>
    <x v="0"/>
    <s v="Commuter Helmet"/>
    <n v="2"/>
    <n v="81.27"/>
    <n v="0.05"/>
    <n v="43.04"/>
    <n v="154.41299999999998"/>
    <n v="86.08"/>
    <n v="68.332999999999984"/>
    <n v="0.44253398353765544"/>
  </r>
  <r>
    <n v="4943"/>
    <d v="2026-11-11T00:00:00"/>
    <n v="2026"/>
    <x v="3"/>
    <n v="11"/>
    <x v="10"/>
    <x v="0"/>
    <x v="9"/>
    <x v="1"/>
    <s v="Returning"/>
    <x v="3"/>
    <s v="Trail Tent 2P"/>
    <n v="10"/>
    <n v="191.98"/>
    <n v="0.1"/>
    <n v="102.73"/>
    <n v="1727.82"/>
    <n v="1027.3"/>
    <n v="700.52"/>
    <n v="0.40543575140929033"/>
  </r>
  <r>
    <n v="887"/>
    <d v="2026-11-12T00:00:00"/>
    <n v="2026"/>
    <x v="3"/>
    <n v="11"/>
    <x v="10"/>
    <x v="3"/>
    <x v="8"/>
    <x v="2"/>
    <s v="Returning"/>
    <x v="1"/>
    <s v="Hiking Daypack 20L"/>
    <n v="6"/>
    <n v="89.87"/>
    <n v="0.2"/>
    <n v="44.47"/>
    <n v="431.37600000000003"/>
    <n v="266.82"/>
    <n v="164.55600000000004"/>
    <n v="0.3814676755313231"/>
  </r>
  <r>
    <n v="1090"/>
    <d v="2026-11-12T00:00:00"/>
    <n v="2026"/>
    <x v="3"/>
    <n v="11"/>
    <x v="10"/>
    <x v="1"/>
    <x v="14"/>
    <x v="3"/>
    <s v="New"/>
    <x v="0"/>
    <s v="Trail Bike Light"/>
    <n v="3"/>
    <n v="51.44"/>
    <n v="0.1"/>
    <n v="23.11"/>
    <n v="138.88800000000001"/>
    <n v="69.33"/>
    <n v="69.558000000000007"/>
    <n v="0.50082080525315364"/>
  </r>
  <r>
    <n v="2090"/>
    <d v="2026-11-12T00:00:00"/>
    <n v="2026"/>
    <x v="3"/>
    <n v="11"/>
    <x v="10"/>
    <x v="3"/>
    <x v="4"/>
    <x v="3"/>
    <s v="New"/>
    <x v="2"/>
    <s v="Packing Cube Set"/>
    <n v="4"/>
    <n v="46.68"/>
    <n v="0.05"/>
    <n v="17.96"/>
    <n v="177.38399999999999"/>
    <n v="71.84"/>
    <n v="105.54399999999998"/>
    <n v="0.59500293149325756"/>
  </r>
  <r>
    <n v="2561"/>
    <d v="2026-11-12T00:00:00"/>
    <n v="2026"/>
    <x v="3"/>
    <n v="11"/>
    <x v="10"/>
    <x v="1"/>
    <x v="12"/>
    <x v="2"/>
    <s v="New"/>
    <x v="1"/>
    <s v="Trekking Poles"/>
    <n v="4"/>
    <n v="73.05"/>
    <n v="0.2"/>
    <n v="32.82"/>
    <n v="233.76"/>
    <n v="131.28"/>
    <n v="102.47999999999999"/>
    <n v="0.4383983572895277"/>
  </r>
  <r>
    <n v="2855"/>
    <d v="2026-11-12T00:00:00"/>
    <n v="2026"/>
    <x v="3"/>
    <n v="11"/>
    <x v="10"/>
    <x v="2"/>
    <x v="10"/>
    <x v="3"/>
    <s v="New"/>
    <x v="3"/>
    <s v="Compact Sleeping Bag"/>
    <n v="1"/>
    <n v="125.32"/>
    <n v="0.15"/>
    <n v="59.49"/>
    <n v="106.52199999999999"/>
    <n v="59.49"/>
    <n v="47.031999999999989"/>
    <n v="0.44152381667636725"/>
  </r>
  <r>
    <n v="4421"/>
    <d v="2026-11-12T00:00:00"/>
    <n v="2026"/>
    <x v="3"/>
    <n v="11"/>
    <x v="10"/>
    <x v="1"/>
    <x v="11"/>
    <x v="3"/>
    <s v="Business"/>
    <x v="4"/>
    <s v="Weighted Vest"/>
    <n v="2"/>
    <n v="123.49"/>
    <n v="0.15"/>
    <n v="68.08"/>
    <n v="209.93299999999999"/>
    <n v="136.16"/>
    <n v="73.772999999999996"/>
    <n v="0.35141211719929694"/>
  </r>
  <r>
    <n v="195"/>
    <d v="2026-11-13T00:00:00"/>
    <n v="2026"/>
    <x v="3"/>
    <n v="11"/>
    <x v="10"/>
    <x v="1"/>
    <x v="12"/>
    <x v="2"/>
    <s v="Returning"/>
    <x v="2"/>
    <s v="Packing Cube Set"/>
    <n v="1"/>
    <n v="47.37"/>
    <n v="0.2"/>
    <n v="18.739999999999998"/>
    <n v="37.896000000000001"/>
    <n v="18.739999999999998"/>
    <n v="19.156000000000002"/>
    <n v="0.50548870593202455"/>
  </r>
  <r>
    <n v="520"/>
    <d v="2026-11-13T00:00:00"/>
    <n v="2026"/>
    <x v="3"/>
    <n v="11"/>
    <x v="10"/>
    <x v="1"/>
    <x v="12"/>
    <x v="1"/>
    <s v="Business"/>
    <x v="1"/>
    <s v="Hiking Daypack 20L"/>
    <n v="6"/>
    <n v="92.31"/>
    <n v="0.05"/>
    <n v="46.12"/>
    <n v="526.16700000000003"/>
    <n v="276.71999999999997"/>
    <n v="249.44700000000006"/>
    <n v="0.47408332335551268"/>
  </r>
  <r>
    <n v="646"/>
    <d v="2026-11-13T00:00:00"/>
    <n v="2026"/>
    <x v="3"/>
    <n v="11"/>
    <x v="10"/>
    <x v="2"/>
    <x v="16"/>
    <x v="2"/>
    <s v="Returning"/>
    <x v="0"/>
    <s v="Trail Bike Light"/>
    <n v="1"/>
    <n v="49.53"/>
    <n v="0.1"/>
    <n v="22.18"/>
    <n v="44.577000000000005"/>
    <n v="22.18"/>
    <n v="22.397000000000006"/>
    <n v="0.50243399062296712"/>
  </r>
  <r>
    <n v="893"/>
    <d v="2026-11-13T00:00:00"/>
    <n v="2026"/>
    <x v="3"/>
    <n v="11"/>
    <x v="10"/>
    <x v="3"/>
    <x v="8"/>
    <x v="0"/>
    <s v="New"/>
    <x v="2"/>
    <s v="Packing Cube Set"/>
    <n v="4"/>
    <n v="47.62"/>
    <n v="0.2"/>
    <n v="18.100000000000001"/>
    <n v="152.38399999999999"/>
    <n v="72.400000000000006"/>
    <n v="79.98399999999998"/>
    <n v="0.52488450230995376"/>
  </r>
  <r>
    <n v="916"/>
    <d v="2026-11-13T00:00:00"/>
    <n v="2026"/>
    <x v="3"/>
    <n v="11"/>
    <x v="10"/>
    <x v="1"/>
    <x v="6"/>
    <x v="0"/>
    <s v="New"/>
    <x v="0"/>
    <s v="Trail Bike Light"/>
    <n v="4"/>
    <n v="51.93"/>
    <n v="0.05"/>
    <n v="22.62"/>
    <n v="197.334"/>
    <n v="90.48"/>
    <n v="106.854"/>
    <n v="0.54148803551339353"/>
  </r>
  <r>
    <n v="1295"/>
    <d v="2026-11-13T00:00:00"/>
    <n v="2026"/>
    <x v="3"/>
    <n v="11"/>
    <x v="10"/>
    <x v="1"/>
    <x v="11"/>
    <x v="3"/>
    <s v="New"/>
    <x v="1"/>
    <s v="Summit Backpack 45L"/>
    <n v="1"/>
    <n v="155.44999999999999"/>
    <n v="0.05"/>
    <n v="77.25"/>
    <n v="147.67749999999998"/>
    <n v="77.25"/>
    <n v="70.427499999999981"/>
    <n v="0.47690067884410281"/>
  </r>
  <r>
    <n v="3438"/>
    <d v="2026-11-13T00:00:00"/>
    <n v="2026"/>
    <x v="3"/>
    <n v="11"/>
    <x v="10"/>
    <x v="0"/>
    <x v="0"/>
    <x v="0"/>
    <s v="Returning"/>
    <x v="0"/>
    <s v="Compact Repair Kit"/>
    <n v="4"/>
    <n v="40.03"/>
    <n v="0.05"/>
    <n v="16.78"/>
    <n v="152.114"/>
    <n v="67.12"/>
    <n v="84.994"/>
    <n v="0.5587519886400989"/>
  </r>
  <r>
    <n v="3573"/>
    <d v="2026-11-13T00:00:00"/>
    <n v="2026"/>
    <x v="3"/>
    <n v="11"/>
    <x v="10"/>
    <x v="0"/>
    <x v="9"/>
    <x v="0"/>
    <s v="Returning"/>
    <x v="1"/>
    <s v="Summit Backpack 45L"/>
    <n v="2"/>
    <n v="152.96"/>
    <n v="0.1"/>
    <n v="79.12"/>
    <n v="275.32800000000003"/>
    <n v="158.24"/>
    <n v="117.08800000000002"/>
    <n v="0.4252673175267318"/>
  </r>
  <r>
    <n v="4257"/>
    <d v="2026-11-13T00:00:00"/>
    <n v="2026"/>
    <x v="3"/>
    <n v="11"/>
    <x v="10"/>
    <x v="3"/>
    <x v="13"/>
    <x v="2"/>
    <s v="New"/>
    <x v="4"/>
    <s v="Weighted Vest"/>
    <n v="2"/>
    <n v="124.06"/>
    <n v="0.05"/>
    <n v="69.98"/>
    <n v="235.714"/>
    <n v="139.96"/>
    <n v="95.753999999999991"/>
    <n v="0.40622958330858577"/>
  </r>
  <r>
    <n v="4389"/>
    <d v="2026-11-13T00:00:00"/>
    <n v="2026"/>
    <x v="3"/>
    <n v="11"/>
    <x v="10"/>
    <x v="2"/>
    <x v="10"/>
    <x v="3"/>
    <s v="New"/>
    <x v="1"/>
    <s v="Summit Backpack 45L"/>
    <n v="1"/>
    <n v="151.66"/>
    <n v="0.1"/>
    <n v="80.209999999999994"/>
    <n v="136.494"/>
    <n v="80.209999999999994"/>
    <n v="56.284000000000006"/>
    <n v="0.41235512183685735"/>
  </r>
  <r>
    <n v="4887"/>
    <d v="2026-11-13T00:00:00"/>
    <n v="2026"/>
    <x v="3"/>
    <n v="11"/>
    <x v="10"/>
    <x v="3"/>
    <x v="8"/>
    <x v="0"/>
    <s v="New"/>
    <x v="1"/>
    <s v="Trail Boots"/>
    <n v="2"/>
    <n v="142.30000000000001"/>
    <n v="0.15"/>
    <n v="77.760000000000005"/>
    <n v="241.91000000000003"/>
    <n v="155.52000000000001"/>
    <n v="86.390000000000015"/>
    <n v="0.35711628291513375"/>
  </r>
  <r>
    <n v="5007"/>
    <d v="2026-11-13T00:00:00"/>
    <n v="2026"/>
    <x v="3"/>
    <n v="11"/>
    <x v="10"/>
    <x v="1"/>
    <x v="14"/>
    <x v="0"/>
    <s v="Business"/>
    <x v="2"/>
    <s v="Travel Backpack 35L"/>
    <n v="4"/>
    <n v="161.97"/>
    <n v="0.05"/>
    <n v="87.2"/>
    <n v="615.48599999999999"/>
    <n v="348.8"/>
    <n v="266.68599999999998"/>
    <n v="0.4332933649181297"/>
  </r>
  <r>
    <n v="5111"/>
    <d v="2026-11-13T00:00:00"/>
    <n v="2026"/>
    <x v="3"/>
    <n v="11"/>
    <x v="10"/>
    <x v="1"/>
    <x v="14"/>
    <x v="1"/>
    <s v="Business"/>
    <x v="2"/>
    <s v="Carry-On Duffel"/>
    <n v="5"/>
    <n v="133.99"/>
    <n v="0.15"/>
    <n v="65.55"/>
    <n v="569.45749999999998"/>
    <n v="327.75"/>
    <n v="241.70749999999998"/>
    <n v="0.42445221987593451"/>
  </r>
  <r>
    <n v="5177"/>
    <d v="2026-11-13T00:00:00"/>
    <n v="2026"/>
    <x v="3"/>
    <n v="11"/>
    <x v="10"/>
    <x v="1"/>
    <x v="6"/>
    <x v="2"/>
    <s v="Returning"/>
    <x v="3"/>
    <s v="Portable Camp Stove"/>
    <n v="2"/>
    <n v="83.18"/>
    <n v="0.1"/>
    <n v="40.479999999999997"/>
    <n v="149.72400000000002"/>
    <n v="80.959999999999994"/>
    <n v="68.764000000000024"/>
    <n v="0.45927172664369115"/>
  </r>
  <r>
    <n v="584"/>
    <d v="2026-11-14T00:00:00"/>
    <n v="2026"/>
    <x v="3"/>
    <n v="11"/>
    <x v="10"/>
    <x v="1"/>
    <x v="12"/>
    <x v="0"/>
    <s v="New"/>
    <x v="1"/>
    <s v="Hiking Daypack 20L"/>
    <n v="1"/>
    <n v="91.95"/>
    <n v="0"/>
    <n v="46.64"/>
    <n v="91.95"/>
    <n v="46.64"/>
    <n v="45.31"/>
    <n v="0.49276780859162589"/>
  </r>
  <r>
    <n v="621"/>
    <d v="2026-11-14T00:00:00"/>
    <n v="2026"/>
    <x v="3"/>
    <n v="11"/>
    <x v="10"/>
    <x v="3"/>
    <x v="13"/>
    <x v="1"/>
    <s v="Business"/>
    <x v="2"/>
    <s v="Insulated Bottle"/>
    <n v="5"/>
    <n v="35.68"/>
    <n v="0.15"/>
    <n v="13.48"/>
    <n v="151.64000000000001"/>
    <n v="67.400000000000006"/>
    <n v="84.240000000000009"/>
    <n v="0.55552624637298864"/>
  </r>
  <r>
    <n v="623"/>
    <d v="2026-11-14T00:00:00"/>
    <n v="2026"/>
    <x v="3"/>
    <n v="11"/>
    <x v="10"/>
    <x v="2"/>
    <x v="16"/>
    <x v="0"/>
    <s v="Returning"/>
    <x v="3"/>
    <s v="Alpine Tent 4P"/>
    <n v="3"/>
    <n v="336.58"/>
    <n v="0.15"/>
    <n v="198.99"/>
    <n v="858.279"/>
    <n v="596.97"/>
    <n v="261.30899999999997"/>
    <n v="0.3044569423229509"/>
  </r>
  <r>
    <n v="1431"/>
    <d v="2026-11-14T00:00:00"/>
    <n v="2026"/>
    <x v="3"/>
    <n v="11"/>
    <x v="10"/>
    <x v="2"/>
    <x v="2"/>
    <x v="0"/>
    <s v="New"/>
    <x v="4"/>
    <s v="Recovery Roller"/>
    <n v="2"/>
    <n v="36.979999999999997"/>
    <n v="0.15"/>
    <n v="14.13"/>
    <n v="62.865999999999993"/>
    <n v="28.26"/>
    <n v="34.605999999999995"/>
    <n v="0.55047243342983487"/>
  </r>
  <r>
    <n v="1520"/>
    <d v="2026-11-14T00:00:00"/>
    <n v="2026"/>
    <x v="3"/>
    <n v="11"/>
    <x v="10"/>
    <x v="3"/>
    <x v="13"/>
    <x v="3"/>
    <s v="New"/>
    <x v="4"/>
    <s v="Recovery Roller"/>
    <n v="2"/>
    <n v="36.15"/>
    <n v="0"/>
    <n v="13.51"/>
    <n v="72.3"/>
    <n v="27.02"/>
    <n v="45.28"/>
    <n v="0.62627939142461964"/>
  </r>
  <r>
    <n v="1791"/>
    <d v="2026-11-14T00:00:00"/>
    <n v="2026"/>
    <x v="3"/>
    <n v="11"/>
    <x v="10"/>
    <x v="2"/>
    <x v="2"/>
    <x v="0"/>
    <s v="Business"/>
    <x v="4"/>
    <s v="Weighted Vest"/>
    <n v="1"/>
    <n v="121.86"/>
    <n v="0.05"/>
    <n v="69.900000000000006"/>
    <n v="115.767"/>
    <n v="69.900000000000006"/>
    <n v="45.86699999999999"/>
    <n v="0.396200989919407"/>
  </r>
  <r>
    <n v="2191"/>
    <d v="2026-11-14T00:00:00"/>
    <n v="2026"/>
    <x v="3"/>
    <n v="11"/>
    <x v="10"/>
    <x v="2"/>
    <x v="5"/>
    <x v="2"/>
    <s v="Returning"/>
    <x v="0"/>
    <s v="Trail Bike Light"/>
    <n v="6"/>
    <n v="49.85"/>
    <n v="0.05"/>
    <n v="22.68"/>
    <n v="284.14499999999998"/>
    <n v="136.07999999999998"/>
    <n v="148.065"/>
    <n v="0.52108958454310306"/>
  </r>
  <r>
    <n v="2365"/>
    <d v="2026-11-14T00:00:00"/>
    <n v="2026"/>
    <x v="3"/>
    <n v="11"/>
    <x v="10"/>
    <x v="2"/>
    <x v="5"/>
    <x v="2"/>
    <s v="Business"/>
    <x v="1"/>
    <s v="Hiking Daypack 20L"/>
    <n v="2"/>
    <n v="91.95"/>
    <n v="0.05"/>
    <n v="46.45"/>
    <n v="174.70499999999998"/>
    <n v="92.9"/>
    <n v="81.804999999999978"/>
    <n v="0.46824647262528252"/>
  </r>
  <r>
    <n v="2603"/>
    <d v="2026-11-14T00:00:00"/>
    <n v="2026"/>
    <x v="3"/>
    <n v="11"/>
    <x v="10"/>
    <x v="3"/>
    <x v="8"/>
    <x v="3"/>
    <s v="Returning"/>
    <x v="0"/>
    <s v="Trail Bike Light"/>
    <n v="2"/>
    <n v="51.71"/>
    <n v="0.15"/>
    <n v="22.93"/>
    <n v="87.906999999999996"/>
    <n v="45.86"/>
    <n v="42.046999999999997"/>
    <n v="0.47831230732478641"/>
  </r>
  <r>
    <n v="4098"/>
    <d v="2026-11-14T00:00:00"/>
    <n v="2026"/>
    <x v="3"/>
    <n v="11"/>
    <x v="10"/>
    <x v="1"/>
    <x v="1"/>
    <x v="2"/>
    <s v="Returning"/>
    <x v="4"/>
    <s v="Resistance Band Set"/>
    <n v="1"/>
    <n v="41.05"/>
    <n v="0.05"/>
    <n v="14.6"/>
    <n v="38.997499999999995"/>
    <n v="14.6"/>
    <n v="24.397499999999994"/>
    <n v="0.62561702673248276"/>
  </r>
  <r>
    <n v="1176"/>
    <d v="2026-11-15T00:00:00"/>
    <n v="2026"/>
    <x v="3"/>
    <n v="11"/>
    <x v="10"/>
    <x v="1"/>
    <x v="6"/>
    <x v="1"/>
    <s v="Business"/>
    <x v="3"/>
    <s v="Alpine Tent 4P"/>
    <n v="10"/>
    <n v="333.09"/>
    <n v="0.15"/>
    <n v="197.95"/>
    <n v="2831.2649999999994"/>
    <n v="1979.5"/>
    <n v="851.76499999999942"/>
    <n v="0.30084255624252748"/>
  </r>
  <r>
    <n v="1895"/>
    <d v="2026-11-15T00:00:00"/>
    <n v="2026"/>
    <x v="3"/>
    <n v="11"/>
    <x v="10"/>
    <x v="3"/>
    <x v="4"/>
    <x v="0"/>
    <s v="Business"/>
    <x v="0"/>
    <s v="Trail Bike Light"/>
    <n v="3"/>
    <n v="51.79"/>
    <n v="0.2"/>
    <n v="22.23"/>
    <n v="124.29600000000001"/>
    <n v="66.69"/>
    <n v="57.606000000000009"/>
    <n v="0.4634581965630431"/>
  </r>
  <r>
    <n v="3385"/>
    <d v="2026-11-15T00:00:00"/>
    <n v="2026"/>
    <x v="3"/>
    <n v="11"/>
    <x v="10"/>
    <x v="1"/>
    <x v="11"/>
    <x v="3"/>
    <s v="New"/>
    <x v="1"/>
    <s v="Trekking Poles"/>
    <n v="1"/>
    <n v="71.040000000000006"/>
    <n v="0.1"/>
    <n v="31.59"/>
    <n v="63.936000000000007"/>
    <n v="31.59"/>
    <n v="32.346000000000004"/>
    <n v="0.50591216216216217"/>
  </r>
  <r>
    <n v="3581"/>
    <d v="2026-11-15T00:00:00"/>
    <n v="2026"/>
    <x v="3"/>
    <n v="11"/>
    <x v="10"/>
    <x v="3"/>
    <x v="4"/>
    <x v="3"/>
    <s v="Business"/>
    <x v="1"/>
    <s v="Trail Boots"/>
    <n v="2"/>
    <n v="141.21"/>
    <n v="0.1"/>
    <n v="78.31"/>
    <n v="254.17800000000003"/>
    <n v="156.62"/>
    <n v="97.558000000000021"/>
    <n v="0.38381763960688969"/>
  </r>
  <r>
    <n v="4528"/>
    <d v="2026-11-15T00:00:00"/>
    <n v="2026"/>
    <x v="3"/>
    <n v="11"/>
    <x v="10"/>
    <x v="0"/>
    <x v="15"/>
    <x v="3"/>
    <s v="New"/>
    <x v="1"/>
    <s v="Trail Boots"/>
    <n v="2"/>
    <n v="141.63999999999999"/>
    <n v="0.15"/>
    <n v="80.349999999999994"/>
    <n v="240.78799999999998"/>
    <n v="160.69999999999999"/>
    <n v="80.087999999999994"/>
    <n v="0.33260793727262156"/>
  </r>
  <r>
    <n v="4633"/>
    <d v="2026-11-15T00:00:00"/>
    <n v="2026"/>
    <x v="3"/>
    <n v="11"/>
    <x v="10"/>
    <x v="2"/>
    <x v="10"/>
    <x v="0"/>
    <s v="Returning"/>
    <x v="1"/>
    <s v="Trekking Poles"/>
    <n v="1"/>
    <n v="71.78"/>
    <n v="0.15"/>
    <n v="32.869999999999997"/>
    <n v="61.012999999999998"/>
    <n v="32.869999999999997"/>
    <n v="28.143000000000001"/>
    <n v="0.46126235392457349"/>
  </r>
  <r>
    <n v="5195"/>
    <d v="2026-11-15T00:00:00"/>
    <n v="2026"/>
    <x v="3"/>
    <n v="11"/>
    <x v="10"/>
    <x v="2"/>
    <x v="16"/>
    <x v="0"/>
    <s v="Business"/>
    <x v="1"/>
    <s v="Summit Backpack 45L"/>
    <n v="3"/>
    <n v="153.88999999999999"/>
    <n v="0.1"/>
    <n v="80.36"/>
    <n v="415.50299999999999"/>
    <n v="241.07999999999998"/>
    <n v="174.423"/>
    <n v="0.41978758276113531"/>
  </r>
  <r>
    <n v="2778"/>
    <d v="2026-11-16T00:00:00"/>
    <n v="2026"/>
    <x v="3"/>
    <n v="11"/>
    <x v="10"/>
    <x v="3"/>
    <x v="4"/>
    <x v="3"/>
    <s v="Returning"/>
    <x v="1"/>
    <s v="Trail Boots"/>
    <n v="1"/>
    <n v="145.4"/>
    <n v="0.1"/>
    <n v="77.66"/>
    <n v="130.86000000000001"/>
    <n v="77.66"/>
    <n v="53.200000000000017"/>
    <n v="0.40654134189209851"/>
  </r>
  <r>
    <n v="341"/>
    <d v="2026-11-17T00:00:00"/>
    <n v="2026"/>
    <x v="3"/>
    <n v="11"/>
    <x v="10"/>
    <x v="3"/>
    <x v="8"/>
    <x v="0"/>
    <s v="Returning"/>
    <x v="2"/>
    <s v="Carry-On Duffel"/>
    <n v="1"/>
    <n v="132.94999999999999"/>
    <n v="0.05"/>
    <n v="65.36"/>
    <n v="126.30249999999998"/>
    <n v="65.36"/>
    <n v="60.942499999999981"/>
    <n v="0.48251222264009019"/>
  </r>
  <r>
    <n v="374"/>
    <d v="2026-11-17T00:00:00"/>
    <n v="2026"/>
    <x v="3"/>
    <n v="11"/>
    <x v="10"/>
    <x v="3"/>
    <x v="7"/>
    <x v="2"/>
    <s v="Returning"/>
    <x v="4"/>
    <s v="Training Mat"/>
    <n v="1"/>
    <n v="51.34"/>
    <n v="0.15"/>
    <n v="21.37"/>
    <n v="43.639000000000003"/>
    <n v="21.37"/>
    <n v="22.269000000000002"/>
    <n v="0.5103004193496643"/>
  </r>
  <r>
    <n v="598"/>
    <d v="2026-11-17T00:00:00"/>
    <n v="2026"/>
    <x v="3"/>
    <n v="11"/>
    <x v="10"/>
    <x v="0"/>
    <x v="0"/>
    <x v="0"/>
    <s v="New"/>
    <x v="0"/>
    <s v="Trail Bike Light"/>
    <n v="1"/>
    <n v="49.98"/>
    <n v="0.1"/>
    <n v="22.25"/>
    <n v="44.981999999999999"/>
    <n v="22.25"/>
    <n v="22.731999999999999"/>
    <n v="0.50535769863500957"/>
  </r>
  <r>
    <n v="690"/>
    <d v="2026-11-17T00:00:00"/>
    <n v="2026"/>
    <x v="3"/>
    <n v="11"/>
    <x v="10"/>
    <x v="3"/>
    <x v="8"/>
    <x v="0"/>
    <s v="Returning"/>
    <x v="2"/>
    <s v="Travel Backpack 35L"/>
    <n v="2"/>
    <n v="168.08"/>
    <n v="0.1"/>
    <n v="87.63"/>
    <n v="302.54400000000004"/>
    <n v="175.26"/>
    <n v="127.28400000000005"/>
    <n v="0.42071235919403471"/>
  </r>
  <r>
    <n v="1296"/>
    <d v="2026-11-17T00:00:00"/>
    <n v="2026"/>
    <x v="3"/>
    <n v="11"/>
    <x v="10"/>
    <x v="3"/>
    <x v="13"/>
    <x v="0"/>
    <s v="New"/>
    <x v="3"/>
    <s v="Trail Tent 2P"/>
    <n v="1"/>
    <n v="191.85"/>
    <n v="0.15"/>
    <n v="104.41"/>
    <n v="163.07249999999999"/>
    <n v="104.41"/>
    <n v="58.662499999999994"/>
    <n v="0.35973263425776875"/>
  </r>
  <r>
    <n v="1585"/>
    <d v="2026-11-17T00:00:00"/>
    <n v="2026"/>
    <x v="3"/>
    <n v="11"/>
    <x v="10"/>
    <x v="1"/>
    <x v="14"/>
    <x v="2"/>
    <s v="Returning"/>
    <x v="1"/>
    <s v="Hiking Daypack 20L"/>
    <n v="4"/>
    <n v="93.99"/>
    <n v="0.1"/>
    <n v="44.07"/>
    <n v="338.36399999999998"/>
    <n v="176.28"/>
    <n v="162.08399999999997"/>
    <n v="0.47902259105578604"/>
  </r>
  <r>
    <n v="2194"/>
    <d v="2026-11-17T00:00:00"/>
    <n v="2026"/>
    <x v="3"/>
    <n v="11"/>
    <x v="10"/>
    <x v="3"/>
    <x v="13"/>
    <x v="0"/>
    <s v="Returning"/>
    <x v="2"/>
    <s v="Insulated Bottle"/>
    <n v="4"/>
    <n v="36.57"/>
    <n v="0.05"/>
    <n v="13.35"/>
    <n v="138.96600000000001"/>
    <n v="53.4"/>
    <n v="85.566000000000003"/>
    <n v="0.61573334484694098"/>
  </r>
  <r>
    <n v="2221"/>
    <d v="2026-11-17T00:00:00"/>
    <n v="2026"/>
    <x v="3"/>
    <n v="11"/>
    <x v="10"/>
    <x v="1"/>
    <x v="12"/>
    <x v="3"/>
    <s v="Returning"/>
    <x v="0"/>
    <s v="Compact Repair Kit"/>
    <n v="1"/>
    <n v="39.81"/>
    <n v="0.05"/>
    <n v="16.25"/>
    <n v="37.819499999999998"/>
    <n v="16.25"/>
    <n v="21.569499999999998"/>
    <n v="0.57032747656632155"/>
  </r>
  <r>
    <n v="3836"/>
    <d v="2026-11-17T00:00:00"/>
    <n v="2026"/>
    <x v="3"/>
    <n v="11"/>
    <x v="10"/>
    <x v="3"/>
    <x v="4"/>
    <x v="2"/>
    <s v="Returning"/>
    <x v="1"/>
    <s v="Hiking Daypack 20L"/>
    <n v="1"/>
    <n v="91.43"/>
    <n v="0.1"/>
    <n v="45.06"/>
    <n v="82.287000000000006"/>
    <n v="45.06"/>
    <n v="37.227000000000004"/>
    <n v="0.45240438951474715"/>
  </r>
  <r>
    <n v="4437"/>
    <d v="2026-11-17T00:00:00"/>
    <n v="2026"/>
    <x v="3"/>
    <n v="11"/>
    <x v="10"/>
    <x v="2"/>
    <x v="2"/>
    <x v="0"/>
    <s v="Returning"/>
    <x v="4"/>
    <s v="Weighted Vest"/>
    <n v="1"/>
    <n v="122.64"/>
    <n v="0"/>
    <n v="68.58"/>
    <n v="122.64"/>
    <n v="68.58"/>
    <n v="54.06"/>
    <n v="0.44080234833659493"/>
  </r>
  <r>
    <n v="4735"/>
    <d v="2026-11-17T00:00:00"/>
    <n v="2026"/>
    <x v="3"/>
    <n v="11"/>
    <x v="10"/>
    <x v="1"/>
    <x v="12"/>
    <x v="0"/>
    <s v="Business"/>
    <x v="0"/>
    <s v="Commuter Helmet"/>
    <n v="1"/>
    <n v="80.959999999999994"/>
    <n v="0.1"/>
    <n v="43.86"/>
    <n v="72.86399999999999"/>
    <n v="43.86"/>
    <n v="29.003999999999991"/>
    <n v="0.39805665349143604"/>
  </r>
  <r>
    <n v="554"/>
    <d v="2026-11-18T00:00:00"/>
    <n v="2026"/>
    <x v="3"/>
    <n v="11"/>
    <x v="10"/>
    <x v="2"/>
    <x v="5"/>
    <x v="3"/>
    <s v="Business"/>
    <x v="4"/>
    <s v="Recovery Roller"/>
    <n v="1"/>
    <n v="36.380000000000003"/>
    <n v="0.05"/>
    <n v="14.06"/>
    <n v="34.561"/>
    <n v="14.06"/>
    <n v="20.500999999999998"/>
    <n v="0.59318306761957118"/>
  </r>
  <r>
    <n v="1205"/>
    <d v="2026-11-18T00:00:00"/>
    <n v="2026"/>
    <x v="3"/>
    <n v="11"/>
    <x v="10"/>
    <x v="3"/>
    <x v="13"/>
    <x v="0"/>
    <s v="Returning"/>
    <x v="0"/>
    <s v="Cycling Pack 12L"/>
    <n v="2"/>
    <n v="100.72"/>
    <n v="0.1"/>
    <n v="51.68"/>
    <n v="181.29599999999999"/>
    <n v="103.36"/>
    <n v="77.935999999999993"/>
    <n v="0.42988262289294854"/>
  </r>
  <r>
    <n v="1979"/>
    <d v="2026-11-18T00:00:00"/>
    <n v="2026"/>
    <x v="3"/>
    <n v="11"/>
    <x v="10"/>
    <x v="1"/>
    <x v="11"/>
    <x v="2"/>
    <s v="Returning"/>
    <x v="3"/>
    <s v="Compact Sleeping Bag"/>
    <n v="3"/>
    <n v="120.29"/>
    <n v="0"/>
    <n v="62.04"/>
    <n v="360.87"/>
    <n v="186.12"/>
    <n v="174.75"/>
    <n v="0.48424640452240419"/>
  </r>
  <r>
    <n v="2151"/>
    <d v="2026-11-18T00:00:00"/>
    <n v="2026"/>
    <x v="3"/>
    <n v="11"/>
    <x v="10"/>
    <x v="1"/>
    <x v="1"/>
    <x v="0"/>
    <s v="New"/>
    <x v="3"/>
    <s v="Compact Sleeping Bag"/>
    <n v="2"/>
    <n v="124.18"/>
    <n v="0.15"/>
    <n v="60.72"/>
    <n v="211.10599999999999"/>
    <n v="121.44"/>
    <n v="89.665999999999997"/>
    <n v="0.42474396748552862"/>
  </r>
  <r>
    <n v="2730"/>
    <d v="2026-11-18T00:00:00"/>
    <n v="2026"/>
    <x v="3"/>
    <n v="11"/>
    <x v="10"/>
    <x v="0"/>
    <x v="0"/>
    <x v="0"/>
    <s v="Returning"/>
    <x v="1"/>
    <s v="Summit Backpack 45L"/>
    <n v="3"/>
    <n v="154.07"/>
    <n v="0.05"/>
    <n v="77.73"/>
    <n v="439.09949999999998"/>
    <n v="233.19"/>
    <n v="205.90949999999998"/>
    <n v="0.46893585622393102"/>
  </r>
  <r>
    <n v="2779"/>
    <d v="2026-11-18T00:00:00"/>
    <n v="2026"/>
    <x v="3"/>
    <n v="11"/>
    <x v="10"/>
    <x v="0"/>
    <x v="15"/>
    <x v="1"/>
    <s v="Business"/>
    <x v="4"/>
    <s v="Weighted Vest"/>
    <n v="4"/>
    <n v="123.4"/>
    <n v="0.05"/>
    <n v="70.930000000000007"/>
    <n v="468.92"/>
    <n v="283.72000000000003"/>
    <n v="185.2"/>
    <n v="0.3949500980977565"/>
  </r>
  <r>
    <n v="2853"/>
    <d v="2026-11-18T00:00:00"/>
    <n v="2026"/>
    <x v="3"/>
    <n v="11"/>
    <x v="10"/>
    <x v="2"/>
    <x v="3"/>
    <x v="0"/>
    <s v="New"/>
    <x v="0"/>
    <s v="Cycling Pack 12L"/>
    <n v="1"/>
    <n v="104.64"/>
    <n v="0"/>
    <n v="50.79"/>
    <n v="104.64"/>
    <n v="50.79"/>
    <n v="53.85"/>
    <n v="0.51462155963302758"/>
  </r>
  <r>
    <n v="3825"/>
    <d v="2026-11-18T00:00:00"/>
    <n v="2026"/>
    <x v="3"/>
    <n v="11"/>
    <x v="10"/>
    <x v="3"/>
    <x v="8"/>
    <x v="0"/>
    <s v="New"/>
    <x v="2"/>
    <s v="Packing Cube Set"/>
    <n v="2"/>
    <n v="46.44"/>
    <n v="0.1"/>
    <n v="18.190000000000001"/>
    <n v="83.591999999999999"/>
    <n v="36.380000000000003"/>
    <n v="47.211999999999996"/>
    <n v="0.56479088908029473"/>
  </r>
  <r>
    <n v="4808"/>
    <d v="2026-11-18T00:00:00"/>
    <n v="2026"/>
    <x v="3"/>
    <n v="11"/>
    <x v="10"/>
    <x v="2"/>
    <x v="16"/>
    <x v="0"/>
    <s v="New"/>
    <x v="3"/>
    <s v="Portable Camp Stove"/>
    <n v="2"/>
    <n v="81.67"/>
    <n v="0.05"/>
    <n v="40.43"/>
    <n v="155.173"/>
    <n v="80.86"/>
    <n v="74.313000000000002"/>
    <n v="0.4789041908063903"/>
  </r>
  <r>
    <n v="5131"/>
    <d v="2026-11-18T00:00:00"/>
    <n v="2026"/>
    <x v="3"/>
    <n v="11"/>
    <x v="10"/>
    <x v="3"/>
    <x v="8"/>
    <x v="2"/>
    <s v="New"/>
    <x v="1"/>
    <s v="Trekking Poles"/>
    <n v="3"/>
    <n v="70.599999999999994"/>
    <n v="0.05"/>
    <n v="32.68"/>
    <n v="201.20999999999998"/>
    <n v="98.039999999999992"/>
    <n v="103.16999999999999"/>
    <n v="0.5127478753541076"/>
  </r>
  <r>
    <n v="1502"/>
    <d v="2026-11-19T00:00:00"/>
    <n v="2026"/>
    <x v="3"/>
    <n v="11"/>
    <x v="10"/>
    <x v="3"/>
    <x v="7"/>
    <x v="3"/>
    <s v="New"/>
    <x v="4"/>
    <s v="Recovery Roller"/>
    <n v="1"/>
    <n v="35.770000000000003"/>
    <n v="0.15"/>
    <n v="13.69"/>
    <n v="30.404500000000002"/>
    <n v="13.69"/>
    <n v="16.714500000000001"/>
    <n v="0.54973770330049831"/>
  </r>
  <r>
    <n v="2470"/>
    <d v="2026-11-19T00:00:00"/>
    <n v="2026"/>
    <x v="3"/>
    <n v="11"/>
    <x v="10"/>
    <x v="1"/>
    <x v="6"/>
    <x v="2"/>
    <s v="Business"/>
    <x v="1"/>
    <s v="Hiking Daypack 20L"/>
    <n v="1"/>
    <n v="92.13"/>
    <n v="0.15"/>
    <n v="45.85"/>
    <n v="78.31049999999999"/>
    <n v="45.85"/>
    <n v="32.460499999999989"/>
    <n v="0.41451018701195874"/>
  </r>
  <r>
    <n v="3452"/>
    <d v="2026-11-19T00:00:00"/>
    <n v="2026"/>
    <x v="3"/>
    <n v="11"/>
    <x v="10"/>
    <x v="1"/>
    <x v="12"/>
    <x v="0"/>
    <s v="Returning"/>
    <x v="1"/>
    <s v="Summit Backpack 45L"/>
    <n v="5"/>
    <n v="151.09"/>
    <n v="0.05"/>
    <n v="79.33"/>
    <n v="717.67750000000001"/>
    <n v="396.65"/>
    <n v="321.02750000000003"/>
    <n v="0.44731442744129507"/>
  </r>
  <r>
    <n v="4207"/>
    <d v="2026-11-19T00:00:00"/>
    <n v="2026"/>
    <x v="3"/>
    <n v="11"/>
    <x v="10"/>
    <x v="1"/>
    <x v="12"/>
    <x v="0"/>
    <s v="New"/>
    <x v="0"/>
    <s v="Cycling Pack 12L"/>
    <n v="2"/>
    <n v="103.99"/>
    <n v="0"/>
    <n v="50.36"/>
    <n v="207.98"/>
    <n v="100.72"/>
    <n v="107.25999999999999"/>
    <n v="0.51572266564092695"/>
  </r>
  <r>
    <n v="695"/>
    <d v="2026-11-20T00:00:00"/>
    <n v="2026"/>
    <x v="3"/>
    <n v="11"/>
    <x v="10"/>
    <x v="2"/>
    <x v="3"/>
    <x v="0"/>
    <s v="Returning"/>
    <x v="2"/>
    <s v="Insulated Bottle"/>
    <n v="1"/>
    <n v="36.909999999999997"/>
    <n v="0.1"/>
    <n v="13.43"/>
    <n v="33.219000000000001"/>
    <n v="13.43"/>
    <n v="19.789000000000001"/>
    <n v="0.59571329660736327"/>
  </r>
  <r>
    <n v="1127"/>
    <d v="2026-11-20T00:00:00"/>
    <n v="2026"/>
    <x v="3"/>
    <n v="11"/>
    <x v="10"/>
    <x v="0"/>
    <x v="0"/>
    <x v="3"/>
    <s v="New"/>
    <x v="0"/>
    <s v="Commuter Helmet"/>
    <n v="2"/>
    <n v="81.02"/>
    <n v="0"/>
    <n v="43.22"/>
    <n v="162.04"/>
    <n v="86.44"/>
    <n v="75.599999999999994"/>
    <n v="0.46655146877314241"/>
  </r>
  <r>
    <n v="1174"/>
    <d v="2026-11-20T00:00:00"/>
    <n v="2026"/>
    <x v="3"/>
    <n v="11"/>
    <x v="10"/>
    <x v="0"/>
    <x v="0"/>
    <x v="3"/>
    <s v="New"/>
    <x v="2"/>
    <s v="Travel Backpack 35L"/>
    <n v="3"/>
    <n v="164.36"/>
    <n v="0.05"/>
    <n v="88.7"/>
    <n v="468.42600000000004"/>
    <n v="266.10000000000002"/>
    <n v="202.32600000000002"/>
    <n v="0.43192734818306416"/>
  </r>
  <r>
    <n v="3968"/>
    <d v="2026-11-20T00:00:00"/>
    <n v="2026"/>
    <x v="3"/>
    <n v="11"/>
    <x v="10"/>
    <x v="1"/>
    <x v="11"/>
    <x v="1"/>
    <s v="Business"/>
    <x v="4"/>
    <s v="Training Mat"/>
    <n v="5"/>
    <n v="51.36"/>
    <n v="0.1"/>
    <n v="22.45"/>
    <n v="231.12"/>
    <n v="112.25"/>
    <n v="118.87"/>
    <n v="0.51432156455520939"/>
  </r>
  <r>
    <n v="4049"/>
    <d v="2026-11-20T00:00:00"/>
    <n v="2026"/>
    <x v="3"/>
    <n v="11"/>
    <x v="10"/>
    <x v="2"/>
    <x v="16"/>
    <x v="3"/>
    <s v="Returning"/>
    <x v="2"/>
    <s v="Insulated Bottle"/>
    <n v="1"/>
    <n v="36.590000000000003"/>
    <n v="0"/>
    <n v="13.73"/>
    <n v="36.590000000000003"/>
    <n v="13.73"/>
    <n v="22.860000000000003"/>
    <n v="0.62476086362394101"/>
  </r>
  <r>
    <n v="3"/>
    <d v="2026-11-21T00:00:00"/>
    <n v="2026"/>
    <x v="3"/>
    <n v="11"/>
    <x v="10"/>
    <x v="3"/>
    <x v="7"/>
    <x v="2"/>
    <s v="Returning"/>
    <x v="3"/>
    <s v="Compact Sleeping Bag"/>
    <n v="5"/>
    <n v="122.33"/>
    <n v="0.15"/>
    <n v="58.98"/>
    <n v="519.90249999999992"/>
    <n v="294.89999999999998"/>
    <n v="225.00249999999994"/>
    <n v="0.43277826130861069"/>
  </r>
  <r>
    <n v="1603"/>
    <d v="2026-11-21T00:00:00"/>
    <n v="2026"/>
    <x v="3"/>
    <n v="11"/>
    <x v="10"/>
    <x v="3"/>
    <x v="8"/>
    <x v="0"/>
    <s v="Returning"/>
    <x v="3"/>
    <s v="Portable Camp Stove"/>
    <n v="1"/>
    <n v="83.49"/>
    <n v="0.05"/>
    <n v="39.659999999999997"/>
    <n v="79.315499999999986"/>
    <n v="39.659999999999997"/>
    <n v="39.655499999999989"/>
    <n v="0.49997163227868446"/>
  </r>
  <r>
    <n v="2073"/>
    <d v="2026-11-21T00:00:00"/>
    <n v="2026"/>
    <x v="3"/>
    <n v="11"/>
    <x v="10"/>
    <x v="1"/>
    <x v="12"/>
    <x v="0"/>
    <s v="New"/>
    <x v="0"/>
    <s v="Trail Bike Light"/>
    <n v="2"/>
    <n v="51.48"/>
    <n v="0.1"/>
    <n v="22.51"/>
    <n v="92.664000000000001"/>
    <n v="45.02"/>
    <n v="47.643999999999998"/>
    <n v="0.51415868082534744"/>
  </r>
  <r>
    <n v="2487"/>
    <d v="2026-11-21T00:00:00"/>
    <n v="2026"/>
    <x v="3"/>
    <n v="11"/>
    <x v="10"/>
    <x v="2"/>
    <x v="2"/>
    <x v="3"/>
    <s v="New"/>
    <x v="3"/>
    <s v="Compact Sleeping Bag"/>
    <n v="1"/>
    <n v="123.43"/>
    <n v="0.15"/>
    <n v="60.8"/>
    <n v="104.91550000000001"/>
    <n v="60.8"/>
    <n v="44.115500000000011"/>
    <n v="0.42048601017008935"/>
  </r>
  <r>
    <n v="3407"/>
    <d v="2026-11-21T00:00:00"/>
    <n v="2026"/>
    <x v="3"/>
    <n v="11"/>
    <x v="10"/>
    <x v="3"/>
    <x v="7"/>
    <x v="0"/>
    <s v="New"/>
    <x v="2"/>
    <s v="Travel Backpack 35L"/>
    <n v="1"/>
    <n v="164.85"/>
    <n v="0.1"/>
    <n v="89.4"/>
    <n v="148.36500000000001"/>
    <n v="89.4"/>
    <n v="58.965000000000003"/>
    <n v="0.39743200889697705"/>
  </r>
  <r>
    <n v="4052"/>
    <d v="2026-11-21T00:00:00"/>
    <n v="2026"/>
    <x v="3"/>
    <n v="11"/>
    <x v="10"/>
    <x v="0"/>
    <x v="0"/>
    <x v="0"/>
    <s v="New"/>
    <x v="2"/>
    <s v="Packing Cube Set"/>
    <n v="1"/>
    <n v="46.82"/>
    <n v="0.2"/>
    <n v="18.27"/>
    <n v="37.456000000000003"/>
    <n v="18.27"/>
    <n v="19.186000000000003"/>
    <n v="0.51222768047842804"/>
  </r>
  <r>
    <n v="119"/>
    <d v="2026-11-22T00:00:00"/>
    <n v="2026"/>
    <x v="3"/>
    <n v="11"/>
    <x v="10"/>
    <x v="0"/>
    <x v="9"/>
    <x v="0"/>
    <s v="New"/>
    <x v="4"/>
    <s v="Resistance Band Set"/>
    <n v="1"/>
    <n v="41.16"/>
    <n v="0.1"/>
    <n v="14.82"/>
    <n v="37.043999999999997"/>
    <n v="14.82"/>
    <n v="22.223999999999997"/>
    <n v="0.59993521218011014"/>
  </r>
  <r>
    <n v="298"/>
    <d v="2026-11-22T00:00:00"/>
    <n v="2026"/>
    <x v="3"/>
    <n v="11"/>
    <x v="10"/>
    <x v="1"/>
    <x v="12"/>
    <x v="3"/>
    <s v="New"/>
    <x v="3"/>
    <s v="Trail Tent 2P"/>
    <n v="1"/>
    <n v="196.08"/>
    <n v="0.1"/>
    <n v="104.19"/>
    <n v="176.47200000000001"/>
    <n v="104.19"/>
    <n v="72.282000000000011"/>
    <n v="0.40959472324221408"/>
  </r>
  <r>
    <n v="419"/>
    <d v="2026-11-22T00:00:00"/>
    <n v="2026"/>
    <x v="3"/>
    <n v="11"/>
    <x v="10"/>
    <x v="3"/>
    <x v="8"/>
    <x v="2"/>
    <s v="New"/>
    <x v="3"/>
    <s v="Trail Tent 2P"/>
    <n v="1"/>
    <n v="192.62"/>
    <n v="0.1"/>
    <n v="105.97"/>
    <n v="173.358"/>
    <n v="105.97"/>
    <n v="67.388000000000005"/>
    <n v="0.38872160500236508"/>
  </r>
  <r>
    <n v="1181"/>
    <d v="2026-11-22T00:00:00"/>
    <n v="2026"/>
    <x v="3"/>
    <n v="11"/>
    <x v="10"/>
    <x v="1"/>
    <x v="12"/>
    <x v="3"/>
    <s v="New"/>
    <x v="0"/>
    <s v="Cycling Pack 12L"/>
    <n v="2"/>
    <n v="102.87"/>
    <n v="0.05"/>
    <n v="51.69"/>
    <n v="195.453"/>
    <n v="103.38"/>
    <n v="92.073000000000008"/>
    <n v="0.4710748875688785"/>
  </r>
  <r>
    <n v="1924"/>
    <d v="2026-11-22T00:00:00"/>
    <n v="2026"/>
    <x v="3"/>
    <n v="11"/>
    <x v="10"/>
    <x v="0"/>
    <x v="15"/>
    <x v="0"/>
    <s v="New"/>
    <x v="0"/>
    <s v="Trail Bike Light"/>
    <n v="3"/>
    <n v="50.99"/>
    <n v="0.2"/>
    <n v="22.53"/>
    <n v="122.376"/>
    <n v="67.59"/>
    <n v="54.786000000000001"/>
    <n v="0.44768582074916652"/>
  </r>
  <r>
    <n v="3829"/>
    <d v="2026-11-22T00:00:00"/>
    <n v="2026"/>
    <x v="3"/>
    <n v="11"/>
    <x v="10"/>
    <x v="1"/>
    <x v="12"/>
    <x v="2"/>
    <s v="New"/>
    <x v="0"/>
    <s v="Compact Repair Kit"/>
    <n v="1"/>
    <n v="39.94"/>
    <n v="0.1"/>
    <n v="16.89"/>
    <n v="35.945999999999998"/>
    <n v="16.89"/>
    <n v="19.055999999999997"/>
    <n v="0.53012852612251704"/>
  </r>
  <r>
    <n v="5065"/>
    <d v="2026-11-22T00:00:00"/>
    <n v="2026"/>
    <x v="3"/>
    <n v="11"/>
    <x v="10"/>
    <x v="3"/>
    <x v="8"/>
    <x v="0"/>
    <s v="New"/>
    <x v="2"/>
    <s v="Travel Backpack 35L"/>
    <n v="2"/>
    <n v="166.15"/>
    <n v="0"/>
    <n v="86.42"/>
    <n v="332.3"/>
    <n v="172.84"/>
    <n v="159.46"/>
    <n v="0.47986758952753539"/>
  </r>
  <r>
    <n v="5146"/>
    <d v="2026-11-22T00:00:00"/>
    <n v="2026"/>
    <x v="3"/>
    <n v="11"/>
    <x v="10"/>
    <x v="1"/>
    <x v="6"/>
    <x v="0"/>
    <s v="New"/>
    <x v="4"/>
    <s v="Recovery Roller"/>
    <n v="1"/>
    <n v="35.79"/>
    <n v="0.1"/>
    <n v="14.17"/>
    <n v="32.210999999999999"/>
    <n v="14.17"/>
    <n v="18.040999999999997"/>
    <n v="0.56008816863804278"/>
  </r>
  <r>
    <n v="320"/>
    <d v="2026-11-23T00:00:00"/>
    <n v="2026"/>
    <x v="3"/>
    <n v="11"/>
    <x v="10"/>
    <x v="2"/>
    <x v="2"/>
    <x v="0"/>
    <s v="New"/>
    <x v="3"/>
    <s v="Trail Tent 2P"/>
    <n v="5"/>
    <n v="196.53"/>
    <n v="0.15"/>
    <n v="105.01"/>
    <n v="835.25249999999994"/>
    <n v="525.05000000000007"/>
    <n v="310.20249999999987"/>
    <n v="0.37138769414039452"/>
  </r>
  <r>
    <n v="1250"/>
    <d v="2026-11-23T00:00:00"/>
    <n v="2026"/>
    <x v="3"/>
    <n v="11"/>
    <x v="10"/>
    <x v="1"/>
    <x v="12"/>
    <x v="0"/>
    <s v="New"/>
    <x v="2"/>
    <s v="Insulated Bottle"/>
    <n v="6"/>
    <n v="36.35"/>
    <n v="0"/>
    <n v="13.24"/>
    <n v="218.10000000000002"/>
    <n v="79.44"/>
    <n v="138.66000000000003"/>
    <n v="0.63576341127922975"/>
  </r>
  <r>
    <n v="2584"/>
    <d v="2026-11-23T00:00:00"/>
    <n v="2026"/>
    <x v="3"/>
    <n v="11"/>
    <x v="10"/>
    <x v="1"/>
    <x v="6"/>
    <x v="1"/>
    <s v="Returning"/>
    <x v="3"/>
    <s v="Trail Tent 2P"/>
    <n v="15"/>
    <n v="192.23"/>
    <n v="0.15"/>
    <n v="106.34"/>
    <n v="2450.9324999999999"/>
    <n v="1595.1000000000001"/>
    <n v="855.83249999999975"/>
    <n v="0.34918648310387979"/>
  </r>
  <r>
    <n v="2717"/>
    <d v="2026-11-23T00:00:00"/>
    <n v="2026"/>
    <x v="3"/>
    <n v="11"/>
    <x v="10"/>
    <x v="1"/>
    <x v="12"/>
    <x v="0"/>
    <s v="New"/>
    <x v="2"/>
    <s v="Travel Backpack 35L"/>
    <n v="2"/>
    <n v="167.9"/>
    <n v="0.15"/>
    <n v="89.55"/>
    <n v="285.43"/>
    <n v="179.1"/>
    <n v="106.33000000000001"/>
    <n v="0.37252566303471957"/>
  </r>
  <r>
    <n v="2737"/>
    <d v="2026-11-23T00:00:00"/>
    <n v="2026"/>
    <x v="3"/>
    <n v="11"/>
    <x v="10"/>
    <x v="1"/>
    <x v="6"/>
    <x v="0"/>
    <s v="Business"/>
    <x v="3"/>
    <s v="Portable Camp Stove"/>
    <n v="2"/>
    <n v="80.709999999999994"/>
    <n v="0.1"/>
    <n v="39.33"/>
    <n v="145.27799999999999"/>
    <n v="78.66"/>
    <n v="66.617999999999995"/>
    <n v="0.45855532152149669"/>
  </r>
  <r>
    <n v="3021"/>
    <d v="2026-11-23T00:00:00"/>
    <n v="2026"/>
    <x v="3"/>
    <n v="11"/>
    <x v="10"/>
    <x v="0"/>
    <x v="15"/>
    <x v="0"/>
    <s v="Business"/>
    <x v="1"/>
    <s v="Trekking Poles"/>
    <n v="1"/>
    <n v="71.66"/>
    <n v="0.2"/>
    <n v="31.83"/>
    <n v="57.328000000000003"/>
    <n v="31.83"/>
    <n v="25.498000000000005"/>
    <n v="0.44477393245883345"/>
  </r>
  <r>
    <n v="5199"/>
    <d v="2026-11-23T00:00:00"/>
    <n v="2026"/>
    <x v="3"/>
    <n v="11"/>
    <x v="10"/>
    <x v="2"/>
    <x v="3"/>
    <x v="0"/>
    <s v="Returning"/>
    <x v="3"/>
    <s v="Compact Sleeping Bag"/>
    <n v="5"/>
    <n v="125.23"/>
    <n v="0.05"/>
    <n v="59.84"/>
    <n v="594.84249999999997"/>
    <n v="299.20000000000005"/>
    <n v="295.64249999999993"/>
    <n v="0.49700971265503041"/>
  </r>
  <r>
    <n v="1202"/>
    <d v="2026-11-24T00:00:00"/>
    <n v="2026"/>
    <x v="3"/>
    <n v="11"/>
    <x v="10"/>
    <x v="0"/>
    <x v="15"/>
    <x v="3"/>
    <s v="Returning"/>
    <x v="1"/>
    <s v="Hiking Daypack 20L"/>
    <n v="2"/>
    <n v="91.33"/>
    <n v="0.15"/>
    <n v="45.45"/>
    <n v="155.261"/>
    <n v="90.9"/>
    <n v="64.36099999999999"/>
    <n v="0.41453423589954974"/>
  </r>
  <r>
    <n v="1365"/>
    <d v="2026-11-24T00:00:00"/>
    <n v="2026"/>
    <x v="3"/>
    <n v="11"/>
    <x v="10"/>
    <x v="0"/>
    <x v="0"/>
    <x v="3"/>
    <s v="New"/>
    <x v="1"/>
    <s v="Summit Backpack 45L"/>
    <n v="4"/>
    <n v="155.91"/>
    <n v="0"/>
    <n v="79.91"/>
    <n v="623.64"/>
    <n v="319.64"/>
    <n v="304"/>
    <n v="0.48746071451478418"/>
  </r>
  <r>
    <n v="2575"/>
    <d v="2026-11-24T00:00:00"/>
    <n v="2026"/>
    <x v="3"/>
    <n v="11"/>
    <x v="10"/>
    <x v="2"/>
    <x v="10"/>
    <x v="2"/>
    <s v="Returning"/>
    <x v="4"/>
    <s v="Resistance Band Set"/>
    <n v="1"/>
    <n v="39.42"/>
    <n v="0"/>
    <n v="14.63"/>
    <n v="39.42"/>
    <n v="14.63"/>
    <n v="24.79"/>
    <n v="0.62886859462201927"/>
  </r>
  <r>
    <n v="2673"/>
    <d v="2026-11-24T00:00:00"/>
    <n v="2026"/>
    <x v="3"/>
    <n v="11"/>
    <x v="10"/>
    <x v="2"/>
    <x v="2"/>
    <x v="0"/>
    <s v="Returning"/>
    <x v="0"/>
    <s v="Trail Bike Light"/>
    <n v="2"/>
    <n v="51.56"/>
    <n v="0.05"/>
    <n v="22.7"/>
    <n v="97.963999999999999"/>
    <n v="45.4"/>
    <n v="52.564"/>
    <n v="0.5365644522477645"/>
  </r>
  <r>
    <n v="4145"/>
    <d v="2026-11-24T00:00:00"/>
    <n v="2026"/>
    <x v="3"/>
    <n v="11"/>
    <x v="10"/>
    <x v="0"/>
    <x v="0"/>
    <x v="0"/>
    <s v="Returning"/>
    <x v="3"/>
    <s v="Compact Sleeping Bag"/>
    <n v="1"/>
    <n v="120.49"/>
    <n v="0.15"/>
    <n v="61.22"/>
    <n v="102.4165"/>
    <n v="61.22"/>
    <n v="41.1965"/>
    <n v="0.40224475548373556"/>
  </r>
  <r>
    <n v="4610"/>
    <d v="2026-11-24T00:00:00"/>
    <n v="2026"/>
    <x v="3"/>
    <n v="11"/>
    <x v="10"/>
    <x v="2"/>
    <x v="16"/>
    <x v="2"/>
    <s v="Returning"/>
    <x v="1"/>
    <s v="Summit Backpack 45L"/>
    <n v="2"/>
    <n v="153.96"/>
    <n v="0"/>
    <n v="79.33"/>
    <n v="307.92"/>
    <n v="158.66"/>
    <n v="149.26000000000002"/>
    <n v="0.48473629514159527"/>
  </r>
  <r>
    <n v="4721"/>
    <d v="2026-11-24T00:00:00"/>
    <n v="2026"/>
    <x v="3"/>
    <n v="11"/>
    <x v="10"/>
    <x v="2"/>
    <x v="16"/>
    <x v="2"/>
    <s v="New"/>
    <x v="0"/>
    <s v="Compact Repair Kit"/>
    <n v="1"/>
    <n v="39.85"/>
    <n v="0"/>
    <n v="16.3"/>
    <n v="39.85"/>
    <n v="16.3"/>
    <n v="23.55"/>
    <n v="0.59096612296110418"/>
  </r>
  <r>
    <n v="324"/>
    <d v="2026-11-25T00:00:00"/>
    <n v="2026"/>
    <x v="3"/>
    <n v="11"/>
    <x v="10"/>
    <x v="3"/>
    <x v="13"/>
    <x v="3"/>
    <s v="Returning"/>
    <x v="0"/>
    <s v="Cycling Pack 12L"/>
    <n v="2"/>
    <n v="103.88"/>
    <n v="0.15"/>
    <n v="49.26"/>
    <n v="176.59599999999998"/>
    <n v="98.52"/>
    <n v="78.075999999999979"/>
    <n v="0.44211646922920106"/>
  </r>
  <r>
    <n v="559"/>
    <d v="2026-11-25T00:00:00"/>
    <n v="2026"/>
    <x v="3"/>
    <n v="11"/>
    <x v="10"/>
    <x v="3"/>
    <x v="7"/>
    <x v="0"/>
    <s v="Returning"/>
    <x v="2"/>
    <s v="Carry-On Duffel"/>
    <n v="2"/>
    <n v="134.19"/>
    <n v="0.1"/>
    <n v="65.39"/>
    <n v="241.542"/>
    <n v="130.78"/>
    <n v="110.762"/>
    <n v="0.45856207202060095"/>
  </r>
  <r>
    <n v="1108"/>
    <d v="2026-11-25T00:00:00"/>
    <n v="2026"/>
    <x v="3"/>
    <n v="11"/>
    <x v="10"/>
    <x v="1"/>
    <x v="1"/>
    <x v="3"/>
    <s v="New"/>
    <x v="2"/>
    <s v="Insulated Bottle"/>
    <n v="1"/>
    <n v="37.06"/>
    <n v="0.1"/>
    <n v="13.18"/>
    <n v="33.354000000000006"/>
    <n v="13.18"/>
    <n v="20.174000000000007"/>
    <n v="0.6048449961024166"/>
  </r>
  <r>
    <n v="1344"/>
    <d v="2026-11-25T00:00:00"/>
    <n v="2026"/>
    <x v="3"/>
    <n v="11"/>
    <x v="10"/>
    <x v="2"/>
    <x v="10"/>
    <x v="0"/>
    <s v="New"/>
    <x v="2"/>
    <s v="Carry-On Duffel"/>
    <n v="4"/>
    <n v="135.21"/>
    <n v="0.05"/>
    <n v="68.64"/>
    <n v="513.798"/>
    <n v="274.56"/>
    <n v="239.238"/>
    <n v="0.46562656919645462"/>
  </r>
  <r>
    <n v="1922"/>
    <d v="2026-11-25T00:00:00"/>
    <n v="2026"/>
    <x v="3"/>
    <n v="11"/>
    <x v="10"/>
    <x v="0"/>
    <x v="9"/>
    <x v="3"/>
    <s v="Returning"/>
    <x v="1"/>
    <s v="Trail Boots"/>
    <n v="2"/>
    <n v="145.77000000000001"/>
    <n v="0.1"/>
    <n v="78.14"/>
    <n v="262.38600000000002"/>
    <n v="156.28"/>
    <n v="106.10600000000002"/>
    <n v="0.40438895367893107"/>
  </r>
  <r>
    <n v="2343"/>
    <d v="2026-11-25T00:00:00"/>
    <n v="2026"/>
    <x v="3"/>
    <n v="11"/>
    <x v="10"/>
    <x v="0"/>
    <x v="15"/>
    <x v="2"/>
    <s v="New"/>
    <x v="3"/>
    <s v="Compact Sleeping Bag"/>
    <n v="1"/>
    <n v="121.53"/>
    <n v="0.15"/>
    <n v="62.14"/>
    <n v="103.3005"/>
    <n v="62.14"/>
    <n v="41.160499999999999"/>
    <n v="0.39845402490791426"/>
  </r>
  <r>
    <n v="2466"/>
    <d v="2026-11-25T00:00:00"/>
    <n v="2026"/>
    <x v="3"/>
    <n v="11"/>
    <x v="10"/>
    <x v="2"/>
    <x v="2"/>
    <x v="0"/>
    <s v="Business"/>
    <x v="0"/>
    <s v="Compact Repair Kit"/>
    <n v="2"/>
    <n v="40.51"/>
    <n v="0.05"/>
    <n v="16.45"/>
    <n v="76.968999999999994"/>
    <n v="32.9"/>
    <n v="44.068999999999996"/>
    <n v="0.5725551845548208"/>
  </r>
  <r>
    <n v="2647"/>
    <d v="2026-11-25T00:00:00"/>
    <n v="2026"/>
    <x v="3"/>
    <n v="11"/>
    <x v="10"/>
    <x v="2"/>
    <x v="5"/>
    <x v="0"/>
    <s v="New"/>
    <x v="1"/>
    <s v="Trekking Poles"/>
    <n v="1"/>
    <n v="70.099999999999994"/>
    <n v="0.15"/>
    <n v="32.28"/>
    <n v="59.584999999999994"/>
    <n v="32.28"/>
    <n v="27.304999999999993"/>
    <n v="0.45825291600234952"/>
  </r>
  <r>
    <n v="2958"/>
    <d v="2026-11-25T00:00:00"/>
    <n v="2026"/>
    <x v="3"/>
    <n v="11"/>
    <x v="10"/>
    <x v="1"/>
    <x v="12"/>
    <x v="3"/>
    <s v="New"/>
    <x v="1"/>
    <s v="Trail Boots"/>
    <n v="1"/>
    <n v="144.25"/>
    <n v="0.1"/>
    <n v="79.55"/>
    <n v="129.82500000000002"/>
    <n v="79.55"/>
    <n v="50.27500000000002"/>
    <n v="0.38725207009435791"/>
  </r>
  <r>
    <n v="3527"/>
    <d v="2026-11-25T00:00:00"/>
    <n v="2026"/>
    <x v="3"/>
    <n v="11"/>
    <x v="10"/>
    <x v="1"/>
    <x v="6"/>
    <x v="3"/>
    <s v="Returning"/>
    <x v="1"/>
    <s v="Trail Boots"/>
    <n v="4"/>
    <n v="146.19"/>
    <n v="0.1"/>
    <n v="79.569999999999993"/>
    <n v="526.28399999999999"/>
    <n v="318.27999999999997"/>
    <n v="208.00400000000002"/>
    <n v="0.39523147198090769"/>
  </r>
  <r>
    <n v="3729"/>
    <d v="2026-11-25T00:00:00"/>
    <n v="2026"/>
    <x v="3"/>
    <n v="11"/>
    <x v="10"/>
    <x v="0"/>
    <x v="9"/>
    <x v="0"/>
    <s v="New"/>
    <x v="3"/>
    <s v="Portable Camp Stove"/>
    <n v="1"/>
    <n v="81.89"/>
    <n v="0.05"/>
    <n v="38.33"/>
    <n v="77.79549999999999"/>
    <n v="38.33"/>
    <n v="39.465499999999992"/>
    <n v="0.50729797996028048"/>
  </r>
  <r>
    <n v="4961"/>
    <d v="2026-11-25T00:00:00"/>
    <n v="2026"/>
    <x v="3"/>
    <n v="11"/>
    <x v="10"/>
    <x v="2"/>
    <x v="2"/>
    <x v="2"/>
    <s v="New"/>
    <x v="3"/>
    <s v="Trail Tent 2P"/>
    <n v="2"/>
    <n v="194.78"/>
    <n v="0.15"/>
    <n v="102.51"/>
    <n v="331.12599999999998"/>
    <n v="205.02"/>
    <n v="126.10599999999997"/>
    <n v="0.38083992196324051"/>
  </r>
  <r>
    <n v="5034"/>
    <d v="2026-11-25T00:00:00"/>
    <n v="2026"/>
    <x v="3"/>
    <n v="11"/>
    <x v="10"/>
    <x v="1"/>
    <x v="14"/>
    <x v="0"/>
    <s v="Returning"/>
    <x v="1"/>
    <s v="Trail Boots"/>
    <n v="1"/>
    <n v="141.63"/>
    <n v="0.05"/>
    <n v="77.17"/>
    <n v="134.54849999999999"/>
    <n v="77.17"/>
    <n v="57.378499999999988"/>
    <n v="0.42645217152179321"/>
  </r>
  <r>
    <n v="343"/>
    <d v="2026-11-26T00:00:00"/>
    <n v="2026"/>
    <x v="3"/>
    <n v="11"/>
    <x v="10"/>
    <x v="2"/>
    <x v="16"/>
    <x v="0"/>
    <s v="Returning"/>
    <x v="0"/>
    <s v="Compact Repair Kit"/>
    <n v="1"/>
    <n v="40.86"/>
    <n v="0.05"/>
    <n v="17.14"/>
    <n v="38.817"/>
    <n v="17.14"/>
    <n v="21.677"/>
    <n v="0.55844088930107938"/>
  </r>
  <r>
    <n v="405"/>
    <d v="2026-11-26T00:00:00"/>
    <n v="2026"/>
    <x v="3"/>
    <n v="11"/>
    <x v="10"/>
    <x v="3"/>
    <x v="8"/>
    <x v="0"/>
    <s v="New"/>
    <x v="1"/>
    <s v="Trail Boots"/>
    <n v="1"/>
    <n v="141.61000000000001"/>
    <n v="0.05"/>
    <n v="77.7"/>
    <n v="134.52950000000001"/>
    <n v="77.7"/>
    <n v="56.82950000000001"/>
    <n v="0.42243151130421214"/>
  </r>
  <r>
    <n v="485"/>
    <d v="2026-11-26T00:00:00"/>
    <n v="2026"/>
    <x v="3"/>
    <n v="11"/>
    <x v="10"/>
    <x v="3"/>
    <x v="7"/>
    <x v="0"/>
    <s v="New"/>
    <x v="3"/>
    <s v="Compact Sleeping Bag"/>
    <n v="2"/>
    <n v="122.15"/>
    <n v="0.1"/>
    <n v="61.15"/>
    <n v="219.87"/>
    <n v="122.3"/>
    <n v="97.570000000000007"/>
    <n v="0.44376222313185065"/>
  </r>
  <r>
    <n v="807"/>
    <d v="2026-11-26T00:00:00"/>
    <n v="2026"/>
    <x v="3"/>
    <n v="11"/>
    <x v="10"/>
    <x v="2"/>
    <x v="5"/>
    <x v="2"/>
    <s v="Returning"/>
    <x v="2"/>
    <s v="Carry-On Duffel"/>
    <n v="5"/>
    <n v="130.24"/>
    <n v="0.1"/>
    <n v="66.75"/>
    <n v="586.08000000000004"/>
    <n v="333.75"/>
    <n v="252.33000000000004"/>
    <n v="0.43053849303849306"/>
  </r>
  <r>
    <n v="1666"/>
    <d v="2026-11-26T00:00:00"/>
    <n v="2026"/>
    <x v="3"/>
    <n v="11"/>
    <x v="10"/>
    <x v="0"/>
    <x v="15"/>
    <x v="1"/>
    <s v="Returning"/>
    <x v="0"/>
    <s v="Trail Bike Light"/>
    <n v="3"/>
    <n v="50.18"/>
    <n v="0.1"/>
    <n v="23.12"/>
    <n v="135.48599999999999"/>
    <n v="69.36"/>
    <n v="66.125999999999991"/>
    <n v="0.4880651875470528"/>
  </r>
  <r>
    <n v="3442"/>
    <d v="2026-11-26T00:00:00"/>
    <n v="2026"/>
    <x v="3"/>
    <n v="11"/>
    <x v="10"/>
    <x v="0"/>
    <x v="9"/>
    <x v="2"/>
    <s v="New"/>
    <x v="4"/>
    <s v="Training Mat"/>
    <n v="2"/>
    <n v="50.93"/>
    <n v="0.15"/>
    <n v="22.35"/>
    <n v="86.581000000000003"/>
    <n v="44.7"/>
    <n v="41.881"/>
    <n v="0.48372044674928677"/>
  </r>
  <r>
    <n v="4177"/>
    <d v="2026-11-26T00:00:00"/>
    <n v="2026"/>
    <x v="3"/>
    <n v="11"/>
    <x v="10"/>
    <x v="2"/>
    <x v="10"/>
    <x v="0"/>
    <s v="Business"/>
    <x v="0"/>
    <s v="Trail Bike Light"/>
    <n v="1"/>
    <n v="49.6"/>
    <n v="0"/>
    <n v="22.62"/>
    <n v="49.6"/>
    <n v="22.62"/>
    <n v="26.98"/>
    <n v="0.5439516129032258"/>
  </r>
  <r>
    <n v="4659"/>
    <d v="2026-11-26T00:00:00"/>
    <n v="2026"/>
    <x v="3"/>
    <n v="11"/>
    <x v="10"/>
    <x v="1"/>
    <x v="11"/>
    <x v="1"/>
    <s v="Business"/>
    <x v="3"/>
    <s v="Portable Camp Stove"/>
    <n v="3"/>
    <n v="83.3"/>
    <n v="0.15"/>
    <n v="38.74"/>
    <n v="212.41499999999996"/>
    <n v="116.22"/>
    <n v="96.194999999999965"/>
    <n v="0.45286349834051259"/>
  </r>
  <r>
    <n v="4667"/>
    <d v="2026-11-26T00:00:00"/>
    <n v="2026"/>
    <x v="3"/>
    <n v="11"/>
    <x v="10"/>
    <x v="1"/>
    <x v="14"/>
    <x v="3"/>
    <s v="Business"/>
    <x v="2"/>
    <s v="Insulated Bottle"/>
    <n v="1"/>
    <n v="35.89"/>
    <n v="0.05"/>
    <n v="13.53"/>
    <n v="34.095500000000001"/>
    <n v="13.53"/>
    <n v="20.5655"/>
    <n v="0.60317343931017287"/>
  </r>
  <r>
    <n v="197"/>
    <d v="2026-11-27T00:00:00"/>
    <n v="2026"/>
    <x v="3"/>
    <n v="11"/>
    <x v="10"/>
    <x v="3"/>
    <x v="4"/>
    <x v="2"/>
    <s v="New"/>
    <x v="3"/>
    <s v="Trail Tent 2P"/>
    <n v="1"/>
    <n v="195.32"/>
    <n v="0"/>
    <n v="103.21"/>
    <n v="195.32"/>
    <n v="103.21"/>
    <n v="92.11"/>
    <n v="0.47158509113250052"/>
  </r>
  <r>
    <n v="361"/>
    <d v="2026-11-27T00:00:00"/>
    <n v="2026"/>
    <x v="3"/>
    <n v="11"/>
    <x v="10"/>
    <x v="1"/>
    <x v="6"/>
    <x v="0"/>
    <s v="Returning"/>
    <x v="2"/>
    <s v="Insulated Bottle"/>
    <n v="1"/>
    <n v="36.36"/>
    <n v="0.05"/>
    <n v="13.33"/>
    <n v="34.541999999999994"/>
    <n v="13.33"/>
    <n v="21.211999999999996"/>
    <n v="0.61409298824619307"/>
  </r>
  <r>
    <n v="841"/>
    <d v="2026-11-27T00:00:00"/>
    <n v="2026"/>
    <x v="3"/>
    <n v="11"/>
    <x v="10"/>
    <x v="1"/>
    <x v="12"/>
    <x v="0"/>
    <s v="Returning"/>
    <x v="2"/>
    <s v="Insulated Bottle"/>
    <n v="2"/>
    <n v="35.85"/>
    <n v="0.05"/>
    <n v="13.69"/>
    <n v="68.114999999999995"/>
    <n v="27.38"/>
    <n v="40.734999999999999"/>
    <n v="0.59803273875064233"/>
  </r>
  <r>
    <n v="903"/>
    <d v="2026-11-27T00:00:00"/>
    <n v="2026"/>
    <x v="3"/>
    <n v="11"/>
    <x v="10"/>
    <x v="3"/>
    <x v="8"/>
    <x v="0"/>
    <s v="New"/>
    <x v="2"/>
    <s v="Packing Cube Set"/>
    <n v="4"/>
    <n v="46.73"/>
    <n v="0"/>
    <n v="17.989999999999998"/>
    <n v="186.92"/>
    <n v="71.959999999999994"/>
    <n v="114.96"/>
    <n v="0.61502246950567085"/>
  </r>
  <r>
    <n v="1278"/>
    <d v="2026-11-27T00:00:00"/>
    <n v="2026"/>
    <x v="3"/>
    <n v="11"/>
    <x v="10"/>
    <x v="3"/>
    <x v="13"/>
    <x v="2"/>
    <s v="Returning"/>
    <x v="1"/>
    <s v="Trail Boots"/>
    <n v="3"/>
    <n v="143.72"/>
    <n v="0.15"/>
    <n v="78.56"/>
    <n v="366.48599999999999"/>
    <n v="235.68"/>
    <n v="130.80599999999998"/>
    <n v="0.35691950033561987"/>
  </r>
  <r>
    <n v="2091"/>
    <d v="2026-11-27T00:00:00"/>
    <n v="2026"/>
    <x v="3"/>
    <n v="11"/>
    <x v="10"/>
    <x v="1"/>
    <x v="12"/>
    <x v="3"/>
    <s v="New"/>
    <x v="4"/>
    <s v="Recovery Roller"/>
    <n v="1"/>
    <n v="35.590000000000003"/>
    <n v="0"/>
    <n v="13.57"/>
    <n v="35.590000000000003"/>
    <n v="13.57"/>
    <n v="22.020000000000003"/>
    <n v="0.61871312166338865"/>
  </r>
  <r>
    <n v="3070"/>
    <d v="2026-11-27T00:00:00"/>
    <n v="2026"/>
    <x v="3"/>
    <n v="11"/>
    <x v="10"/>
    <x v="3"/>
    <x v="13"/>
    <x v="3"/>
    <s v="Returning"/>
    <x v="1"/>
    <s v="Trekking Poles"/>
    <n v="4"/>
    <n v="71.11"/>
    <n v="0.05"/>
    <n v="32.25"/>
    <n v="270.21799999999996"/>
    <n v="129"/>
    <n v="141.21799999999996"/>
    <n v="0.52260767232382732"/>
  </r>
  <r>
    <n v="4007"/>
    <d v="2026-11-27T00:00:00"/>
    <n v="2026"/>
    <x v="3"/>
    <n v="11"/>
    <x v="10"/>
    <x v="0"/>
    <x v="9"/>
    <x v="3"/>
    <s v="Business"/>
    <x v="0"/>
    <s v="Trail Bike Light"/>
    <n v="5"/>
    <n v="51.04"/>
    <n v="0"/>
    <n v="22.69"/>
    <n v="255.2"/>
    <n v="113.45"/>
    <n v="141.75"/>
    <n v="0.55544670846394983"/>
  </r>
  <r>
    <n v="4488"/>
    <d v="2026-11-27T00:00:00"/>
    <n v="2026"/>
    <x v="3"/>
    <n v="11"/>
    <x v="10"/>
    <x v="1"/>
    <x v="14"/>
    <x v="2"/>
    <s v="Returning"/>
    <x v="2"/>
    <s v="Travel Backpack 35L"/>
    <n v="3"/>
    <n v="161.66"/>
    <n v="0.05"/>
    <n v="88.3"/>
    <n v="460.73099999999999"/>
    <n v="264.89999999999998"/>
    <n v="195.83100000000002"/>
    <n v="0.42504411467863029"/>
  </r>
  <r>
    <n v="5159"/>
    <d v="2026-11-27T00:00:00"/>
    <n v="2026"/>
    <x v="3"/>
    <n v="11"/>
    <x v="10"/>
    <x v="3"/>
    <x v="13"/>
    <x v="0"/>
    <s v="Business"/>
    <x v="3"/>
    <s v="Portable Camp Stove"/>
    <n v="2"/>
    <n v="80.400000000000006"/>
    <n v="0.15"/>
    <n v="38.869999999999997"/>
    <n v="136.68"/>
    <n v="77.739999999999995"/>
    <n v="58.940000000000012"/>
    <n v="0.43122622183201648"/>
  </r>
  <r>
    <n v="669"/>
    <d v="2026-11-28T00:00:00"/>
    <n v="2026"/>
    <x v="3"/>
    <n v="11"/>
    <x v="10"/>
    <x v="2"/>
    <x v="3"/>
    <x v="0"/>
    <s v="Returning"/>
    <x v="4"/>
    <s v="Recovery Roller"/>
    <n v="3"/>
    <n v="36.81"/>
    <n v="0.05"/>
    <n v="13.82"/>
    <n v="104.9085"/>
    <n v="41.46"/>
    <n v="63.448500000000003"/>
    <n v="0.60479846723573405"/>
  </r>
  <r>
    <n v="686"/>
    <d v="2026-11-28T00:00:00"/>
    <n v="2026"/>
    <x v="3"/>
    <n v="11"/>
    <x v="10"/>
    <x v="1"/>
    <x v="12"/>
    <x v="3"/>
    <s v="Returning"/>
    <x v="2"/>
    <s v="Carry-On Duffel"/>
    <n v="2"/>
    <n v="132.61000000000001"/>
    <n v="0.1"/>
    <n v="67.3"/>
    <n v="238.69800000000004"/>
    <n v="134.6"/>
    <n v="104.09800000000004"/>
    <n v="0.43610755012610086"/>
  </r>
  <r>
    <n v="990"/>
    <d v="2026-11-28T00:00:00"/>
    <n v="2026"/>
    <x v="3"/>
    <n v="11"/>
    <x v="10"/>
    <x v="0"/>
    <x v="15"/>
    <x v="0"/>
    <s v="Returning"/>
    <x v="0"/>
    <s v="Compact Repair Kit"/>
    <n v="5"/>
    <n v="39.79"/>
    <n v="0.1"/>
    <n v="17.09"/>
    <n v="179.05500000000001"/>
    <n v="85.45"/>
    <n v="93.605000000000004"/>
    <n v="0.52277233252352628"/>
  </r>
  <r>
    <n v="1134"/>
    <d v="2026-11-28T00:00:00"/>
    <n v="2026"/>
    <x v="3"/>
    <n v="11"/>
    <x v="10"/>
    <x v="3"/>
    <x v="4"/>
    <x v="0"/>
    <s v="Returning"/>
    <x v="2"/>
    <s v="Insulated Bottle"/>
    <n v="2"/>
    <n v="36.119999999999997"/>
    <n v="0.1"/>
    <n v="13.61"/>
    <n v="65.015999999999991"/>
    <n v="27.22"/>
    <n v="37.795999999999992"/>
    <n v="0.58133382551987201"/>
  </r>
  <r>
    <n v="1770"/>
    <d v="2026-11-28T00:00:00"/>
    <n v="2026"/>
    <x v="3"/>
    <n v="11"/>
    <x v="10"/>
    <x v="3"/>
    <x v="7"/>
    <x v="2"/>
    <s v="Returning"/>
    <x v="1"/>
    <s v="Summit Backpack 45L"/>
    <n v="5"/>
    <n v="153.93"/>
    <n v="0.05"/>
    <n v="77.27"/>
    <n v="731.16750000000002"/>
    <n v="386.34999999999997"/>
    <n v="344.81750000000005"/>
    <n v="0.4715985051304934"/>
  </r>
  <r>
    <n v="3396"/>
    <d v="2026-11-28T00:00:00"/>
    <n v="2026"/>
    <x v="3"/>
    <n v="11"/>
    <x v="10"/>
    <x v="2"/>
    <x v="3"/>
    <x v="2"/>
    <s v="New"/>
    <x v="4"/>
    <s v="Training Mat"/>
    <n v="3"/>
    <n v="50.67"/>
    <n v="0.05"/>
    <n v="22.25"/>
    <n v="144.40949999999998"/>
    <n v="66.75"/>
    <n v="77.65949999999998"/>
    <n v="0.53777279195620775"/>
  </r>
  <r>
    <n v="4259"/>
    <d v="2026-11-28T00:00:00"/>
    <n v="2026"/>
    <x v="3"/>
    <n v="11"/>
    <x v="10"/>
    <x v="2"/>
    <x v="3"/>
    <x v="0"/>
    <s v="Returning"/>
    <x v="1"/>
    <s v="Trekking Poles"/>
    <n v="4"/>
    <n v="72.77"/>
    <n v="0"/>
    <n v="32.090000000000003"/>
    <n v="291.08"/>
    <n v="128.36000000000001"/>
    <n v="162.71999999999997"/>
    <n v="0.55902157482479031"/>
  </r>
  <r>
    <n v="4440"/>
    <d v="2026-11-28T00:00:00"/>
    <n v="2026"/>
    <x v="3"/>
    <n v="11"/>
    <x v="10"/>
    <x v="2"/>
    <x v="10"/>
    <x v="3"/>
    <s v="New"/>
    <x v="2"/>
    <s v="Packing Cube Set"/>
    <n v="1"/>
    <n v="46.45"/>
    <n v="0.1"/>
    <n v="17.96"/>
    <n v="41.805000000000007"/>
    <n v="17.96"/>
    <n v="23.845000000000006"/>
    <n v="0.57038631742614521"/>
  </r>
  <r>
    <n v="5115"/>
    <d v="2026-11-28T00:00:00"/>
    <n v="2026"/>
    <x v="3"/>
    <n v="11"/>
    <x v="10"/>
    <x v="0"/>
    <x v="15"/>
    <x v="0"/>
    <s v="New"/>
    <x v="2"/>
    <s v="Travel Backpack 35L"/>
    <n v="1"/>
    <n v="165.75"/>
    <n v="0.2"/>
    <n v="89.16"/>
    <n v="132.6"/>
    <n v="89.16"/>
    <n v="43.44"/>
    <n v="0.32760180995475113"/>
  </r>
  <r>
    <n v="5136"/>
    <d v="2026-11-28T00:00:00"/>
    <n v="2026"/>
    <x v="3"/>
    <n v="11"/>
    <x v="10"/>
    <x v="2"/>
    <x v="2"/>
    <x v="3"/>
    <s v="New"/>
    <x v="3"/>
    <s v="Trail Tent 2P"/>
    <n v="4"/>
    <n v="198.02"/>
    <n v="0.05"/>
    <n v="103.82"/>
    <n v="752.476"/>
    <n v="415.28"/>
    <n v="337.19600000000003"/>
    <n v="0.44811528872681655"/>
  </r>
  <r>
    <n v="562"/>
    <d v="2026-11-29T00:00:00"/>
    <n v="2026"/>
    <x v="3"/>
    <n v="11"/>
    <x v="10"/>
    <x v="1"/>
    <x v="12"/>
    <x v="0"/>
    <s v="New"/>
    <x v="2"/>
    <s v="Packing Cube Set"/>
    <n v="1"/>
    <n v="46.3"/>
    <n v="0.2"/>
    <n v="18.78"/>
    <n v="37.04"/>
    <n v="18.78"/>
    <n v="18.259999999999998"/>
    <n v="0.49298056155507552"/>
  </r>
  <r>
    <n v="806"/>
    <d v="2026-11-29T00:00:00"/>
    <n v="2026"/>
    <x v="3"/>
    <n v="11"/>
    <x v="10"/>
    <x v="0"/>
    <x v="15"/>
    <x v="3"/>
    <s v="Returning"/>
    <x v="4"/>
    <s v="Resistance Band Set"/>
    <n v="1"/>
    <n v="39.659999999999997"/>
    <n v="0"/>
    <n v="14.76"/>
    <n v="39.659999999999997"/>
    <n v="14.76"/>
    <n v="24.9"/>
    <n v="0.62783661119515888"/>
  </r>
  <r>
    <n v="3150"/>
    <d v="2026-11-29T00:00:00"/>
    <n v="2026"/>
    <x v="3"/>
    <n v="11"/>
    <x v="10"/>
    <x v="1"/>
    <x v="6"/>
    <x v="0"/>
    <s v="New"/>
    <x v="3"/>
    <s v="Portable Camp Stove"/>
    <n v="3"/>
    <n v="80.72"/>
    <n v="0.05"/>
    <n v="39.130000000000003"/>
    <n v="230.05199999999999"/>
    <n v="117.39000000000001"/>
    <n v="112.66199999999998"/>
    <n v="0.48972406238589528"/>
  </r>
  <r>
    <n v="4847"/>
    <d v="2026-11-29T00:00:00"/>
    <n v="2026"/>
    <x v="3"/>
    <n v="11"/>
    <x v="10"/>
    <x v="1"/>
    <x v="14"/>
    <x v="3"/>
    <s v="New"/>
    <x v="2"/>
    <s v="Insulated Bottle"/>
    <n v="2"/>
    <n v="35.51"/>
    <n v="0.05"/>
    <n v="13.24"/>
    <n v="67.468999999999994"/>
    <n v="26.48"/>
    <n v="40.98899999999999"/>
    <n v="0.60752345521646967"/>
  </r>
  <r>
    <n v="221"/>
    <d v="2026-11-30T00:00:00"/>
    <n v="2026"/>
    <x v="3"/>
    <n v="11"/>
    <x v="10"/>
    <x v="3"/>
    <x v="8"/>
    <x v="2"/>
    <s v="Business"/>
    <x v="2"/>
    <s v="Carry-On Duffel"/>
    <n v="1"/>
    <n v="132.06"/>
    <n v="0.15"/>
    <n v="67.53"/>
    <n v="112.251"/>
    <n v="67.53"/>
    <n v="44.721000000000004"/>
    <n v="0.39840179597509157"/>
  </r>
  <r>
    <n v="630"/>
    <d v="2026-11-30T00:00:00"/>
    <n v="2026"/>
    <x v="3"/>
    <n v="11"/>
    <x v="10"/>
    <x v="3"/>
    <x v="8"/>
    <x v="0"/>
    <s v="Business"/>
    <x v="0"/>
    <s v="Compact Repair Kit"/>
    <n v="3"/>
    <n v="41.07"/>
    <n v="0.1"/>
    <n v="16.86"/>
    <n v="110.88900000000001"/>
    <n v="50.58"/>
    <n v="60.309000000000012"/>
    <n v="0.54386819251684126"/>
  </r>
  <r>
    <n v="1789"/>
    <d v="2026-11-30T00:00:00"/>
    <n v="2026"/>
    <x v="3"/>
    <n v="11"/>
    <x v="10"/>
    <x v="1"/>
    <x v="12"/>
    <x v="0"/>
    <s v="New"/>
    <x v="1"/>
    <s v="Summit Backpack 45L"/>
    <n v="2"/>
    <n v="151.49"/>
    <n v="0.1"/>
    <n v="81.39"/>
    <n v="272.68200000000002"/>
    <n v="162.78"/>
    <n v="109.90200000000002"/>
    <n v="0.40304090479019522"/>
  </r>
  <r>
    <n v="1947"/>
    <d v="2026-11-30T00:00:00"/>
    <n v="2026"/>
    <x v="3"/>
    <n v="11"/>
    <x v="10"/>
    <x v="0"/>
    <x v="0"/>
    <x v="2"/>
    <s v="Business"/>
    <x v="4"/>
    <s v="Recovery Roller"/>
    <n v="1"/>
    <n v="35.729999999999997"/>
    <n v="0.2"/>
    <n v="14.33"/>
    <n v="28.584"/>
    <n v="14.33"/>
    <n v="14.254"/>
    <n v="0.49867058494262523"/>
  </r>
  <r>
    <n v="2279"/>
    <d v="2026-11-30T00:00:00"/>
    <n v="2026"/>
    <x v="3"/>
    <n v="11"/>
    <x v="10"/>
    <x v="0"/>
    <x v="0"/>
    <x v="2"/>
    <s v="Returning"/>
    <x v="0"/>
    <s v="Trail Bike Light"/>
    <n v="2"/>
    <n v="50.38"/>
    <n v="0.1"/>
    <n v="22.41"/>
    <n v="90.684000000000012"/>
    <n v="44.82"/>
    <n v="45.864000000000011"/>
    <n v="0.50575625248114342"/>
  </r>
  <r>
    <n v="2439"/>
    <d v="2026-11-30T00:00:00"/>
    <n v="2026"/>
    <x v="3"/>
    <n v="11"/>
    <x v="10"/>
    <x v="0"/>
    <x v="9"/>
    <x v="0"/>
    <s v="Business"/>
    <x v="4"/>
    <s v="Recovery Roller"/>
    <n v="1"/>
    <n v="35.67"/>
    <n v="0.1"/>
    <n v="13.81"/>
    <n v="32.103000000000002"/>
    <n v="13.81"/>
    <n v="18.292999999999999"/>
    <n v="0.5698221350029592"/>
  </r>
  <r>
    <n v="2540"/>
    <d v="2026-11-30T00:00:00"/>
    <n v="2026"/>
    <x v="3"/>
    <n v="11"/>
    <x v="10"/>
    <x v="1"/>
    <x v="14"/>
    <x v="1"/>
    <s v="Business"/>
    <x v="3"/>
    <s v="Portable Camp Stove"/>
    <n v="12"/>
    <n v="81.150000000000006"/>
    <n v="0.15"/>
    <n v="39.590000000000003"/>
    <n v="827.73"/>
    <n v="475.08000000000004"/>
    <n v="352.65"/>
    <n v="0.42604472472907828"/>
  </r>
  <r>
    <n v="2747"/>
    <d v="2026-11-30T00:00:00"/>
    <n v="2026"/>
    <x v="3"/>
    <n v="11"/>
    <x v="10"/>
    <x v="0"/>
    <x v="15"/>
    <x v="2"/>
    <s v="Returning"/>
    <x v="3"/>
    <s v="Trail Tent 2P"/>
    <n v="1"/>
    <n v="194.73"/>
    <n v="0"/>
    <n v="104.48"/>
    <n v="194.73"/>
    <n v="104.48"/>
    <n v="90.249999999999986"/>
    <n v="0.46346222975401835"/>
  </r>
  <r>
    <n v="3094"/>
    <d v="2026-11-30T00:00:00"/>
    <n v="2026"/>
    <x v="3"/>
    <n v="11"/>
    <x v="10"/>
    <x v="1"/>
    <x v="1"/>
    <x v="3"/>
    <s v="Business"/>
    <x v="3"/>
    <s v="Compact Sleeping Bag"/>
    <n v="2"/>
    <n v="122.18"/>
    <n v="0.15"/>
    <n v="61.3"/>
    <n v="207.70600000000002"/>
    <n v="122.6"/>
    <n v="85.106000000000023"/>
    <n v="0.40974261696821479"/>
  </r>
  <r>
    <n v="3359"/>
    <d v="2026-11-30T00:00:00"/>
    <n v="2026"/>
    <x v="3"/>
    <n v="11"/>
    <x v="10"/>
    <x v="3"/>
    <x v="13"/>
    <x v="0"/>
    <s v="Returning"/>
    <x v="3"/>
    <s v="Portable Camp Stove"/>
    <n v="1"/>
    <n v="83.14"/>
    <n v="0"/>
    <n v="39.369999999999997"/>
    <n v="83.14"/>
    <n v="39.369999999999997"/>
    <n v="43.77"/>
    <n v="0.52646139042578788"/>
  </r>
  <r>
    <n v="3473"/>
    <d v="2026-11-30T00:00:00"/>
    <n v="2026"/>
    <x v="3"/>
    <n v="11"/>
    <x v="10"/>
    <x v="2"/>
    <x v="5"/>
    <x v="0"/>
    <s v="Returning"/>
    <x v="0"/>
    <s v="Commuter Helmet"/>
    <n v="1"/>
    <n v="80.97"/>
    <n v="0"/>
    <n v="43.64"/>
    <n v="80.97"/>
    <n v="43.64"/>
    <n v="37.33"/>
    <n v="0.4610349512164999"/>
  </r>
  <r>
    <n v="3589"/>
    <d v="2026-11-30T00:00:00"/>
    <n v="2026"/>
    <x v="3"/>
    <n v="11"/>
    <x v="10"/>
    <x v="0"/>
    <x v="9"/>
    <x v="0"/>
    <s v="New"/>
    <x v="1"/>
    <s v="Trekking Poles"/>
    <n v="1"/>
    <n v="73.03"/>
    <n v="0"/>
    <n v="32.71"/>
    <n v="73.03"/>
    <n v="32.71"/>
    <n v="40.32"/>
    <n v="0.55210187594139393"/>
  </r>
  <r>
    <n v="4689"/>
    <d v="2026-11-30T00:00:00"/>
    <n v="2026"/>
    <x v="3"/>
    <n v="11"/>
    <x v="10"/>
    <x v="2"/>
    <x v="3"/>
    <x v="0"/>
    <s v="Returning"/>
    <x v="2"/>
    <s v="Packing Cube Set"/>
    <n v="1"/>
    <n v="46.81"/>
    <n v="0.05"/>
    <n v="17.87"/>
    <n v="44.469500000000004"/>
    <n v="17.87"/>
    <n v="26.599500000000003"/>
    <n v="0.59815154206815913"/>
  </r>
  <r>
    <n v="4819"/>
    <d v="2026-11-30T00:00:00"/>
    <n v="2026"/>
    <x v="3"/>
    <n v="11"/>
    <x v="10"/>
    <x v="3"/>
    <x v="7"/>
    <x v="3"/>
    <s v="New"/>
    <x v="1"/>
    <s v="Summit Backpack 45L"/>
    <n v="2"/>
    <n v="153.51"/>
    <n v="0.15"/>
    <n v="81.290000000000006"/>
    <n v="260.96699999999998"/>
    <n v="162.58000000000001"/>
    <n v="98.386999999999972"/>
    <n v="0.3770093536730697"/>
  </r>
  <r>
    <n v="5167"/>
    <d v="2026-11-30T00:00:00"/>
    <n v="2026"/>
    <x v="3"/>
    <n v="11"/>
    <x v="10"/>
    <x v="2"/>
    <x v="5"/>
    <x v="3"/>
    <s v="New"/>
    <x v="3"/>
    <s v="Trail Tent 2P"/>
    <n v="2"/>
    <n v="197.5"/>
    <n v="0"/>
    <n v="104.47"/>
    <n v="395"/>
    <n v="208.94"/>
    <n v="186.06"/>
    <n v="0.4710379746835443"/>
  </r>
  <r>
    <n v="38"/>
    <d v="2026-12-01T00:00:00"/>
    <n v="2026"/>
    <x v="3"/>
    <n v="12"/>
    <x v="11"/>
    <x v="3"/>
    <x v="8"/>
    <x v="1"/>
    <s v="Business"/>
    <x v="1"/>
    <s v="Trail Boots"/>
    <n v="8"/>
    <n v="146.55000000000001"/>
    <n v="0.1"/>
    <n v="78.03"/>
    <n v="1055.1600000000001"/>
    <n v="624.24"/>
    <n v="430.92000000000007"/>
    <n v="0.40839303991811671"/>
  </r>
  <r>
    <n v="364"/>
    <d v="2026-12-01T00:00:00"/>
    <n v="2026"/>
    <x v="3"/>
    <n v="12"/>
    <x v="11"/>
    <x v="3"/>
    <x v="13"/>
    <x v="0"/>
    <s v="Business"/>
    <x v="0"/>
    <s v="Trail Bike Light"/>
    <n v="2"/>
    <n v="51.83"/>
    <n v="0.15"/>
    <n v="22.02"/>
    <n v="88.11099999999999"/>
    <n v="44.04"/>
    <n v="44.070999999999991"/>
    <n v="0.50017591447151888"/>
  </r>
  <r>
    <n v="2040"/>
    <d v="2026-12-01T00:00:00"/>
    <n v="2026"/>
    <x v="3"/>
    <n v="12"/>
    <x v="11"/>
    <x v="1"/>
    <x v="12"/>
    <x v="0"/>
    <s v="New"/>
    <x v="1"/>
    <s v="Trail Boots"/>
    <n v="1"/>
    <n v="140.34"/>
    <n v="0.15"/>
    <n v="79.92"/>
    <n v="119.289"/>
    <n v="79.92"/>
    <n v="39.369"/>
    <n v="0.33003043029952467"/>
  </r>
  <r>
    <n v="2899"/>
    <d v="2026-12-01T00:00:00"/>
    <n v="2026"/>
    <x v="3"/>
    <n v="12"/>
    <x v="11"/>
    <x v="0"/>
    <x v="0"/>
    <x v="0"/>
    <s v="New"/>
    <x v="1"/>
    <s v="Summit Backpack 45L"/>
    <n v="1"/>
    <n v="156.44999999999999"/>
    <n v="0"/>
    <n v="80.56"/>
    <n v="156.44999999999999"/>
    <n v="80.56"/>
    <n v="75.889999999999986"/>
    <n v="0.48507510386705011"/>
  </r>
  <r>
    <n v="3199"/>
    <d v="2026-12-01T00:00:00"/>
    <n v="2026"/>
    <x v="3"/>
    <n v="12"/>
    <x v="11"/>
    <x v="2"/>
    <x v="16"/>
    <x v="3"/>
    <s v="Returning"/>
    <x v="4"/>
    <s v="Resistance Band Set"/>
    <n v="1"/>
    <n v="41.33"/>
    <n v="0"/>
    <n v="15.03"/>
    <n v="41.33"/>
    <n v="15.03"/>
    <n v="26.299999999999997"/>
    <n v="0.6363416404548754"/>
  </r>
  <r>
    <n v="4722"/>
    <d v="2026-12-01T00:00:00"/>
    <n v="2026"/>
    <x v="3"/>
    <n v="12"/>
    <x v="11"/>
    <x v="1"/>
    <x v="11"/>
    <x v="2"/>
    <s v="New"/>
    <x v="0"/>
    <s v="Compact Repair Kit"/>
    <n v="1"/>
    <n v="39.479999999999997"/>
    <n v="0.05"/>
    <n v="16.78"/>
    <n v="37.505999999999993"/>
    <n v="16.78"/>
    <n v="20.725999999999992"/>
    <n v="0.55260491654668575"/>
  </r>
  <r>
    <n v="1423"/>
    <d v="2026-12-02T00:00:00"/>
    <n v="2026"/>
    <x v="3"/>
    <n v="12"/>
    <x v="11"/>
    <x v="2"/>
    <x v="3"/>
    <x v="0"/>
    <s v="Business"/>
    <x v="1"/>
    <s v="Trekking Poles"/>
    <n v="1"/>
    <n v="73.010000000000005"/>
    <n v="0.1"/>
    <n v="31.51"/>
    <n v="65.709000000000003"/>
    <n v="31.51"/>
    <n v="34.198999999999998"/>
    <n v="0.52046142841924237"/>
  </r>
  <r>
    <n v="1505"/>
    <d v="2026-12-02T00:00:00"/>
    <n v="2026"/>
    <x v="3"/>
    <n v="12"/>
    <x v="11"/>
    <x v="0"/>
    <x v="15"/>
    <x v="0"/>
    <s v="Business"/>
    <x v="4"/>
    <s v="Resistance Band Set"/>
    <n v="2"/>
    <n v="40.86"/>
    <n v="0.05"/>
    <n v="15.06"/>
    <n v="77.634"/>
    <n v="30.12"/>
    <n v="47.513999999999996"/>
    <n v="0.6120256588608084"/>
  </r>
  <r>
    <n v="1664"/>
    <d v="2026-12-02T00:00:00"/>
    <n v="2026"/>
    <x v="3"/>
    <n v="12"/>
    <x v="11"/>
    <x v="2"/>
    <x v="5"/>
    <x v="3"/>
    <s v="Returning"/>
    <x v="3"/>
    <s v="Trail Tent 2P"/>
    <n v="6"/>
    <n v="194.79"/>
    <n v="0"/>
    <n v="105.73"/>
    <n v="1168.74"/>
    <n v="634.38"/>
    <n v="534.36"/>
    <n v="0.45721032907233433"/>
  </r>
  <r>
    <n v="2035"/>
    <d v="2026-12-02T00:00:00"/>
    <n v="2026"/>
    <x v="3"/>
    <n v="12"/>
    <x v="11"/>
    <x v="3"/>
    <x v="13"/>
    <x v="0"/>
    <s v="New"/>
    <x v="3"/>
    <s v="Portable Camp Stove"/>
    <n v="4"/>
    <n v="80.98"/>
    <n v="0.2"/>
    <n v="38.6"/>
    <n v="259.13600000000002"/>
    <n v="154.4"/>
    <n v="104.73600000000002"/>
    <n v="0.40417387009138062"/>
  </r>
  <r>
    <n v="2094"/>
    <d v="2026-12-02T00:00:00"/>
    <n v="2026"/>
    <x v="3"/>
    <n v="12"/>
    <x v="11"/>
    <x v="0"/>
    <x v="15"/>
    <x v="0"/>
    <s v="New"/>
    <x v="3"/>
    <s v="Trail Tent 2P"/>
    <n v="3"/>
    <n v="196.48"/>
    <n v="0.05"/>
    <n v="107.2"/>
    <n v="559.96799999999996"/>
    <n v="321.60000000000002"/>
    <n v="238.36799999999994"/>
    <n v="0.42568146751242919"/>
  </r>
  <r>
    <n v="2204"/>
    <d v="2026-12-02T00:00:00"/>
    <n v="2026"/>
    <x v="3"/>
    <n v="12"/>
    <x v="11"/>
    <x v="0"/>
    <x v="9"/>
    <x v="2"/>
    <s v="New"/>
    <x v="2"/>
    <s v="Packing Cube Set"/>
    <n v="2"/>
    <n v="46.63"/>
    <n v="0"/>
    <n v="18.68"/>
    <n v="93.26"/>
    <n v="37.36"/>
    <n v="55.900000000000006"/>
    <n v="0.59939952820072917"/>
  </r>
  <r>
    <n v="3921"/>
    <d v="2026-12-02T00:00:00"/>
    <n v="2026"/>
    <x v="3"/>
    <n v="12"/>
    <x v="11"/>
    <x v="2"/>
    <x v="5"/>
    <x v="1"/>
    <s v="Business"/>
    <x v="1"/>
    <s v="Trail Boots"/>
    <n v="12"/>
    <n v="142.93"/>
    <n v="0.1"/>
    <n v="79.81"/>
    <n v="1543.644"/>
    <n v="957.72"/>
    <n v="585.92399999999998"/>
    <n v="0.37957197384889263"/>
  </r>
  <r>
    <n v="3999"/>
    <d v="2026-12-02T00:00:00"/>
    <n v="2026"/>
    <x v="3"/>
    <n v="12"/>
    <x v="11"/>
    <x v="1"/>
    <x v="12"/>
    <x v="2"/>
    <s v="Returning"/>
    <x v="1"/>
    <s v="Summit Backpack 45L"/>
    <n v="2"/>
    <n v="153.97"/>
    <n v="0"/>
    <n v="79.45"/>
    <n v="307.94"/>
    <n v="158.9"/>
    <n v="149.04"/>
    <n v="0.48399038773787101"/>
  </r>
  <r>
    <n v="4546"/>
    <d v="2026-12-02T00:00:00"/>
    <n v="2026"/>
    <x v="3"/>
    <n v="12"/>
    <x v="11"/>
    <x v="3"/>
    <x v="13"/>
    <x v="0"/>
    <s v="Returning"/>
    <x v="3"/>
    <s v="Alpine Tent 4P"/>
    <n v="1"/>
    <n v="344.63"/>
    <n v="0.05"/>
    <n v="189.22"/>
    <n v="327.39849999999996"/>
    <n v="189.22"/>
    <n v="138.17849999999996"/>
    <n v="0.42204988721695419"/>
  </r>
  <r>
    <n v="158"/>
    <d v="2026-12-03T00:00:00"/>
    <n v="2026"/>
    <x v="3"/>
    <n v="12"/>
    <x v="11"/>
    <x v="3"/>
    <x v="13"/>
    <x v="0"/>
    <s v="New"/>
    <x v="2"/>
    <s v="Packing Cube Set"/>
    <n v="2"/>
    <n v="46.51"/>
    <n v="0.05"/>
    <n v="18.73"/>
    <n v="88.368999999999986"/>
    <n v="37.46"/>
    <n v="50.908999999999985"/>
    <n v="0.57609568966492763"/>
  </r>
  <r>
    <n v="1972"/>
    <d v="2026-12-03T00:00:00"/>
    <n v="2026"/>
    <x v="3"/>
    <n v="12"/>
    <x v="11"/>
    <x v="0"/>
    <x v="9"/>
    <x v="1"/>
    <s v="Business"/>
    <x v="0"/>
    <s v="Commuter Helmet"/>
    <n v="6"/>
    <n v="80.17"/>
    <n v="0.1"/>
    <n v="42.67"/>
    <n v="432.91800000000001"/>
    <n v="256.02"/>
    <n v="176.89800000000002"/>
    <n v="0.40861779828974543"/>
  </r>
  <r>
    <n v="3196"/>
    <d v="2026-12-03T00:00:00"/>
    <n v="2026"/>
    <x v="3"/>
    <n v="12"/>
    <x v="11"/>
    <x v="3"/>
    <x v="13"/>
    <x v="0"/>
    <s v="New"/>
    <x v="3"/>
    <s v="Compact Sleeping Bag"/>
    <n v="2"/>
    <n v="124.62"/>
    <n v="0.1"/>
    <n v="58.91"/>
    <n v="224.316"/>
    <n v="117.82"/>
    <n v="106.49600000000001"/>
    <n v="0.47475882237557737"/>
  </r>
  <r>
    <n v="3722"/>
    <d v="2026-12-03T00:00:00"/>
    <n v="2026"/>
    <x v="3"/>
    <n v="12"/>
    <x v="11"/>
    <x v="2"/>
    <x v="3"/>
    <x v="0"/>
    <s v="Returning"/>
    <x v="1"/>
    <s v="Trail Boots"/>
    <n v="1"/>
    <n v="144.78"/>
    <n v="0.15"/>
    <n v="81.53"/>
    <n v="123.063"/>
    <n v="81.53"/>
    <n v="41.533000000000001"/>
    <n v="0.33749380398657597"/>
  </r>
  <r>
    <n v="4201"/>
    <d v="2026-12-03T00:00:00"/>
    <n v="2026"/>
    <x v="3"/>
    <n v="12"/>
    <x v="11"/>
    <x v="3"/>
    <x v="7"/>
    <x v="0"/>
    <s v="Business"/>
    <x v="2"/>
    <s v="Carry-On Duffel"/>
    <n v="1"/>
    <n v="133.80000000000001"/>
    <n v="0"/>
    <n v="66.349999999999994"/>
    <n v="133.80000000000001"/>
    <n v="66.349999999999994"/>
    <n v="67.450000000000017"/>
    <n v="0.50411061285500758"/>
  </r>
  <r>
    <n v="4498"/>
    <d v="2026-12-03T00:00:00"/>
    <n v="2026"/>
    <x v="3"/>
    <n v="12"/>
    <x v="11"/>
    <x v="3"/>
    <x v="7"/>
    <x v="2"/>
    <s v="New"/>
    <x v="3"/>
    <s v="Compact Sleeping Bag"/>
    <n v="1"/>
    <n v="124.93"/>
    <n v="0"/>
    <n v="59.41"/>
    <n v="124.93"/>
    <n v="59.41"/>
    <n v="65.52000000000001"/>
    <n v="0.52445369406867848"/>
  </r>
  <r>
    <n v="4791"/>
    <d v="2026-12-03T00:00:00"/>
    <n v="2026"/>
    <x v="3"/>
    <n v="12"/>
    <x v="11"/>
    <x v="1"/>
    <x v="12"/>
    <x v="0"/>
    <s v="New"/>
    <x v="1"/>
    <s v="Trekking Poles"/>
    <n v="2"/>
    <n v="70.59"/>
    <n v="0.1"/>
    <n v="32.68"/>
    <n v="127.06200000000001"/>
    <n v="65.36"/>
    <n v="61.702000000000012"/>
    <n v="0.48560545245628123"/>
  </r>
  <r>
    <n v="614"/>
    <d v="2026-12-04T00:00:00"/>
    <n v="2026"/>
    <x v="3"/>
    <n v="12"/>
    <x v="11"/>
    <x v="3"/>
    <x v="7"/>
    <x v="0"/>
    <s v="Returning"/>
    <x v="1"/>
    <s v="Summit Backpack 45L"/>
    <n v="2"/>
    <n v="151.05000000000001"/>
    <n v="0.15"/>
    <n v="80.36"/>
    <n v="256.78500000000003"/>
    <n v="160.72"/>
    <n v="96.065000000000026"/>
    <n v="0.37410674299511271"/>
  </r>
  <r>
    <n v="2301"/>
    <d v="2026-12-04T00:00:00"/>
    <n v="2026"/>
    <x v="3"/>
    <n v="12"/>
    <x v="11"/>
    <x v="3"/>
    <x v="7"/>
    <x v="0"/>
    <s v="Returning"/>
    <x v="3"/>
    <s v="Compact Sleeping Bag"/>
    <n v="2"/>
    <n v="120.37"/>
    <n v="0.2"/>
    <n v="59.39"/>
    <n v="192.59200000000001"/>
    <n v="118.78"/>
    <n v="73.812000000000012"/>
    <n v="0.3832557946332143"/>
  </r>
  <r>
    <n v="4430"/>
    <d v="2026-12-04T00:00:00"/>
    <n v="2026"/>
    <x v="3"/>
    <n v="12"/>
    <x v="11"/>
    <x v="1"/>
    <x v="1"/>
    <x v="0"/>
    <s v="Returning"/>
    <x v="3"/>
    <s v="Trail Tent 2P"/>
    <n v="3"/>
    <n v="193.8"/>
    <n v="0"/>
    <n v="104.55"/>
    <n v="581.40000000000009"/>
    <n v="313.64999999999998"/>
    <n v="267.75000000000011"/>
    <n v="0.46052631578947378"/>
  </r>
  <r>
    <n v="318"/>
    <d v="2026-12-05T00:00:00"/>
    <n v="2026"/>
    <x v="3"/>
    <n v="12"/>
    <x v="11"/>
    <x v="3"/>
    <x v="13"/>
    <x v="0"/>
    <s v="Business"/>
    <x v="1"/>
    <s v="Trail Boots"/>
    <n v="1"/>
    <n v="146.08000000000001"/>
    <n v="0.1"/>
    <n v="81.540000000000006"/>
    <n v="131.47200000000001"/>
    <n v="81.540000000000006"/>
    <n v="49.932000000000002"/>
    <n v="0.37979189485213583"/>
  </r>
  <r>
    <n v="782"/>
    <d v="2026-12-05T00:00:00"/>
    <n v="2026"/>
    <x v="3"/>
    <n v="12"/>
    <x v="11"/>
    <x v="3"/>
    <x v="7"/>
    <x v="1"/>
    <s v="Business"/>
    <x v="0"/>
    <s v="Cycling Pack 12L"/>
    <n v="4"/>
    <n v="101.17"/>
    <n v="0.15"/>
    <n v="50.48"/>
    <n v="343.97800000000001"/>
    <n v="201.92"/>
    <n v="142.05800000000002"/>
    <n v="0.41298571420265257"/>
  </r>
  <r>
    <n v="1402"/>
    <d v="2026-12-05T00:00:00"/>
    <n v="2026"/>
    <x v="3"/>
    <n v="12"/>
    <x v="11"/>
    <x v="1"/>
    <x v="6"/>
    <x v="2"/>
    <s v="New"/>
    <x v="3"/>
    <s v="Compact Sleeping Bag"/>
    <n v="2"/>
    <n v="121.64"/>
    <n v="0"/>
    <n v="61.94"/>
    <n v="243.28"/>
    <n v="123.88"/>
    <n v="119.4"/>
    <n v="0.49079250246629402"/>
  </r>
  <r>
    <n v="1824"/>
    <d v="2026-12-05T00:00:00"/>
    <n v="2026"/>
    <x v="3"/>
    <n v="12"/>
    <x v="11"/>
    <x v="1"/>
    <x v="1"/>
    <x v="0"/>
    <s v="Returning"/>
    <x v="2"/>
    <s v="Travel Backpack 35L"/>
    <n v="1"/>
    <n v="165.1"/>
    <n v="0.05"/>
    <n v="85.23"/>
    <n v="156.845"/>
    <n v="85.23"/>
    <n v="71.614999999999995"/>
    <n v="0.45659727756702473"/>
  </r>
  <r>
    <n v="2141"/>
    <d v="2026-12-05T00:00:00"/>
    <n v="2026"/>
    <x v="3"/>
    <n v="12"/>
    <x v="11"/>
    <x v="3"/>
    <x v="13"/>
    <x v="0"/>
    <s v="New"/>
    <x v="3"/>
    <s v="Trail Tent 2P"/>
    <n v="3"/>
    <n v="194.07"/>
    <n v="0.1"/>
    <n v="102.37"/>
    <n v="523.98900000000003"/>
    <n v="307.11"/>
    <n v="216.87900000000002"/>
    <n v="0.4138999101126169"/>
  </r>
  <r>
    <n v="3517"/>
    <d v="2026-12-05T00:00:00"/>
    <n v="2026"/>
    <x v="3"/>
    <n v="12"/>
    <x v="11"/>
    <x v="3"/>
    <x v="13"/>
    <x v="3"/>
    <s v="New"/>
    <x v="1"/>
    <s v="Summit Backpack 45L"/>
    <n v="1"/>
    <n v="152.44"/>
    <n v="0.1"/>
    <n v="76.91"/>
    <n v="137.196"/>
    <n v="76.91"/>
    <n v="60.286000000000001"/>
    <n v="0.43941514329863846"/>
  </r>
  <r>
    <n v="4055"/>
    <d v="2026-12-05T00:00:00"/>
    <n v="2026"/>
    <x v="3"/>
    <n v="12"/>
    <x v="11"/>
    <x v="1"/>
    <x v="12"/>
    <x v="0"/>
    <s v="Returning"/>
    <x v="3"/>
    <s v="Compact Sleeping Bag"/>
    <n v="1"/>
    <n v="123.82"/>
    <n v="0.05"/>
    <n v="59.19"/>
    <n v="117.62899999999999"/>
    <n v="59.19"/>
    <n v="58.438999999999993"/>
    <n v="0.49680775999115862"/>
  </r>
  <r>
    <n v="4168"/>
    <d v="2026-12-05T00:00:00"/>
    <n v="2026"/>
    <x v="3"/>
    <n v="12"/>
    <x v="11"/>
    <x v="0"/>
    <x v="0"/>
    <x v="0"/>
    <s v="New"/>
    <x v="1"/>
    <s v="Trekking Poles"/>
    <n v="4"/>
    <n v="71.12"/>
    <n v="0.05"/>
    <n v="31.93"/>
    <n v="270.25600000000003"/>
    <n v="127.72"/>
    <n v="142.53600000000003"/>
    <n v="0.52741104730329769"/>
  </r>
  <r>
    <n v="4317"/>
    <d v="2026-12-05T00:00:00"/>
    <n v="2026"/>
    <x v="3"/>
    <n v="12"/>
    <x v="11"/>
    <x v="2"/>
    <x v="16"/>
    <x v="3"/>
    <s v="Returning"/>
    <x v="1"/>
    <s v="Trekking Poles"/>
    <n v="1"/>
    <n v="71.55"/>
    <n v="0.1"/>
    <n v="32.07"/>
    <n v="64.394999999999996"/>
    <n v="32.07"/>
    <n v="32.324999999999996"/>
    <n v="0.50197996738877237"/>
  </r>
  <r>
    <n v="4879"/>
    <d v="2026-12-05T00:00:00"/>
    <n v="2026"/>
    <x v="3"/>
    <n v="12"/>
    <x v="11"/>
    <x v="2"/>
    <x v="2"/>
    <x v="3"/>
    <s v="Returning"/>
    <x v="1"/>
    <s v="Trekking Poles"/>
    <n v="2"/>
    <n v="70.239999999999995"/>
    <n v="0.1"/>
    <n v="33.29"/>
    <n v="126.43199999999999"/>
    <n v="66.58"/>
    <n v="59.85199999999999"/>
    <n v="0.47339281194634264"/>
  </r>
  <r>
    <n v="467"/>
    <d v="2026-12-06T00:00:00"/>
    <n v="2026"/>
    <x v="3"/>
    <n v="12"/>
    <x v="11"/>
    <x v="0"/>
    <x v="0"/>
    <x v="3"/>
    <s v="Returning"/>
    <x v="0"/>
    <s v="Trail Bike Light"/>
    <n v="2"/>
    <n v="50.68"/>
    <n v="0.15"/>
    <n v="22.41"/>
    <n v="86.155999999999992"/>
    <n v="44.82"/>
    <n v="41.335999999999991"/>
    <n v="0.47978086262129155"/>
  </r>
  <r>
    <n v="825"/>
    <d v="2026-12-06T00:00:00"/>
    <n v="2026"/>
    <x v="3"/>
    <n v="12"/>
    <x v="11"/>
    <x v="3"/>
    <x v="7"/>
    <x v="0"/>
    <s v="New"/>
    <x v="0"/>
    <s v="Cycling Pack 12L"/>
    <n v="1"/>
    <n v="101.26"/>
    <n v="0"/>
    <n v="51.7"/>
    <n v="101.26"/>
    <n v="51.7"/>
    <n v="49.56"/>
    <n v="0.4894331424056883"/>
  </r>
  <r>
    <n v="2346"/>
    <d v="2026-12-06T00:00:00"/>
    <n v="2026"/>
    <x v="3"/>
    <n v="12"/>
    <x v="11"/>
    <x v="0"/>
    <x v="0"/>
    <x v="3"/>
    <s v="Business"/>
    <x v="2"/>
    <s v="Packing Cube Set"/>
    <n v="2"/>
    <n v="46.01"/>
    <n v="0.05"/>
    <n v="18.399999999999999"/>
    <n v="87.418999999999997"/>
    <n v="36.799999999999997"/>
    <n v="50.619"/>
    <n v="0.57903888170763795"/>
  </r>
  <r>
    <n v="3095"/>
    <d v="2026-12-06T00:00:00"/>
    <n v="2026"/>
    <x v="3"/>
    <n v="12"/>
    <x v="11"/>
    <x v="1"/>
    <x v="12"/>
    <x v="0"/>
    <s v="New"/>
    <x v="2"/>
    <s v="Carry-On Duffel"/>
    <n v="2"/>
    <n v="131.97999999999999"/>
    <n v="0.1"/>
    <n v="68.02"/>
    <n v="237.56399999999999"/>
    <n v="136.04"/>
    <n v="101.524"/>
    <n v="0.42735431294303855"/>
  </r>
  <r>
    <n v="3580"/>
    <d v="2026-12-06T00:00:00"/>
    <n v="2026"/>
    <x v="3"/>
    <n v="12"/>
    <x v="11"/>
    <x v="3"/>
    <x v="7"/>
    <x v="2"/>
    <s v="New"/>
    <x v="1"/>
    <s v="Trekking Poles"/>
    <n v="2"/>
    <n v="73.16"/>
    <n v="0.15"/>
    <n v="32.64"/>
    <n v="124.37199999999999"/>
    <n v="65.28"/>
    <n v="59.091999999999985"/>
    <n v="0.47512301804264617"/>
  </r>
  <r>
    <n v="4672"/>
    <d v="2026-12-06T00:00:00"/>
    <n v="2026"/>
    <x v="3"/>
    <n v="12"/>
    <x v="11"/>
    <x v="1"/>
    <x v="6"/>
    <x v="0"/>
    <s v="Business"/>
    <x v="2"/>
    <s v="Packing Cube Set"/>
    <n v="2"/>
    <n v="47.43"/>
    <n v="0.05"/>
    <n v="18.63"/>
    <n v="90.11699999999999"/>
    <n v="37.26"/>
    <n v="52.856999999999992"/>
    <n v="0.58653750124837711"/>
  </r>
  <r>
    <n v="533"/>
    <d v="2026-12-07T00:00:00"/>
    <n v="2026"/>
    <x v="3"/>
    <n v="12"/>
    <x v="11"/>
    <x v="0"/>
    <x v="9"/>
    <x v="0"/>
    <s v="New"/>
    <x v="2"/>
    <s v="Insulated Bottle"/>
    <n v="1"/>
    <n v="35.93"/>
    <n v="0.05"/>
    <n v="13.23"/>
    <n v="34.133499999999998"/>
    <n v="13.23"/>
    <n v="20.903499999999998"/>
    <n v="0.6124042363074399"/>
  </r>
  <r>
    <n v="2160"/>
    <d v="2026-12-07T00:00:00"/>
    <n v="2026"/>
    <x v="3"/>
    <n v="12"/>
    <x v="11"/>
    <x v="0"/>
    <x v="15"/>
    <x v="3"/>
    <s v="Returning"/>
    <x v="2"/>
    <s v="Insulated Bottle"/>
    <n v="1"/>
    <n v="35.53"/>
    <n v="0.05"/>
    <n v="13.28"/>
    <n v="33.753500000000003"/>
    <n v="13.28"/>
    <n v="20.473500000000001"/>
    <n v="0.6065593197742456"/>
  </r>
  <r>
    <n v="2841"/>
    <d v="2026-12-07T00:00:00"/>
    <n v="2026"/>
    <x v="3"/>
    <n v="12"/>
    <x v="11"/>
    <x v="1"/>
    <x v="14"/>
    <x v="0"/>
    <s v="New"/>
    <x v="3"/>
    <s v="Trail Tent 2P"/>
    <n v="3"/>
    <n v="196.97"/>
    <n v="0.15"/>
    <n v="101.88"/>
    <n v="502.27349999999996"/>
    <n v="305.64"/>
    <n v="196.63349999999997"/>
    <n v="0.39148690902466482"/>
  </r>
  <r>
    <n v="3433"/>
    <d v="2026-12-07T00:00:00"/>
    <n v="2026"/>
    <x v="3"/>
    <n v="12"/>
    <x v="11"/>
    <x v="0"/>
    <x v="0"/>
    <x v="0"/>
    <s v="New"/>
    <x v="2"/>
    <s v="Insulated Bottle"/>
    <n v="2"/>
    <n v="37.020000000000003"/>
    <n v="0.2"/>
    <n v="13.39"/>
    <n v="59.232000000000006"/>
    <n v="26.78"/>
    <n v="32.452000000000005"/>
    <n v="0.5478795245813074"/>
  </r>
  <r>
    <n v="3763"/>
    <d v="2026-12-07T00:00:00"/>
    <n v="2026"/>
    <x v="3"/>
    <n v="12"/>
    <x v="11"/>
    <x v="1"/>
    <x v="14"/>
    <x v="0"/>
    <s v="New"/>
    <x v="2"/>
    <s v="Packing Cube Set"/>
    <n v="4"/>
    <n v="47.22"/>
    <n v="0"/>
    <n v="18.420000000000002"/>
    <n v="188.88"/>
    <n v="73.680000000000007"/>
    <n v="115.19999999999999"/>
    <n v="0.60991105463786521"/>
  </r>
  <r>
    <n v="706"/>
    <d v="2026-12-08T00:00:00"/>
    <n v="2026"/>
    <x v="3"/>
    <n v="12"/>
    <x v="11"/>
    <x v="1"/>
    <x v="12"/>
    <x v="2"/>
    <s v="Returning"/>
    <x v="2"/>
    <s v="Packing Cube Set"/>
    <n v="4"/>
    <n v="46.48"/>
    <n v="0.1"/>
    <n v="18.66"/>
    <n v="167.328"/>
    <n v="74.64"/>
    <n v="92.688000000000002"/>
    <n v="0.55393000573723461"/>
  </r>
  <r>
    <n v="1086"/>
    <d v="2026-12-08T00:00:00"/>
    <n v="2026"/>
    <x v="3"/>
    <n v="12"/>
    <x v="11"/>
    <x v="3"/>
    <x v="13"/>
    <x v="1"/>
    <s v="Business"/>
    <x v="1"/>
    <s v="Trail Boots"/>
    <n v="12"/>
    <n v="146.99"/>
    <n v="0.15"/>
    <n v="79.239999999999995"/>
    <n v="1499.298"/>
    <n v="950.87999999999988"/>
    <n v="548.41800000000012"/>
    <n v="0.36578318653129671"/>
  </r>
  <r>
    <n v="1204"/>
    <d v="2026-12-08T00:00:00"/>
    <n v="2026"/>
    <x v="3"/>
    <n v="12"/>
    <x v="11"/>
    <x v="2"/>
    <x v="10"/>
    <x v="0"/>
    <s v="New"/>
    <x v="4"/>
    <s v="Resistance Band Set"/>
    <n v="1"/>
    <n v="40.29"/>
    <n v="0"/>
    <n v="15.07"/>
    <n v="40.29"/>
    <n v="15.07"/>
    <n v="25.22"/>
    <n v="0.62596177711590961"/>
  </r>
  <r>
    <n v="1451"/>
    <d v="2026-12-08T00:00:00"/>
    <n v="2026"/>
    <x v="3"/>
    <n v="12"/>
    <x v="11"/>
    <x v="0"/>
    <x v="0"/>
    <x v="1"/>
    <s v="Business"/>
    <x v="3"/>
    <s v="Compact Sleeping Bag"/>
    <n v="4"/>
    <n v="125.82"/>
    <n v="0.15"/>
    <n v="61.39"/>
    <n v="427.78799999999995"/>
    <n v="245.56"/>
    <n v="182.22799999999995"/>
    <n v="0.42597735326844133"/>
  </r>
  <r>
    <n v="1650"/>
    <d v="2026-12-08T00:00:00"/>
    <n v="2026"/>
    <x v="3"/>
    <n v="12"/>
    <x v="11"/>
    <x v="1"/>
    <x v="1"/>
    <x v="0"/>
    <s v="New"/>
    <x v="2"/>
    <s v="Insulated Bottle"/>
    <n v="3"/>
    <n v="36.25"/>
    <n v="0"/>
    <n v="13.67"/>
    <n v="108.75"/>
    <n v="41.01"/>
    <n v="67.740000000000009"/>
    <n v="0.62289655172413805"/>
  </r>
  <r>
    <n v="1740"/>
    <d v="2026-12-08T00:00:00"/>
    <n v="2026"/>
    <x v="3"/>
    <n v="12"/>
    <x v="11"/>
    <x v="2"/>
    <x v="10"/>
    <x v="3"/>
    <s v="Returning"/>
    <x v="2"/>
    <s v="Travel Backpack 35L"/>
    <n v="1"/>
    <n v="165.29"/>
    <n v="0.05"/>
    <n v="89.92"/>
    <n v="157.02549999999999"/>
    <n v="89.92"/>
    <n v="67.105499999999992"/>
    <n v="0.42735415585366704"/>
  </r>
  <r>
    <n v="3191"/>
    <d v="2026-12-08T00:00:00"/>
    <n v="2026"/>
    <x v="3"/>
    <n v="12"/>
    <x v="11"/>
    <x v="3"/>
    <x v="8"/>
    <x v="0"/>
    <s v="New"/>
    <x v="3"/>
    <s v="Portable Camp Stove"/>
    <n v="1"/>
    <n v="82.89"/>
    <n v="0.15"/>
    <n v="38.51"/>
    <n v="70.456500000000005"/>
    <n v="38.51"/>
    <n v="31.946500000000007"/>
    <n v="0.45342161475520365"/>
  </r>
  <r>
    <n v="3662"/>
    <d v="2026-12-08T00:00:00"/>
    <n v="2026"/>
    <x v="3"/>
    <n v="12"/>
    <x v="11"/>
    <x v="1"/>
    <x v="6"/>
    <x v="0"/>
    <s v="Business"/>
    <x v="3"/>
    <s v="Trail Tent 2P"/>
    <n v="1"/>
    <n v="199.66"/>
    <n v="0"/>
    <n v="103.15"/>
    <n v="199.66"/>
    <n v="103.15"/>
    <n v="96.509999999999991"/>
    <n v="0.48337173194430527"/>
  </r>
  <r>
    <n v="3922"/>
    <d v="2026-12-08T00:00:00"/>
    <n v="2026"/>
    <x v="3"/>
    <n v="12"/>
    <x v="11"/>
    <x v="3"/>
    <x v="8"/>
    <x v="2"/>
    <s v="New"/>
    <x v="1"/>
    <s v="Trail Boots"/>
    <n v="2"/>
    <n v="146.25"/>
    <n v="0.05"/>
    <n v="77.3"/>
    <n v="277.875"/>
    <n v="154.6"/>
    <n v="123.27500000000001"/>
    <n v="0.44363472784525421"/>
  </r>
  <r>
    <n v="4022"/>
    <d v="2026-12-08T00:00:00"/>
    <n v="2026"/>
    <x v="3"/>
    <n v="12"/>
    <x v="11"/>
    <x v="0"/>
    <x v="9"/>
    <x v="3"/>
    <s v="Returning"/>
    <x v="3"/>
    <s v="Alpine Tent 4P"/>
    <n v="1"/>
    <n v="333.51"/>
    <n v="0.2"/>
    <n v="199.91"/>
    <n v="266.80799999999999"/>
    <n v="199.91"/>
    <n v="66.897999999999996"/>
    <n v="0.25073461065635211"/>
  </r>
  <r>
    <n v="4366"/>
    <d v="2026-12-08T00:00:00"/>
    <n v="2026"/>
    <x v="3"/>
    <n v="12"/>
    <x v="11"/>
    <x v="1"/>
    <x v="12"/>
    <x v="2"/>
    <s v="New"/>
    <x v="1"/>
    <s v="Summit Backpack 45L"/>
    <n v="1"/>
    <n v="151.97"/>
    <n v="0.05"/>
    <n v="80.239999999999995"/>
    <n v="144.3715"/>
    <n v="80.239999999999995"/>
    <n v="64.131500000000003"/>
    <n v="0.44421163456776441"/>
  </r>
  <r>
    <n v="4880"/>
    <d v="2026-12-08T00:00:00"/>
    <n v="2026"/>
    <x v="3"/>
    <n v="12"/>
    <x v="11"/>
    <x v="3"/>
    <x v="13"/>
    <x v="2"/>
    <s v="New"/>
    <x v="0"/>
    <s v="Compact Repair Kit"/>
    <n v="1"/>
    <n v="41.07"/>
    <n v="0"/>
    <n v="16.600000000000001"/>
    <n v="41.07"/>
    <n v="16.600000000000001"/>
    <n v="24.47"/>
    <n v="0.59581202824446067"/>
  </r>
  <r>
    <n v="5127"/>
    <d v="2026-12-08T00:00:00"/>
    <n v="2026"/>
    <x v="3"/>
    <n v="12"/>
    <x v="11"/>
    <x v="1"/>
    <x v="11"/>
    <x v="3"/>
    <s v="Returning"/>
    <x v="3"/>
    <s v="Compact Sleeping Bag"/>
    <n v="1"/>
    <n v="122.65"/>
    <n v="0"/>
    <n v="58.9"/>
    <n v="122.65"/>
    <n v="58.9"/>
    <n v="63.750000000000007"/>
    <n v="0.51977170811251527"/>
  </r>
  <r>
    <n v="13"/>
    <d v="2026-12-09T00:00:00"/>
    <n v="2026"/>
    <x v="3"/>
    <n v="12"/>
    <x v="11"/>
    <x v="1"/>
    <x v="6"/>
    <x v="0"/>
    <s v="Returning"/>
    <x v="1"/>
    <s v="Trail Boots"/>
    <n v="6"/>
    <n v="143.16"/>
    <n v="0.15"/>
    <n v="80.349999999999994"/>
    <n v="730.11599999999999"/>
    <n v="482.09999999999997"/>
    <n v="248.01600000000002"/>
    <n v="0.33969396643820987"/>
  </r>
  <r>
    <n v="102"/>
    <d v="2026-12-09T00:00:00"/>
    <n v="2026"/>
    <x v="3"/>
    <n v="12"/>
    <x v="11"/>
    <x v="2"/>
    <x v="5"/>
    <x v="2"/>
    <s v="New"/>
    <x v="1"/>
    <s v="Trail Boots"/>
    <n v="3"/>
    <n v="142.75"/>
    <n v="0.1"/>
    <n v="81.739999999999995"/>
    <n v="385.42500000000001"/>
    <n v="245.21999999999997"/>
    <n v="140.20500000000004"/>
    <n v="0.3637672698968672"/>
  </r>
  <r>
    <n v="519"/>
    <d v="2026-12-09T00:00:00"/>
    <n v="2026"/>
    <x v="3"/>
    <n v="12"/>
    <x v="11"/>
    <x v="1"/>
    <x v="12"/>
    <x v="2"/>
    <s v="Returning"/>
    <x v="4"/>
    <s v="Recovery Roller"/>
    <n v="2"/>
    <n v="36.03"/>
    <n v="0.1"/>
    <n v="13.54"/>
    <n v="64.853999999999999"/>
    <n v="27.08"/>
    <n v="37.774000000000001"/>
    <n v="0.58244672649335427"/>
  </r>
  <r>
    <n v="522"/>
    <d v="2026-12-09T00:00:00"/>
    <n v="2026"/>
    <x v="3"/>
    <n v="12"/>
    <x v="11"/>
    <x v="0"/>
    <x v="15"/>
    <x v="2"/>
    <s v="Returning"/>
    <x v="2"/>
    <s v="Carry-On Duffel"/>
    <n v="2"/>
    <n v="133.4"/>
    <n v="0"/>
    <n v="67.69"/>
    <n v="266.8"/>
    <n v="135.38"/>
    <n v="131.42000000000002"/>
    <n v="0.49257871064467768"/>
  </r>
  <r>
    <n v="798"/>
    <d v="2026-12-09T00:00:00"/>
    <n v="2026"/>
    <x v="3"/>
    <n v="12"/>
    <x v="11"/>
    <x v="2"/>
    <x v="2"/>
    <x v="2"/>
    <s v="Returning"/>
    <x v="3"/>
    <s v="Trail Tent 2P"/>
    <n v="3"/>
    <n v="199.31"/>
    <n v="0.05"/>
    <n v="101.19"/>
    <n v="568.0335"/>
    <n v="303.57"/>
    <n v="264.46350000000001"/>
    <n v="0.46557729429690325"/>
  </r>
  <r>
    <n v="1746"/>
    <d v="2026-12-09T00:00:00"/>
    <n v="2026"/>
    <x v="3"/>
    <n v="12"/>
    <x v="11"/>
    <x v="1"/>
    <x v="11"/>
    <x v="0"/>
    <s v="Business"/>
    <x v="2"/>
    <s v="Packing Cube Set"/>
    <n v="1"/>
    <n v="47.44"/>
    <n v="0.15"/>
    <n v="17.899999999999999"/>
    <n v="40.323999999999998"/>
    <n v="17.899999999999999"/>
    <n v="22.423999999999999"/>
    <n v="0.55609562543398472"/>
  </r>
  <r>
    <n v="3412"/>
    <d v="2026-12-09T00:00:00"/>
    <n v="2026"/>
    <x v="3"/>
    <n v="12"/>
    <x v="11"/>
    <x v="0"/>
    <x v="0"/>
    <x v="1"/>
    <s v="Business"/>
    <x v="1"/>
    <s v="Trail Boots"/>
    <n v="10"/>
    <n v="145.30000000000001"/>
    <n v="0.1"/>
    <n v="79.7"/>
    <n v="1307.7"/>
    <n v="797"/>
    <n v="510.70000000000005"/>
    <n v="0.39053299686472437"/>
  </r>
  <r>
    <n v="175"/>
    <d v="2026-12-10T00:00:00"/>
    <n v="2026"/>
    <x v="3"/>
    <n v="12"/>
    <x v="11"/>
    <x v="0"/>
    <x v="0"/>
    <x v="3"/>
    <s v="New"/>
    <x v="0"/>
    <s v="Commuter Helmet"/>
    <n v="1"/>
    <n v="81.010000000000005"/>
    <n v="0.2"/>
    <n v="41.51"/>
    <n v="64.808000000000007"/>
    <n v="41.51"/>
    <n v="23.298000000000009"/>
    <n v="0.35949265522774976"/>
  </r>
  <r>
    <n v="1014"/>
    <d v="2026-12-10T00:00:00"/>
    <n v="2026"/>
    <x v="3"/>
    <n v="12"/>
    <x v="11"/>
    <x v="3"/>
    <x v="7"/>
    <x v="3"/>
    <s v="New"/>
    <x v="2"/>
    <s v="Insulated Bottle"/>
    <n v="2"/>
    <n v="35.619999999999997"/>
    <n v="0"/>
    <n v="13.62"/>
    <n v="71.239999999999995"/>
    <n v="27.24"/>
    <n v="44"/>
    <n v="0.61763054463784395"/>
  </r>
  <r>
    <n v="1763"/>
    <d v="2026-12-10T00:00:00"/>
    <n v="2026"/>
    <x v="3"/>
    <n v="12"/>
    <x v="11"/>
    <x v="0"/>
    <x v="0"/>
    <x v="0"/>
    <s v="New"/>
    <x v="0"/>
    <s v="Trail Bike Light"/>
    <n v="2"/>
    <n v="49.88"/>
    <n v="0.05"/>
    <n v="22.31"/>
    <n v="94.772000000000006"/>
    <n v="44.62"/>
    <n v="50.152000000000008"/>
    <n v="0.52918583547883347"/>
  </r>
  <r>
    <n v="1863"/>
    <d v="2026-12-10T00:00:00"/>
    <n v="2026"/>
    <x v="3"/>
    <n v="12"/>
    <x v="11"/>
    <x v="3"/>
    <x v="7"/>
    <x v="3"/>
    <s v="Returning"/>
    <x v="0"/>
    <s v="Cycling Pack 12L"/>
    <n v="1"/>
    <n v="101.18"/>
    <n v="0.05"/>
    <n v="49.12"/>
    <n v="96.120999999999995"/>
    <n v="49.12"/>
    <n v="47.000999999999998"/>
    <n v="0.48897743469169069"/>
  </r>
  <r>
    <n v="3466"/>
    <d v="2026-12-10T00:00:00"/>
    <n v="2026"/>
    <x v="3"/>
    <n v="12"/>
    <x v="11"/>
    <x v="1"/>
    <x v="12"/>
    <x v="2"/>
    <s v="Business"/>
    <x v="4"/>
    <s v="Recovery Roller"/>
    <n v="2"/>
    <n v="36.64"/>
    <n v="0"/>
    <n v="13.7"/>
    <n v="73.28"/>
    <n v="27.4"/>
    <n v="45.88"/>
    <n v="0.62609170305676853"/>
  </r>
  <r>
    <n v="3630"/>
    <d v="2026-12-10T00:00:00"/>
    <n v="2026"/>
    <x v="3"/>
    <n v="12"/>
    <x v="11"/>
    <x v="1"/>
    <x v="12"/>
    <x v="2"/>
    <s v="Returning"/>
    <x v="0"/>
    <s v="Compact Repair Kit"/>
    <n v="3"/>
    <n v="39.979999999999997"/>
    <n v="0.1"/>
    <n v="16.989999999999998"/>
    <n v="107.946"/>
    <n v="50.97"/>
    <n v="56.975999999999999"/>
    <n v="0.52781946528819967"/>
  </r>
  <r>
    <n v="3633"/>
    <d v="2026-12-10T00:00:00"/>
    <n v="2026"/>
    <x v="3"/>
    <n v="12"/>
    <x v="11"/>
    <x v="3"/>
    <x v="4"/>
    <x v="3"/>
    <s v="Business"/>
    <x v="1"/>
    <s v="Trail Boots"/>
    <n v="3"/>
    <n v="144.16"/>
    <n v="0"/>
    <n v="77.36"/>
    <n v="432.48"/>
    <n v="232.07999999999998"/>
    <n v="200.40000000000003"/>
    <n v="0.46337402885682583"/>
  </r>
  <r>
    <n v="4"/>
    <d v="2026-12-11T00:00:00"/>
    <n v="2026"/>
    <x v="3"/>
    <n v="12"/>
    <x v="11"/>
    <x v="3"/>
    <x v="4"/>
    <x v="0"/>
    <s v="New"/>
    <x v="0"/>
    <s v="Cycling Pack 12L"/>
    <n v="1"/>
    <n v="102.98"/>
    <n v="0.1"/>
    <n v="51.45"/>
    <n v="92.682000000000002"/>
    <n v="51.45"/>
    <n v="41.231999999999999"/>
    <n v="0.4448760277076455"/>
  </r>
  <r>
    <n v="70"/>
    <d v="2026-12-11T00:00:00"/>
    <n v="2026"/>
    <x v="3"/>
    <n v="12"/>
    <x v="11"/>
    <x v="3"/>
    <x v="13"/>
    <x v="0"/>
    <s v="New"/>
    <x v="4"/>
    <s v="Weighted Vest"/>
    <n v="2"/>
    <n v="122.49"/>
    <n v="0.15"/>
    <n v="70.930000000000007"/>
    <n v="208.23299999999998"/>
    <n v="141.86000000000001"/>
    <n v="66.372999999999962"/>
    <n v="0.31874390706564265"/>
  </r>
  <r>
    <n v="948"/>
    <d v="2026-12-11T00:00:00"/>
    <n v="2026"/>
    <x v="3"/>
    <n v="12"/>
    <x v="11"/>
    <x v="1"/>
    <x v="11"/>
    <x v="3"/>
    <s v="New"/>
    <x v="1"/>
    <s v="Trail Boots"/>
    <n v="1"/>
    <n v="141.74"/>
    <n v="0.15"/>
    <n v="78.97"/>
    <n v="120.479"/>
    <n v="78.97"/>
    <n v="41.509"/>
    <n v="0.34453307215365336"/>
  </r>
  <r>
    <n v="1957"/>
    <d v="2026-12-11T00:00:00"/>
    <n v="2026"/>
    <x v="3"/>
    <n v="12"/>
    <x v="11"/>
    <x v="3"/>
    <x v="7"/>
    <x v="0"/>
    <s v="Returning"/>
    <x v="0"/>
    <s v="Compact Repair Kit"/>
    <n v="6"/>
    <n v="39.44"/>
    <n v="0.1"/>
    <n v="16.89"/>
    <n v="212.976"/>
    <n v="101.34"/>
    <n v="111.636"/>
    <n v="0.52417173766058145"/>
  </r>
  <r>
    <n v="3097"/>
    <d v="2026-12-11T00:00:00"/>
    <n v="2026"/>
    <x v="3"/>
    <n v="12"/>
    <x v="11"/>
    <x v="2"/>
    <x v="3"/>
    <x v="2"/>
    <s v="Returning"/>
    <x v="0"/>
    <s v="Trail Bike Light"/>
    <n v="1"/>
    <n v="49.64"/>
    <n v="0.1"/>
    <n v="22"/>
    <n v="44.676000000000002"/>
    <n v="22"/>
    <n v="22.676000000000002"/>
    <n v="0.50756558331094992"/>
  </r>
  <r>
    <n v="3649"/>
    <d v="2026-12-11T00:00:00"/>
    <n v="2026"/>
    <x v="3"/>
    <n v="12"/>
    <x v="11"/>
    <x v="2"/>
    <x v="2"/>
    <x v="0"/>
    <s v="New"/>
    <x v="2"/>
    <s v="Travel Backpack 35L"/>
    <n v="1"/>
    <n v="164.29"/>
    <n v="0.05"/>
    <n v="88.66"/>
    <n v="156.07549999999998"/>
    <n v="88.66"/>
    <n v="67.41549999999998"/>
    <n v="0.43194159237035917"/>
  </r>
  <r>
    <n v="3963"/>
    <d v="2026-12-11T00:00:00"/>
    <n v="2026"/>
    <x v="3"/>
    <n v="12"/>
    <x v="11"/>
    <x v="3"/>
    <x v="8"/>
    <x v="0"/>
    <s v="Returning"/>
    <x v="2"/>
    <s v="Insulated Bottle"/>
    <n v="1"/>
    <n v="35.81"/>
    <n v="0"/>
    <n v="13.28"/>
    <n v="35.81"/>
    <n v="13.28"/>
    <n v="22.53"/>
    <n v="0.62915386763473891"/>
  </r>
  <r>
    <n v="4305"/>
    <d v="2026-12-11T00:00:00"/>
    <n v="2026"/>
    <x v="3"/>
    <n v="12"/>
    <x v="11"/>
    <x v="0"/>
    <x v="9"/>
    <x v="2"/>
    <s v="New"/>
    <x v="4"/>
    <s v="Resistance Band Set"/>
    <n v="1"/>
    <n v="41.31"/>
    <n v="0.05"/>
    <n v="14.56"/>
    <n v="39.244500000000002"/>
    <n v="14.56"/>
    <n v="24.6845"/>
    <n v="0.62899259768884808"/>
  </r>
  <r>
    <n v="4942"/>
    <d v="2026-12-11T00:00:00"/>
    <n v="2026"/>
    <x v="3"/>
    <n v="12"/>
    <x v="11"/>
    <x v="3"/>
    <x v="13"/>
    <x v="3"/>
    <s v="New"/>
    <x v="2"/>
    <s v="Insulated Bottle"/>
    <n v="3"/>
    <n v="36.6"/>
    <n v="0.15"/>
    <n v="13.95"/>
    <n v="93.330000000000013"/>
    <n v="41.849999999999994"/>
    <n v="51.480000000000018"/>
    <n v="0.55159112825458068"/>
  </r>
  <r>
    <n v="19"/>
    <d v="2026-12-12T00:00:00"/>
    <n v="2026"/>
    <x v="3"/>
    <n v="12"/>
    <x v="11"/>
    <x v="1"/>
    <x v="1"/>
    <x v="0"/>
    <s v="New"/>
    <x v="0"/>
    <s v="Trail Bike Light"/>
    <n v="5"/>
    <n v="49.59"/>
    <n v="0"/>
    <n v="22.63"/>
    <n v="247.95000000000002"/>
    <n v="113.14999999999999"/>
    <n v="134.80000000000001"/>
    <n v="0.54365799556362171"/>
  </r>
  <r>
    <n v="4963"/>
    <d v="2026-12-12T00:00:00"/>
    <n v="2026"/>
    <x v="3"/>
    <n v="12"/>
    <x v="11"/>
    <x v="0"/>
    <x v="0"/>
    <x v="0"/>
    <s v="New"/>
    <x v="1"/>
    <s v="Trekking Poles"/>
    <n v="5"/>
    <n v="72.3"/>
    <n v="0.05"/>
    <n v="31.73"/>
    <n v="343.42500000000001"/>
    <n v="158.65"/>
    <n v="184.77500000000001"/>
    <n v="0.53803596127247577"/>
  </r>
  <r>
    <n v="5110"/>
    <d v="2026-12-12T00:00:00"/>
    <n v="2026"/>
    <x v="3"/>
    <n v="12"/>
    <x v="11"/>
    <x v="3"/>
    <x v="4"/>
    <x v="0"/>
    <s v="New"/>
    <x v="0"/>
    <s v="Trail Bike Light"/>
    <n v="1"/>
    <n v="51.57"/>
    <n v="0.1"/>
    <n v="23.11"/>
    <n v="46.413000000000004"/>
    <n v="23.11"/>
    <n v="23.303000000000004"/>
    <n v="0.5020791588563549"/>
  </r>
  <r>
    <n v="10"/>
    <d v="2026-12-13T00:00:00"/>
    <n v="2026"/>
    <x v="3"/>
    <n v="12"/>
    <x v="11"/>
    <x v="0"/>
    <x v="0"/>
    <x v="0"/>
    <s v="Returning"/>
    <x v="2"/>
    <s v="Insulated Bottle"/>
    <n v="3"/>
    <n v="35.380000000000003"/>
    <n v="0"/>
    <n v="13.51"/>
    <n v="106.14000000000001"/>
    <n v="40.53"/>
    <n v="65.610000000000014"/>
    <n v="0.61814584511023185"/>
  </r>
  <r>
    <n v="216"/>
    <d v="2026-12-13T00:00:00"/>
    <n v="2026"/>
    <x v="3"/>
    <n v="12"/>
    <x v="11"/>
    <x v="2"/>
    <x v="2"/>
    <x v="0"/>
    <s v="Business"/>
    <x v="0"/>
    <s v="Commuter Helmet"/>
    <n v="1"/>
    <n v="83.08"/>
    <n v="0.15"/>
    <n v="42.91"/>
    <n v="70.617999999999995"/>
    <n v="42.91"/>
    <n v="27.707999999999998"/>
    <n v="0.39236455294684075"/>
  </r>
  <r>
    <n v="1937"/>
    <d v="2026-12-13T00:00:00"/>
    <n v="2026"/>
    <x v="3"/>
    <n v="12"/>
    <x v="11"/>
    <x v="1"/>
    <x v="12"/>
    <x v="1"/>
    <s v="Business"/>
    <x v="3"/>
    <s v="Compact Sleeping Bag"/>
    <n v="3"/>
    <n v="120.5"/>
    <n v="0.15"/>
    <n v="61.44"/>
    <n v="307.27499999999998"/>
    <n v="184.32"/>
    <n v="122.95499999999998"/>
    <n v="0.40014644862094212"/>
  </r>
  <r>
    <n v="4720"/>
    <d v="2026-12-13T00:00:00"/>
    <n v="2026"/>
    <x v="3"/>
    <n v="12"/>
    <x v="11"/>
    <x v="0"/>
    <x v="0"/>
    <x v="0"/>
    <s v="New"/>
    <x v="1"/>
    <s v="Trekking Poles"/>
    <n v="3"/>
    <n v="73.040000000000006"/>
    <n v="0.1"/>
    <n v="31.78"/>
    <n v="197.208"/>
    <n v="95.34"/>
    <n v="101.86799999999999"/>
    <n v="0.51655105269563095"/>
  </r>
  <r>
    <n v="91"/>
    <d v="2026-12-14T00:00:00"/>
    <n v="2026"/>
    <x v="3"/>
    <n v="12"/>
    <x v="11"/>
    <x v="1"/>
    <x v="1"/>
    <x v="0"/>
    <s v="Returning"/>
    <x v="3"/>
    <s v="Alpine Tent 4P"/>
    <n v="2"/>
    <n v="339.95"/>
    <n v="0"/>
    <n v="195.78"/>
    <n v="679.9"/>
    <n v="391.56"/>
    <n v="288.33999999999997"/>
    <n v="0.42409177820267685"/>
  </r>
  <r>
    <n v="505"/>
    <d v="2026-12-14T00:00:00"/>
    <n v="2026"/>
    <x v="3"/>
    <n v="12"/>
    <x v="11"/>
    <x v="0"/>
    <x v="15"/>
    <x v="3"/>
    <s v="Returning"/>
    <x v="3"/>
    <s v="Trail Tent 2P"/>
    <n v="2"/>
    <n v="199.43"/>
    <n v="0.05"/>
    <n v="106.58"/>
    <n v="378.91699999999997"/>
    <n v="213.16"/>
    <n v="165.75699999999998"/>
    <n v="0.4374493622613923"/>
  </r>
  <r>
    <n v="640"/>
    <d v="2026-12-14T00:00:00"/>
    <n v="2026"/>
    <x v="3"/>
    <n v="12"/>
    <x v="11"/>
    <x v="0"/>
    <x v="15"/>
    <x v="0"/>
    <s v="Returning"/>
    <x v="4"/>
    <s v="Training Mat"/>
    <n v="2"/>
    <n v="51.77"/>
    <n v="0.05"/>
    <n v="21.76"/>
    <n v="98.363"/>
    <n v="43.52"/>
    <n v="54.842999999999996"/>
    <n v="0.55755721155312465"/>
  </r>
  <r>
    <n v="1408"/>
    <d v="2026-12-14T00:00:00"/>
    <n v="2026"/>
    <x v="3"/>
    <n v="12"/>
    <x v="11"/>
    <x v="1"/>
    <x v="1"/>
    <x v="0"/>
    <s v="New"/>
    <x v="2"/>
    <s v="Travel Backpack 35L"/>
    <n v="1"/>
    <n v="161.53"/>
    <n v="0"/>
    <n v="87.43"/>
    <n v="161.53"/>
    <n v="87.43"/>
    <n v="74.099999999999994"/>
    <n v="0.45873831486411187"/>
  </r>
  <r>
    <n v="2074"/>
    <d v="2026-12-14T00:00:00"/>
    <n v="2026"/>
    <x v="3"/>
    <n v="12"/>
    <x v="11"/>
    <x v="1"/>
    <x v="12"/>
    <x v="1"/>
    <s v="Business"/>
    <x v="1"/>
    <s v="Trail Boots"/>
    <n v="4"/>
    <n v="145.85"/>
    <n v="0.1"/>
    <n v="79.47"/>
    <n v="525.05999999999995"/>
    <n v="317.88"/>
    <n v="207.17999999999995"/>
    <n v="0.39458347617415146"/>
  </r>
  <r>
    <n v="2639"/>
    <d v="2026-12-14T00:00:00"/>
    <n v="2026"/>
    <x v="3"/>
    <n v="12"/>
    <x v="11"/>
    <x v="3"/>
    <x v="13"/>
    <x v="0"/>
    <s v="Returning"/>
    <x v="3"/>
    <s v="Trail Tent 2P"/>
    <n v="1"/>
    <n v="197.18"/>
    <n v="0"/>
    <n v="105.28"/>
    <n v="197.18"/>
    <n v="105.28"/>
    <n v="91.9"/>
    <n v="0.46607160969672384"/>
  </r>
  <r>
    <n v="2694"/>
    <d v="2026-12-14T00:00:00"/>
    <n v="2026"/>
    <x v="3"/>
    <n v="12"/>
    <x v="11"/>
    <x v="3"/>
    <x v="7"/>
    <x v="0"/>
    <s v="New"/>
    <x v="3"/>
    <s v="Compact Sleeping Bag"/>
    <n v="1"/>
    <n v="124.9"/>
    <n v="0"/>
    <n v="62.16"/>
    <n v="124.9"/>
    <n v="62.16"/>
    <n v="62.740000000000009"/>
    <n v="0.50232185748598879"/>
  </r>
  <r>
    <n v="2797"/>
    <d v="2026-12-14T00:00:00"/>
    <n v="2026"/>
    <x v="3"/>
    <n v="12"/>
    <x v="11"/>
    <x v="2"/>
    <x v="16"/>
    <x v="2"/>
    <s v="New"/>
    <x v="1"/>
    <s v="Trekking Poles"/>
    <n v="2"/>
    <n v="70.239999999999995"/>
    <n v="0.1"/>
    <n v="32.130000000000003"/>
    <n v="126.43199999999999"/>
    <n v="64.260000000000005"/>
    <n v="62.171999999999983"/>
    <n v="0.49174259681093385"/>
  </r>
  <r>
    <n v="2811"/>
    <d v="2026-12-14T00:00:00"/>
    <n v="2026"/>
    <x v="3"/>
    <n v="12"/>
    <x v="11"/>
    <x v="1"/>
    <x v="11"/>
    <x v="2"/>
    <s v="Business"/>
    <x v="1"/>
    <s v="Trail Boots"/>
    <n v="5"/>
    <n v="145.6"/>
    <n v="0.15"/>
    <n v="81.180000000000007"/>
    <n v="618.79999999999995"/>
    <n v="405.90000000000003"/>
    <n v="212.89999999999992"/>
    <n v="0.34405300581771159"/>
  </r>
  <r>
    <n v="4037"/>
    <d v="2026-12-14T00:00:00"/>
    <n v="2026"/>
    <x v="3"/>
    <n v="12"/>
    <x v="11"/>
    <x v="3"/>
    <x v="8"/>
    <x v="2"/>
    <s v="Returning"/>
    <x v="1"/>
    <s v="Summit Backpack 45L"/>
    <n v="1"/>
    <n v="152.4"/>
    <n v="0.05"/>
    <n v="77.98"/>
    <n v="144.78"/>
    <n v="77.98"/>
    <n v="66.8"/>
    <n v="0.46138969470921398"/>
  </r>
  <r>
    <n v="4629"/>
    <d v="2026-12-14T00:00:00"/>
    <n v="2026"/>
    <x v="3"/>
    <n v="12"/>
    <x v="11"/>
    <x v="2"/>
    <x v="2"/>
    <x v="0"/>
    <s v="New"/>
    <x v="2"/>
    <s v="Insulated Bottle"/>
    <n v="1"/>
    <n v="36.17"/>
    <n v="0.05"/>
    <n v="13.87"/>
    <n v="34.361499999999999"/>
    <n v="13.87"/>
    <n v="20.491500000000002"/>
    <n v="0.59635056676803988"/>
  </r>
  <r>
    <n v="2455"/>
    <d v="2026-12-15T00:00:00"/>
    <n v="2026"/>
    <x v="3"/>
    <n v="12"/>
    <x v="11"/>
    <x v="1"/>
    <x v="12"/>
    <x v="0"/>
    <s v="Returning"/>
    <x v="3"/>
    <s v="Compact Sleeping Bag"/>
    <n v="3"/>
    <n v="126.21"/>
    <n v="0.1"/>
    <n v="60.65"/>
    <n v="340.767"/>
    <n v="181.95"/>
    <n v="158.81700000000001"/>
    <n v="0.46605745274630467"/>
  </r>
  <r>
    <n v="3184"/>
    <d v="2026-12-15T00:00:00"/>
    <n v="2026"/>
    <x v="3"/>
    <n v="12"/>
    <x v="11"/>
    <x v="3"/>
    <x v="13"/>
    <x v="1"/>
    <s v="Returning"/>
    <x v="1"/>
    <s v="Trail Boots"/>
    <n v="6"/>
    <n v="143.72999999999999"/>
    <n v="0.15"/>
    <n v="77.27"/>
    <n v="733.02299999999991"/>
    <n v="463.62"/>
    <n v="269.40299999999991"/>
    <n v="0.36752325643260847"/>
  </r>
  <r>
    <n v="3363"/>
    <d v="2026-12-15T00:00:00"/>
    <n v="2026"/>
    <x v="3"/>
    <n v="12"/>
    <x v="11"/>
    <x v="1"/>
    <x v="12"/>
    <x v="3"/>
    <s v="New"/>
    <x v="1"/>
    <s v="Trail Boots"/>
    <n v="4"/>
    <n v="146.38999999999999"/>
    <n v="0"/>
    <n v="78.95"/>
    <n v="585.55999999999995"/>
    <n v="315.8"/>
    <n v="269.75999999999993"/>
    <n v="0.46068720541020552"/>
  </r>
  <r>
    <n v="3373"/>
    <d v="2026-12-15T00:00:00"/>
    <n v="2026"/>
    <x v="3"/>
    <n v="12"/>
    <x v="11"/>
    <x v="1"/>
    <x v="12"/>
    <x v="3"/>
    <s v="Returning"/>
    <x v="1"/>
    <s v="Hiking Daypack 20L"/>
    <n v="2"/>
    <n v="89.84"/>
    <n v="0.05"/>
    <n v="45.17"/>
    <n v="170.696"/>
    <n v="90.34"/>
    <n v="80.355999999999995"/>
    <n v="0.47075502647982376"/>
  </r>
  <r>
    <n v="3799"/>
    <d v="2026-12-15T00:00:00"/>
    <n v="2026"/>
    <x v="3"/>
    <n v="12"/>
    <x v="11"/>
    <x v="2"/>
    <x v="10"/>
    <x v="2"/>
    <s v="New"/>
    <x v="4"/>
    <s v="Training Mat"/>
    <n v="3"/>
    <n v="49.67"/>
    <n v="0.05"/>
    <n v="21.5"/>
    <n v="141.55949999999999"/>
    <n v="64.5"/>
    <n v="77.059499999999986"/>
    <n v="0.54436120500566898"/>
  </r>
  <r>
    <n v="5002"/>
    <d v="2026-12-15T00:00:00"/>
    <n v="2026"/>
    <x v="3"/>
    <n v="12"/>
    <x v="11"/>
    <x v="1"/>
    <x v="14"/>
    <x v="1"/>
    <s v="Business"/>
    <x v="1"/>
    <s v="Hiking Daypack 20L"/>
    <n v="4"/>
    <n v="94.3"/>
    <n v="0.1"/>
    <n v="44.36"/>
    <n v="339.48"/>
    <n v="177.44"/>
    <n v="162.04000000000002"/>
    <n v="0.47731825144338402"/>
  </r>
  <r>
    <n v="2896"/>
    <d v="2026-12-16T00:00:00"/>
    <n v="2026"/>
    <x v="3"/>
    <n v="12"/>
    <x v="11"/>
    <x v="1"/>
    <x v="12"/>
    <x v="2"/>
    <s v="Business"/>
    <x v="4"/>
    <s v="Recovery Roller"/>
    <n v="2"/>
    <n v="36.020000000000003"/>
    <n v="0.1"/>
    <n v="13.59"/>
    <n v="64.836000000000013"/>
    <n v="27.18"/>
    <n v="37.656000000000013"/>
    <n v="0.58078845086063302"/>
  </r>
  <r>
    <n v="3334"/>
    <d v="2026-12-16T00:00:00"/>
    <n v="2026"/>
    <x v="3"/>
    <n v="12"/>
    <x v="11"/>
    <x v="1"/>
    <x v="14"/>
    <x v="0"/>
    <s v="Returning"/>
    <x v="1"/>
    <s v="Summit Backpack 45L"/>
    <n v="1"/>
    <n v="154.12"/>
    <n v="0"/>
    <n v="77.45"/>
    <n v="154.12"/>
    <n v="77.45"/>
    <n v="76.67"/>
    <n v="0.49746950428237735"/>
  </r>
  <r>
    <n v="3469"/>
    <d v="2026-12-16T00:00:00"/>
    <n v="2026"/>
    <x v="3"/>
    <n v="12"/>
    <x v="11"/>
    <x v="0"/>
    <x v="9"/>
    <x v="0"/>
    <s v="Returning"/>
    <x v="1"/>
    <s v="Summit Backpack 45L"/>
    <n v="1"/>
    <n v="150.88"/>
    <n v="0.05"/>
    <n v="81.02"/>
    <n v="143.33599999999998"/>
    <n v="81.02"/>
    <n v="62.315999999999988"/>
    <n v="0.43475470223809787"/>
  </r>
  <r>
    <n v="569"/>
    <d v="2026-12-17T00:00:00"/>
    <n v="2026"/>
    <x v="3"/>
    <n v="12"/>
    <x v="11"/>
    <x v="2"/>
    <x v="2"/>
    <x v="3"/>
    <s v="New"/>
    <x v="0"/>
    <s v="Compact Repair Kit"/>
    <n v="2"/>
    <n v="40.479999999999997"/>
    <n v="0"/>
    <n v="16.23"/>
    <n v="80.959999999999994"/>
    <n v="32.46"/>
    <n v="48.499999999999993"/>
    <n v="0.5990612648221344"/>
  </r>
  <r>
    <n v="2404"/>
    <d v="2026-12-17T00:00:00"/>
    <n v="2026"/>
    <x v="3"/>
    <n v="12"/>
    <x v="11"/>
    <x v="2"/>
    <x v="10"/>
    <x v="3"/>
    <s v="Business"/>
    <x v="2"/>
    <s v="Travel Backpack 35L"/>
    <n v="3"/>
    <n v="163.34"/>
    <n v="0.1"/>
    <n v="88.53"/>
    <n v="441.01799999999997"/>
    <n v="265.59000000000003"/>
    <n v="175.42799999999994"/>
    <n v="0.39777968246194023"/>
  </r>
  <r>
    <n v="4682"/>
    <d v="2026-12-17T00:00:00"/>
    <n v="2026"/>
    <x v="3"/>
    <n v="12"/>
    <x v="11"/>
    <x v="3"/>
    <x v="4"/>
    <x v="2"/>
    <s v="New"/>
    <x v="4"/>
    <s v="Resistance Band Set"/>
    <n v="2"/>
    <n v="40.89"/>
    <n v="0"/>
    <n v="14.95"/>
    <n v="81.78"/>
    <n v="29.9"/>
    <n v="51.88"/>
    <n v="0.63438493519197847"/>
  </r>
  <r>
    <n v="4888"/>
    <d v="2026-12-17T00:00:00"/>
    <n v="2026"/>
    <x v="3"/>
    <n v="12"/>
    <x v="11"/>
    <x v="2"/>
    <x v="2"/>
    <x v="3"/>
    <s v="New"/>
    <x v="4"/>
    <s v="Resistance Band Set"/>
    <n v="1"/>
    <n v="40.159999999999997"/>
    <n v="0.15"/>
    <n v="14.46"/>
    <n v="34.135999999999996"/>
    <n v="14.46"/>
    <n v="19.675999999999995"/>
    <n v="0.576400281228029"/>
  </r>
  <r>
    <n v="4923"/>
    <d v="2026-12-17T00:00:00"/>
    <n v="2026"/>
    <x v="3"/>
    <n v="12"/>
    <x v="11"/>
    <x v="3"/>
    <x v="13"/>
    <x v="0"/>
    <s v="New"/>
    <x v="3"/>
    <s v="Portable Camp Stove"/>
    <n v="2"/>
    <n v="79.86"/>
    <n v="0"/>
    <n v="39.049999999999997"/>
    <n v="159.72"/>
    <n v="78.099999999999994"/>
    <n v="81.62"/>
    <n v="0.51101928374655647"/>
  </r>
  <r>
    <n v="131"/>
    <d v="2026-12-18T00:00:00"/>
    <n v="2026"/>
    <x v="3"/>
    <n v="12"/>
    <x v="11"/>
    <x v="1"/>
    <x v="11"/>
    <x v="3"/>
    <s v="Returning"/>
    <x v="3"/>
    <s v="Compact Sleeping Bag"/>
    <n v="2"/>
    <n v="123.42"/>
    <n v="0.1"/>
    <n v="60.03"/>
    <n v="222.15600000000001"/>
    <n v="120.06"/>
    <n v="102.096"/>
    <n v="0.45956895154756117"/>
  </r>
  <r>
    <n v="349"/>
    <d v="2026-12-18T00:00:00"/>
    <n v="2026"/>
    <x v="3"/>
    <n v="12"/>
    <x v="11"/>
    <x v="2"/>
    <x v="2"/>
    <x v="0"/>
    <s v="Returning"/>
    <x v="2"/>
    <s v="Packing Cube Set"/>
    <n v="1"/>
    <n v="47.61"/>
    <n v="0.05"/>
    <n v="18.18"/>
    <n v="45.229499999999994"/>
    <n v="18.18"/>
    <n v="27.049499999999995"/>
    <n v="0.59804994527907662"/>
  </r>
  <r>
    <n v="1131"/>
    <d v="2026-12-18T00:00:00"/>
    <n v="2026"/>
    <x v="3"/>
    <n v="12"/>
    <x v="11"/>
    <x v="3"/>
    <x v="8"/>
    <x v="0"/>
    <s v="Returning"/>
    <x v="1"/>
    <s v="Hiking Daypack 20L"/>
    <n v="2"/>
    <n v="93.88"/>
    <n v="0.1"/>
    <n v="45.89"/>
    <n v="168.98400000000001"/>
    <n v="91.78"/>
    <n v="77.204000000000008"/>
    <n v="0.45687165648818823"/>
  </r>
  <r>
    <n v="2738"/>
    <d v="2026-12-18T00:00:00"/>
    <n v="2026"/>
    <x v="3"/>
    <n v="12"/>
    <x v="11"/>
    <x v="1"/>
    <x v="11"/>
    <x v="0"/>
    <s v="New"/>
    <x v="1"/>
    <s v="Trail Boots"/>
    <n v="3"/>
    <n v="145.43"/>
    <n v="0.05"/>
    <n v="81.72"/>
    <n v="414.47550000000001"/>
    <n v="245.16"/>
    <n v="169.31550000000001"/>
    <n v="0.40850544845232106"/>
  </r>
  <r>
    <n v="4400"/>
    <d v="2026-12-18T00:00:00"/>
    <n v="2026"/>
    <x v="3"/>
    <n v="12"/>
    <x v="11"/>
    <x v="3"/>
    <x v="4"/>
    <x v="0"/>
    <s v="Returning"/>
    <x v="2"/>
    <s v="Insulated Bottle"/>
    <n v="2"/>
    <n v="36.89"/>
    <n v="0.1"/>
    <n v="13.74"/>
    <n v="66.402000000000001"/>
    <n v="27.48"/>
    <n v="38.921999999999997"/>
    <n v="0.58615704346254627"/>
  </r>
  <r>
    <n v="3122"/>
    <d v="2026-12-19T00:00:00"/>
    <n v="2026"/>
    <x v="3"/>
    <n v="12"/>
    <x v="11"/>
    <x v="0"/>
    <x v="0"/>
    <x v="3"/>
    <s v="Returning"/>
    <x v="1"/>
    <s v="Trail Boots"/>
    <n v="1"/>
    <n v="145.44"/>
    <n v="0.1"/>
    <n v="80.42"/>
    <n v="130.89600000000002"/>
    <n v="80.42"/>
    <n v="50.476000000000013"/>
    <n v="0.38561911746730232"/>
  </r>
  <r>
    <n v="4572"/>
    <d v="2026-12-19T00:00:00"/>
    <n v="2026"/>
    <x v="3"/>
    <n v="12"/>
    <x v="11"/>
    <x v="0"/>
    <x v="15"/>
    <x v="0"/>
    <s v="New"/>
    <x v="4"/>
    <s v="Training Mat"/>
    <n v="2"/>
    <n v="51.56"/>
    <n v="0"/>
    <n v="21.9"/>
    <n v="103.12"/>
    <n v="43.8"/>
    <n v="59.320000000000007"/>
    <n v="0.57525213343677273"/>
  </r>
  <r>
    <n v="4783"/>
    <d v="2026-12-19T00:00:00"/>
    <n v="2026"/>
    <x v="3"/>
    <n v="12"/>
    <x v="11"/>
    <x v="3"/>
    <x v="7"/>
    <x v="0"/>
    <s v="New"/>
    <x v="3"/>
    <s v="Compact Sleeping Bag"/>
    <n v="2"/>
    <n v="122"/>
    <n v="0.15"/>
    <n v="60.01"/>
    <n v="207.4"/>
    <n v="120.02"/>
    <n v="87.38000000000001"/>
    <n v="0.4213114754098361"/>
  </r>
  <r>
    <n v="5055"/>
    <d v="2026-12-19T00:00:00"/>
    <n v="2026"/>
    <x v="3"/>
    <n v="12"/>
    <x v="11"/>
    <x v="2"/>
    <x v="3"/>
    <x v="3"/>
    <s v="New"/>
    <x v="1"/>
    <s v="Trekking Poles"/>
    <n v="1"/>
    <n v="71.89"/>
    <n v="0.15"/>
    <n v="32.409999999999997"/>
    <n v="61.106499999999997"/>
    <n v="32.409999999999997"/>
    <n v="28.6965"/>
    <n v="0.46961452545964832"/>
  </r>
  <r>
    <n v="5100"/>
    <d v="2026-12-19T00:00:00"/>
    <n v="2026"/>
    <x v="3"/>
    <n v="12"/>
    <x v="11"/>
    <x v="2"/>
    <x v="5"/>
    <x v="0"/>
    <s v="Returning"/>
    <x v="1"/>
    <s v="Trekking Poles"/>
    <n v="2"/>
    <n v="70.59"/>
    <n v="0.15"/>
    <n v="31.56"/>
    <n v="120.003"/>
    <n v="63.12"/>
    <n v="56.883000000000003"/>
    <n v="0.47401314967125824"/>
  </r>
  <r>
    <n v="488"/>
    <d v="2026-12-20T00:00:00"/>
    <n v="2026"/>
    <x v="3"/>
    <n v="12"/>
    <x v="11"/>
    <x v="3"/>
    <x v="7"/>
    <x v="0"/>
    <s v="Returning"/>
    <x v="1"/>
    <s v="Trail Boots"/>
    <n v="4"/>
    <n v="141.91"/>
    <n v="0.05"/>
    <n v="80.260000000000005"/>
    <n v="539.25799999999992"/>
    <n v="321.04000000000002"/>
    <n v="218.2179999999999"/>
    <n v="0.40466344495584661"/>
  </r>
  <r>
    <n v="710"/>
    <d v="2026-12-20T00:00:00"/>
    <n v="2026"/>
    <x v="3"/>
    <n v="12"/>
    <x v="11"/>
    <x v="1"/>
    <x v="6"/>
    <x v="1"/>
    <s v="Business"/>
    <x v="1"/>
    <s v="Trail Boots"/>
    <n v="3"/>
    <n v="140.4"/>
    <n v="0.2"/>
    <n v="81.760000000000005"/>
    <n v="336.96000000000004"/>
    <n v="245.28000000000003"/>
    <n v="91.68"/>
    <n v="0.27207977207977208"/>
  </r>
  <r>
    <n v="1009"/>
    <d v="2026-12-20T00:00:00"/>
    <n v="2026"/>
    <x v="3"/>
    <n v="12"/>
    <x v="11"/>
    <x v="3"/>
    <x v="13"/>
    <x v="3"/>
    <s v="Returning"/>
    <x v="1"/>
    <s v="Trekking Poles"/>
    <n v="2"/>
    <n v="72.349999999999994"/>
    <n v="0.15"/>
    <n v="32.44"/>
    <n v="122.99499999999999"/>
    <n v="64.88"/>
    <n v="58.114999999999995"/>
    <n v="0.47249888206837676"/>
  </r>
  <r>
    <n v="1231"/>
    <d v="2026-12-20T00:00:00"/>
    <n v="2026"/>
    <x v="3"/>
    <n v="12"/>
    <x v="11"/>
    <x v="3"/>
    <x v="8"/>
    <x v="0"/>
    <s v="New"/>
    <x v="3"/>
    <s v="Compact Sleeping Bag"/>
    <n v="4"/>
    <n v="120.8"/>
    <n v="0.1"/>
    <n v="59.93"/>
    <n v="434.88"/>
    <n v="239.72"/>
    <n v="195.16"/>
    <n v="0.44876747608535689"/>
  </r>
  <r>
    <n v="1445"/>
    <d v="2026-12-20T00:00:00"/>
    <n v="2026"/>
    <x v="3"/>
    <n v="12"/>
    <x v="11"/>
    <x v="3"/>
    <x v="7"/>
    <x v="0"/>
    <s v="New"/>
    <x v="1"/>
    <s v="Trekking Poles"/>
    <n v="1"/>
    <n v="71.23"/>
    <n v="0"/>
    <n v="31.63"/>
    <n v="71.23"/>
    <n v="31.63"/>
    <n v="39.600000000000009"/>
    <n v="0.55594552856942303"/>
  </r>
  <r>
    <n v="2842"/>
    <d v="2026-12-20T00:00:00"/>
    <n v="2026"/>
    <x v="3"/>
    <n v="12"/>
    <x v="11"/>
    <x v="2"/>
    <x v="10"/>
    <x v="1"/>
    <s v="Business"/>
    <x v="0"/>
    <s v="Trail Bike Light"/>
    <n v="5"/>
    <n v="51.02"/>
    <n v="0.05"/>
    <n v="22.56"/>
    <n v="242.345"/>
    <n v="112.8"/>
    <n v="129.54500000000002"/>
    <n v="0.5345478553302111"/>
  </r>
  <r>
    <n v="3783"/>
    <d v="2026-12-20T00:00:00"/>
    <n v="2026"/>
    <x v="3"/>
    <n v="12"/>
    <x v="11"/>
    <x v="2"/>
    <x v="2"/>
    <x v="3"/>
    <s v="New"/>
    <x v="2"/>
    <s v="Carry-On Duffel"/>
    <n v="1"/>
    <n v="130.52000000000001"/>
    <n v="0.1"/>
    <n v="66.09"/>
    <n v="117.46800000000002"/>
    <n v="66.09"/>
    <n v="51.378000000000014"/>
    <n v="0.43737869036673821"/>
  </r>
  <r>
    <n v="4484"/>
    <d v="2026-12-20T00:00:00"/>
    <n v="2026"/>
    <x v="3"/>
    <n v="12"/>
    <x v="11"/>
    <x v="1"/>
    <x v="14"/>
    <x v="0"/>
    <s v="Returning"/>
    <x v="0"/>
    <s v="Commuter Helmet"/>
    <n v="2"/>
    <n v="79.87"/>
    <n v="0.15"/>
    <n v="41.9"/>
    <n v="135.779"/>
    <n v="83.8"/>
    <n v="51.978999999999999"/>
    <n v="0.38282061290773978"/>
  </r>
  <r>
    <n v="4597"/>
    <d v="2026-12-20T00:00:00"/>
    <n v="2026"/>
    <x v="3"/>
    <n v="12"/>
    <x v="11"/>
    <x v="3"/>
    <x v="13"/>
    <x v="0"/>
    <s v="Returning"/>
    <x v="1"/>
    <s v="Trekking Poles"/>
    <n v="3"/>
    <n v="71.3"/>
    <n v="0.1"/>
    <n v="32.93"/>
    <n v="192.51"/>
    <n v="98.789999999999992"/>
    <n v="93.72"/>
    <n v="0.48683185289075892"/>
  </r>
  <r>
    <n v="4917"/>
    <d v="2026-12-20T00:00:00"/>
    <n v="2026"/>
    <x v="3"/>
    <n v="12"/>
    <x v="11"/>
    <x v="0"/>
    <x v="9"/>
    <x v="0"/>
    <s v="Returning"/>
    <x v="3"/>
    <s v="Compact Sleeping Bag"/>
    <n v="2"/>
    <n v="122.95"/>
    <n v="0.1"/>
    <n v="59.79"/>
    <n v="221.31"/>
    <n v="119.58"/>
    <n v="101.73"/>
    <n v="0.45967195336857802"/>
  </r>
  <r>
    <n v="629"/>
    <d v="2026-12-21T00:00:00"/>
    <n v="2026"/>
    <x v="3"/>
    <n v="12"/>
    <x v="11"/>
    <x v="3"/>
    <x v="13"/>
    <x v="0"/>
    <s v="Business"/>
    <x v="4"/>
    <s v="Training Mat"/>
    <n v="2"/>
    <n v="50.04"/>
    <n v="0.05"/>
    <n v="22.43"/>
    <n v="95.075999999999993"/>
    <n v="44.86"/>
    <n v="50.215999999999994"/>
    <n v="0.52816694013210486"/>
  </r>
  <r>
    <n v="1373"/>
    <d v="2026-12-21T00:00:00"/>
    <n v="2026"/>
    <x v="3"/>
    <n v="12"/>
    <x v="11"/>
    <x v="1"/>
    <x v="1"/>
    <x v="3"/>
    <s v="Returning"/>
    <x v="3"/>
    <s v="Portable Camp Stove"/>
    <n v="1"/>
    <n v="80.92"/>
    <n v="0.05"/>
    <n v="40.14"/>
    <n v="76.873999999999995"/>
    <n v="40.14"/>
    <n v="36.733999999999995"/>
    <n v="0.47784686630069978"/>
  </r>
  <r>
    <n v="1668"/>
    <d v="2026-12-21T00:00:00"/>
    <n v="2026"/>
    <x v="3"/>
    <n v="12"/>
    <x v="11"/>
    <x v="2"/>
    <x v="5"/>
    <x v="0"/>
    <s v="Business"/>
    <x v="0"/>
    <s v="Trail Bike Light"/>
    <n v="6"/>
    <n v="50.35"/>
    <n v="0.15"/>
    <n v="22.91"/>
    <n v="256.78500000000003"/>
    <n v="137.46"/>
    <n v="119.32500000000002"/>
    <n v="0.46468835796483443"/>
  </r>
  <r>
    <n v="2646"/>
    <d v="2026-12-21T00:00:00"/>
    <n v="2026"/>
    <x v="3"/>
    <n v="12"/>
    <x v="11"/>
    <x v="1"/>
    <x v="1"/>
    <x v="0"/>
    <s v="Returning"/>
    <x v="4"/>
    <s v="Recovery Roller"/>
    <n v="1"/>
    <n v="35.799999999999997"/>
    <n v="0.05"/>
    <n v="14.12"/>
    <n v="34.01"/>
    <n v="14.12"/>
    <n v="19.89"/>
    <n v="0.58482799176712741"/>
  </r>
  <r>
    <n v="3044"/>
    <d v="2026-12-21T00:00:00"/>
    <n v="2026"/>
    <x v="3"/>
    <n v="12"/>
    <x v="11"/>
    <x v="1"/>
    <x v="6"/>
    <x v="1"/>
    <s v="Business"/>
    <x v="0"/>
    <s v="Compact Repair Kit"/>
    <n v="4"/>
    <n v="40.64"/>
    <n v="0.1"/>
    <n v="16.260000000000002"/>
    <n v="146.304"/>
    <n v="65.040000000000006"/>
    <n v="81.263999999999996"/>
    <n v="0.55544619422572172"/>
  </r>
  <r>
    <n v="3065"/>
    <d v="2026-12-21T00:00:00"/>
    <n v="2026"/>
    <x v="3"/>
    <n v="12"/>
    <x v="11"/>
    <x v="2"/>
    <x v="10"/>
    <x v="0"/>
    <s v="New"/>
    <x v="3"/>
    <s v="Portable Camp Stove"/>
    <n v="3"/>
    <n v="81.510000000000005"/>
    <n v="0.05"/>
    <n v="39.9"/>
    <n v="232.30350000000001"/>
    <n v="119.69999999999999"/>
    <n v="112.60350000000003"/>
    <n v="0.48472580051527425"/>
  </r>
  <r>
    <n v="3365"/>
    <d v="2026-12-21T00:00:00"/>
    <n v="2026"/>
    <x v="3"/>
    <n v="12"/>
    <x v="11"/>
    <x v="3"/>
    <x v="7"/>
    <x v="2"/>
    <s v="New"/>
    <x v="4"/>
    <s v="Weighted Vest"/>
    <n v="2"/>
    <n v="122.4"/>
    <n v="0.1"/>
    <n v="71.09"/>
    <n v="220.32000000000002"/>
    <n v="142.18"/>
    <n v="78.140000000000015"/>
    <n v="0.35466594045025424"/>
  </r>
  <r>
    <n v="4042"/>
    <d v="2026-12-21T00:00:00"/>
    <n v="2026"/>
    <x v="3"/>
    <n v="12"/>
    <x v="11"/>
    <x v="0"/>
    <x v="9"/>
    <x v="3"/>
    <s v="Returning"/>
    <x v="2"/>
    <s v="Packing Cube Set"/>
    <n v="1"/>
    <n v="45.94"/>
    <n v="0.05"/>
    <n v="18.100000000000001"/>
    <n v="43.642999999999994"/>
    <n v="18.100000000000001"/>
    <n v="25.542999999999992"/>
    <n v="0.58527140664024002"/>
  </r>
  <r>
    <n v="4635"/>
    <d v="2026-12-21T00:00:00"/>
    <n v="2026"/>
    <x v="3"/>
    <n v="12"/>
    <x v="11"/>
    <x v="3"/>
    <x v="13"/>
    <x v="1"/>
    <s v="Returning"/>
    <x v="3"/>
    <s v="Trail Tent 2P"/>
    <n v="15"/>
    <n v="196.89"/>
    <n v="0.15"/>
    <n v="105.09"/>
    <n v="2510.3474999999999"/>
    <n v="1576.3500000000001"/>
    <n v="933.99749999999972"/>
    <n v="0.37205904760197533"/>
  </r>
  <r>
    <n v="4748"/>
    <d v="2026-12-21T00:00:00"/>
    <n v="2026"/>
    <x v="3"/>
    <n v="12"/>
    <x v="11"/>
    <x v="3"/>
    <x v="13"/>
    <x v="2"/>
    <s v="Business"/>
    <x v="0"/>
    <s v="Trail Bike Light"/>
    <n v="1"/>
    <n v="51.18"/>
    <n v="0.05"/>
    <n v="22.98"/>
    <n v="48.620999999999995"/>
    <n v="22.98"/>
    <n v="25.640999999999995"/>
    <n v="0.52736471894860237"/>
  </r>
  <r>
    <n v="342"/>
    <d v="2026-12-22T00:00:00"/>
    <n v="2026"/>
    <x v="3"/>
    <n v="12"/>
    <x v="11"/>
    <x v="1"/>
    <x v="6"/>
    <x v="2"/>
    <s v="New"/>
    <x v="0"/>
    <s v="Compact Repair Kit"/>
    <n v="3"/>
    <n v="40.78"/>
    <n v="0.15"/>
    <n v="16.73"/>
    <n v="103.989"/>
    <n v="50.19"/>
    <n v="53.799000000000007"/>
    <n v="0.51735279693044456"/>
  </r>
  <r>
    <n v="676"/>
    <d v="2026-12-22T00:00:00"/>
    <n v="2026"/>
    <x v="3"/>
    <n v="12"/>
    <x v="11"/>
    <x v="2"/>
    <x v="3"/>
    <x v="3"/>
    <s v="Returning"/>
    <x v="3"/>
    <s v="Trail Tent 2P"/>
    <n v="1"/>
    <n v="195.63"/>
    <n v="0.05"/>
    <n v="102.13"/>
    <n v="185.84849999999997"/>
    <n v="102.13"/>
    <n v="83.718499999999977"/>
    <n v="0.45046637449320276"/>
  </r>
  <r>
    <n v="1912"/>
    <d v="2026-12-22T00:00:00"/>
    <n v="2026"/>
    <x v="3"/>
    <n v="12"/>
    <x v="11"/>
    <x v="2"/>
    <x v="5"/>
    <x v="1"/>
    <s v="Returning"/>
    <x v="2"/>
    <s v="Carry-On Duffel"/>
    <n v="10"/>
    <n v="134.86000000000001"/>
    <n v="0.1"/>
    <n v="65.3"/>
    <n v="1213.7400000000002"/>
    <n v="653"/>
    <n v="560.74000000000024"/>
    <n v="0.46199350767050612"/>
  </r>
  <r>
    <n v="2065"/>
    <d v="2026-12-22T00:00:00"/>
    <n v="2026"/>
    <x v="3"/>
    <n v="12"/>
    <x v="11"/>
    <x v="3"/>
    <x v="4"/>
    <x v="0"/>
    <s v="New"/>
    <x v="0"/>
    <s v="Commuter Helmet"/>
    <n v="1"/>
    <n v="83.15"/>
    <n v="0"/>
    <n v="42.3"/>
    <n v="83.15"/>
    <n v="42.3"/>
    <n v="40.850000000000009"/>
    <n v="0.49128081779915822"/>
  </r>
  <r>
    <n v="3136"/>
    <d v="2026-12-22T00:00:00"/>
    <n v="2026"/>
    <x v="3"/>
    <n v="12"/>
    <x v="11"/>
    <x v="1"/>
    <x v="6"/>
    <x v="3"/>
    <s v="Business"/>
    <x v="0"/>
    <s v="Commuter Helmet"/>
    <n v="1"/>
    <n v="81.599999999999994"/>
    <n v="0.15"/>
    <n v="42"/>
    <n v="69.36"/>
    <n v="42"/>
    <n v="27.36"/>
    <n v="0.3944636678200692"/>
  </r>
  <r>
    <n v="3423"/>
    <d v="2026-12-22T00:00:00"/>
    <n v="2026"/>
    <x v="3"/>
    <n v="12"/>
    <x v="11"/>
    <x v="3"/>
    <x v="7"/>
    <x v="2"/>
    <s v="Business"/>
    <x v="2"/>
    <s v="Packing Cube Set"/>
    <n v="5"/>
    <n v="47.67"/>
    <n v="0.1"/>
    <n v="17.84"/>
    <n v="214.51500000000001"/>
    <n v="89.2"/>
    <n v="125.31500000000001"/>
    <n v="0.5841782625923595"/>
  </r>
  <r>
    <n v="3746"/>
    <d v="2026-12-22T00:00:00"/>
    <n v="2026"/>
    <x v="3"/>
    <n v="12"/>
    <x v="11"/>
    <x v="3"/>
    <x v="7"/>
    <x v="2"/>
    <s v="Business"/>
    <x v="0"/>
    <s v="Trail Bike Light"/>
    <n v="2"/>
    <n v="50.96"/>
    <n v="0.15"/>
    <n v="22.59"/>
    <n v="86.632000000000005"/>
    <n v="45.18"/>
    <n v="41.452000000000005"/>
    <n v="0.47848370117277683"/>
  </r>
  <r>
    <n v="1198"/>
    <d v="2026-12-23T00:00:00"/>
    <n v="2026"/>
    <x v="3"/>
    <n v="12"/>
    <x v="11"/>
    <x v="3"/>
    <x v="7"/>
    <x v="2"/>
    <s v="New"/>
    <x v="2"/>
    <s v="Packing Cube Set"/>
    <n v="5"/>
    <n v="47.69"/>
    <n v="0.05"/>
    <n v="18.23"/>
    <n v="226.52749999999997"/>
    <n v="91.15"/>
    <n v="135.37749999999997"/>
    <n v="0.59762059794064726"/>
  </r>
  <r>
    <n v="2123"/>
    <d v="2026-12-23T00:00:00"/>
    <n v="2026"/>
    <x v="3"/>
    <n v="12"/>
    <x v="11"/>
    <x v="3"/>
    <x v="8"/>
    <x v="0"/>
    <s v="Returning"/>
    <x v="1"/>
    <s v="Hiking Daypack 20L"/>
    <n v="1"/>
    <n v="91.08"/>
    <n v="0.2"/>
    <n v="46.14"/>
    <n v="72.864000000000004"/>
    <n v="46.14"/>
    <n v="26.724000000000004"/>
    <n v="0.36676548089591571"/>
  </r>
  <r>
    <n v="2586"/>
    <d v="2026-12-23T00:00:00"/>
    <n v="2026"/>
    <x v="3"/>
    <n v="12"/>
    <x v="11"/>
    <x v="1"/>
    <x v="14"/>
    <x v="2"/>
    <s v="New"/>
    <x v="1"/>
    <s v="Trail Boots"/>
    <n v="1"/>
    <n v="143.84"/>
    <n v="0.15"/>
    <n v="78.17"/>
    <n v="122.264"/>
    <n v="78.17"/>
    <n v="44.093999999999994"/>
    <n v="0.360645815612118"/>
  </r>
  <r>
    <n v="3048"/>
    <d v="2026-12-23T00:00:00"/>
    <n v="2026"/>
    <x v="3"/>
    <n v="12"/>
    <x v="11"/>
    <x v="1"/>
    <x v="6"/>
    <x v="0"/>
    <s v="New"/>
    <x v="0"/>
    <s v="Cycling Pack 12L"/>
    <n v="1"/>
    <n v="102.66"/>
    <n v="0.05"/>
    <n v="49.2"/>
    <n v="97.526999999999987"/>
    <n v="49.2"/>
    <n v="48.326999999999984"/>
    <n v="0.4955243163431664"/>
  </r>
  <r>
    <n v="3838"/>
    <d v="2026-12-23T00:00:00"/>
    <n v="2026"/>
    <x v="3"/>
    <n v="12"/>
    <x v="11"/>
    <x v="1"/>
    <x v="11"/>
    <x v="2"/>
    <s v="New"/>
    <x v="4"/>
    <s v="Resistance Band Set"/>
    <n v="2"/>
    <n v="40.32"/>
    <n v="0"/>
    <n v="14.39"/>
    <n v="80.64"/>
    <n v="28.78"/>
    <n v="51.86"/>
    <n v="0.64310515873015872"/>
  </r>
  <r>
    <n v="4718"/>
    <d v="2026-12-23T00:00:00"/>
    <n v="2026"/>
    <x v="3"/>
    <n v="12"/>
    <x v="11"/>
    <x v="0"/>
    <x v="0"/>
    <x v="2"/>
    <s v="Returning"/>
    <x v="1"/>
    <s v="Summit Backpack 45L"/>
    <n v="1"/>
    <n v="157.58000000000001"/>
    <n v="0.1"/>
    <n v="80.37"/>
    <n v="141.822"/>
    <n v="80.37"/>
    <n v="61.451999999999998"/>
    <n v="0.43330371874603374"/>
  </r>
  <r>
    <n v="4844"/>
    <d v="2026-12-23T00:00:00"/>
    <n v="2026"/>
    <x v="3"/>
    <n v="12"/>
    <x v="11"/>
    <x v="1"/>
    <x v="14"/>
    <x v="0"/>
    <s v="New"/>
    <x v="4"/>
    <s v="Recovery Roller"/>
    <n v="1"/>
    <n v="36.4"/>
    <n v="0"/>
    <n v="14.22"/>
    <n v="36.4"/>
    <n v="14.22"/>
    <n v="22.18"/>
    <n v="0.6093406593406594"/>
  </r>
  <r>
    <n v="678"/>
    <d v="2026-12-24T00:00:00"/>
    <n v="2026"/>
    <x v="3"/>
    <n v="12"/>
    <x v="11"/>
    <x v="1"/>
    <x v="11"/>
    <x v="0"/>
    <s v="Business"/>
    <x v="1"/>
    <s v="Trail Boots"/>
    <n v="1"/>
    <n v="142.15"/>
    <n v="0.05"/>
    <n v="80.5"/>
    <n v="135.04249999999999"/>
    <n v="80.5"/>
    <n v="54.54249999999999"/>
    <n v="0.40389136753244342"/>
  </r>
  <r>
    <n v="1706"/>
    <d v="2026-12-24T00:00:00"/>
    <n v="2026"/>
    <x v="3"/>
    <n v="12"/>
    <x v="11"/>
    <x v="0"/>
    <x v="0"/>
    <x v="0"/>
    <s v="Returning"/>
    <x v="3"/>
    <s v="Alpine Tent 4P"/>
    <n v="2"/>
    <n v="332.38"/>
    <n v="0.05"/>
    <n v="192.16"/>
    <n v="631.52199999999993"/>
    <n v="384.32"/>
    <n v="247.20199999999994"/>
    <n v="0.39143846136793331"/>
  </r>
  <r>
    <n v="3034"/>
    <d v="2026-12-24T00:00:00"/>
    <n v="2026"/>
    <x v="3"/>
    <n v="12"/>
    <x v="11"/>
    <x v="1"/>
    <x v="1"/>
    <x v="2"/>
    <s v="New"/>
    <x v="3"/>
    <s v="Compact Sleeping Bag"/>
    <n v="1"/>
    <n v="122.18"/>
    <n v="0.15"/>
    <n v="61.28"/>
    <n v="103.85300000000001"/>
    <n v="61.28"/>
    <n v="42.573000000000008"/>
    <n v="0.40993519686479934"/>
  </r>
  <r>
    <n v="3883"/>
    <d v="2026-12-24T00:00:00"/>
    <n v="2026"/>
    <x v="3"/>
    <n v="12"/>
    <x v="11"/>
    <x v="0"/>
    <x v="0"/>
    <x v="0"/>
    <s v="New"/>
    <x v="3"/>
    <s v="Compact Sleeping Bag"/>
    <n v="1"/>
    <n v="125.66"/>
    <n v="0.15"/>
    <n v="60.6"/>
    <n v="106.81099999999999"/>
    <n v="60.6"/>
    <n v="46.210999999999991"/>
    <n v="0.43264270533933763"/>
  </r>
  <r>
    <n v="4342"/>
    <d v="2026-12-24T00:00:00"/>
    <n v="2026"/>
    <x v="3"/>
    <n v="12"/>
    <x v="11"/>
    <x v="3"/>
    <x v="4"/>
    <x v="0"/>
    <s v="Returning"/>
    <x v="2"/>
    <s v="Packing Cube Set"/>
    <n v="2"/>
    <n v="47.38"/>
    <n v="0.05"/>
    <n v="18.850000000000001"/>
    <n v="90.022000000000006"/>
    <n v="37.700000000000003"/>
    <n v="52.322000000000003"/>
    <n v="0.58121348114905247"/>
  </r>
  <r>
    <n v="4468"/>
    <d v="2026-12-24T00:00:00"/>
    <n v="2026"/>
    <x v="3"/>
    <n v="12"/>
    <x v="11"/>
    <x v="0"/>
    <x v="0"/>
    <x v="0"/>
    <s v="Business"/>
    <x v="3"/>
    <s v="Portable Camp Stove"/>
    <n v="1"/>
    <n v="80.8"/>
    <n v="0.05"/>
    <n v="38.33"/>
    <n v="76.759999999999991"/>
    <n v="38.33"/>
    <n v="38.429999999999993"/>
    <n v="0.50065138092756645"/>
  </r>
  <r>
    <n v="7"/>
    <d v="2026-12-25T00:00:00"/>
    <n v="2026"/>
    <x v="3"/>
    <n v="12"/>
    <x v="11"/>
    <x v="3"/>
    <x v="8"/>
    <x v="0"/>
    <s v="Returning"/>
    <x v="0"/>
    <s v="Cycling Pack 12L"/>
    <n v="5"/>
    <n v="103.52"/>
    <n v="0.1"/>
    <n v="49.1"/>
    <n v="465.84000000000003"/>
    <n v="245.5"/>
    <n v="220.34000000000003"/>
    <n v="0.47299501974927016"/>
  </r>
  <r>
    <n v="658"/>
    <d v="2026-12-25T00:00:00"/>
    <n v="2026"/>
    <x v="3"/>
    <n v="12"/>
    <x v="11"/>
    <x v="1"/>
    <x v="6"/>
    <x v="2"/>
    <s v="Business"/>
    <x v="1"/>
    <s v="Summit Backpack 45L"/>
    <n v="2"/>
    <n v="153.38999999999999"/>
    <n v="0.05"/>
    <n v="78.06"/>
    <n v="291.44099999999997"/>
    <n v="156.12"/>
    <n v="135.32099999999997"/>
    <n v="0.46431696295305047"/>
  </r>
  <r>
    <n v="1192"/>
    <d v="2026-12-25T00:00:00"/>
    <n v="2026"/>
    <x v="3"/>
    <n v="12"/>
    <x v="11"/>
    <x v="3"/>
    <x v="13"/>
    <x v="1"/>
    <s v="Business"/>
    <x v="4"/>
    <s v="Resistance Band Set"/>
    <n v="6"/>
    <n v="39.49"/>
    <n v="0.05"/>
    <n v="14.49"/>
    <n v="225.09299999999999"/>
    <n v="86.94"/>
    <n v="138.15299999999999"/>
    <n v="0.61375964601298127"/>
  </r>
  <r>
    <n v="3852"/>
    <d v="2026-12-25T00:00:00"/>
    <n v="2026"/>
    <x v="3"/>
    <n v="12"/>
    <x v="11"/>
    <x v="2"/>
    <x v="2"/>
    <x v="2"/>
    <s v="Business"/>
    <x v="4"/>
    <s v="Recovery Roller"/>
    <n v="1"/>
    <n v="35.54"/>
    <n v="0.1"/>
    <n v="13.63"/>
    <n v="31.986000000000001"/>
    <n v="13.63"/>
    <n v="18.356000000000002"/>
    <n v="0.5738760707809667"/>
  </r>
  <r>
    <n v="4507"/>
    <d v="2026-12-25T00:00:00"/>
    <n v="2026"/>
    <x v="3"/>
    <n v="12"/>
    <x v="11"/>
    <x v="1"/>
    <x v="12"/>
    <x v="3"/>
    <s v="Returning"/>
    <x v="2"/>
    <s v="Travel Backpack 35L"/>
    <n v="2"/>
    <n v="167.21"/>
    <n v="0.05"/>
    <n v="88.23"/>
    <n v="317.69900000000001"/>
    <n v="176.46"/>
    <n v="141.239"/>
    <n v="0.44456860109726504"/>
  </r>
  <r>
    <n v="260"/>
    <d v="2026-12-26T00:00:00"/>
    <n v="2026"/>
    <x v="3"/>
    <n v="12"/>
    <x v="11"/>
    <x v="2"/>
    <x v="2"/>
    <x v="0"/>
    <s v="Business"/>
    <x v="1"/>
    <s v="Trekking Poles"/>
    <n v="1"/>
    <n v="71.89"/>
    <n v="0.1"/>
    <n v="31.88"/>
    <n v="64.701000000000008"/>
    <n v="31.88"/>
    <n v="32.821000000000012"/>
    <n v="0.50727191233520363"/>
  </r>
  <r>
    <n v="1659"/>
    <d v="2026-12-26T00:00:00"/>
    <n v="2026"/>
    <x v="3"/>
    <n v="12"/>
    <x v="11"/>
    <x v="0"/>
    <x v="15"/>
    <x v="2"/>
    <s v="New"/>
    <x v="2"/>
    <s v="Carry-On Duffel"/>
    <n v="1"/>
    <n v="133.56"/>
    <n v="0.05"/>
    <n v="68.739999999999995"/>
    <n v="126.88199999999999"/>
    <n v="68.739999999999995"/>
    <n v="58.141999999999996"/>
    <n v="0.4582367869358932"/>
  </r>
  <r>
    <n v="3188"/>
    <d v="2026-12-26T00:00:00"/>
    <n v="2026"/>
    <x v="3"/>
    <n v="12"/>
    <x v="11"/>
    <x v="3"/>
    <x v="7"/>
    <x v="3"/>
    <s v="New"/>
    <x v="3"/>
    <s v="Compact Sleeping Bag"/>
    <n v="2"/>
    <n v="122.28"/>
    <n v="0.1"/>
    <n v="61.64"/>
    <n v="220.10400000000001"/>
    <n v="123.28"/>
    <n v="96.824000000000012"/>
    <n v="0.43990113764402283"/>
  </r>
  <r>
    <n v="3673"/>
    <d v="2026-12-26T00:00:00"/>
    <n v="2026"/>
    <x v="3"/>
    <n v="12"/>
    <x v="11"/>
    <x v="0"/>
    <x v="15"/>
    <x v="0"/>
    <s v="Business"/>
    <x v="4"/>
    <s v="Resistance Band Set"/>
    <n v="1"/>
    <n v="40.619999999999997"/>
    <n v="0"/>
    <n v="14.62"/>
    <n v="40.619999999999997"/>
    <n v="14.62"/>
    <n v="26"/>
    <n v="0.64007877892663712"/>
  </r>
  <r>
    <n v="3805"/>
    <d v="2026-12-26T00:00:00"/>
    <n v="2026"/>
    <x v="3"/>
    <n v="12"/>
    <x v="11"/>
    <x v="3"/>
    <x v="4"/>
    <x v="1"/>
    <s v="Business"/>
    <x v="2"/>
    <s v="Packing Cube Set"/>
    <n v="8"/>
    <n v="45.54"/>
    <n v="0.15"/>
    <n v="18.54"/>
    <n v="309.67199999999997"/>
    <n v="148.32"/>
    <n v="161.35199999999998"/>
    <n v="0.52104161822831896"/>
  </r>
  <r>
    <n v="3945"/>
    <d v="2026-12-26T00:00:00"/>
    <n v="2026"/>
    <x v="3"/>
    <n v="12"/>
    <x v="11"/>
    <x v="3"/>
    <x v="13"/>
    <x v="1"/>
    <s v="Business"/>
    <x v="0"/>
    <s v="Trail Bike Light"/>
    <n v="4"/>
    <n v="50.96"/>
    <n v="0.1"/>
    <n v="22.14"/>
    <n v="183.45600000000002"/>
    <n v="88.56"/>
    <n v="94.896000000000015"/>
    <n v="0.51726844583987441"/>
  </r>
  <r>
    <n v="4266"/>
    <d v="2026-12-26T00:00:00"/>
    <n v="2026"/>
    <x v="3"/>
    <n v="12"/>
    <x v="11"/>
    <x v="1"/>
    <x v="1"/>
    <x v="0"/>
    <s v="New"/>
    <x v="0"/>
    <s v="Compact Repair Kit"/>
    <n v="4"/>
    <n v="40.19"/>
    <n v="0.15"/>
    <n v="16.55"/>
    <n v="136.64599999999999"/>
    <n v="66.2"/>
    <n v="70.445999999999984"/>
    <n v="0.51553649576277383"/>
  </r>
  <r>
    <n v="606"/>
    <d v="2026-12-27T00:00:00"/>
    <n v="2026"/>
    <x v="3"/>
    <n v="12"/>
    <x v="11"/>
    <x v="1"/>
    <x v="12"/>
    <x v="0"/>
    <s v="New"/>
    <x v="3"/>
    <s v="Alpine Tent 4P"/>
    <n v="3"/>
    <n v="333.84"/>
    <n v="0"/>
    <n v="193.05"/>
    <n v="1001.52"/>
    <n v="579.15000000000009"/>
    <n v="422.36999999999989"/>
    <n v="0.42172897196261672"/>
  </r>
  <r>
    <n v="1166"/>
    <d v="2026-12-27T00:00:00"/>
    <n v="2026"/>
    <x v="3"/>
    <n v="12"/>
    <x v="11"/>
    <x v="2"/>
    <x v="16"/>
    <x v="3"/>
    <s v="Returning"/>
    <x v="3"/>
    <s v="Trail Tent 2P"/>
    <n v="2"/>
    <n v="198.94"/>
    <n v="0.15"/>
    <n v="102.32"/>
    <n v="338.19799999999998"/>
    <n v="204.64"/>
    <n v="133.55799999999999"/>
    <n v="0.39491067362905752"/>
  </r>
  <r>
    <n v="1913"/>
    <d v="2026-12-27T00:00:00"/>
    <n v="2026"/>
    <x v="3"/>
    <n v="12"/>
    <x v="11"/>
    <x v="2"/>
    <x v="5"/>
    <x v="3"/>
    <s v="New"/>
    <x v="4"/>
    <s v="Recovery Roller"/>
    <n v="3"/>
    <n v="35.979999999999997"/>
    <n v="0"/>
    <n v="13.6"/>
    <n v="107.94"/>
    <n v="40.799999999999997"/>
    <n v="67.14"/>
    <n v="0.62201222901612008"/>
  </r>
  <r>
    <n v="2402"/>
    <d v="2026-12-27T00:00:00"/>
    <n v="2026"/>
    <x v="3"/>
    <n v="12"/>
    <x v="11"/>
    <x v="1"/>
    <x v="14"/>
    <x v="3"/>
    <s v="New"/>
    <x v="2"/>
    <s v="Carry-On Duffel"/>
    <n v="6"/>
    <n v="133.4"/>
    <n v="0.1"/>
    <n v="66.3"/>
    <n v="720.36000000000013"/>
    <n v="397.79999999999995"/>
    <n v="322.56000000000017"/>
    <n v="0.44777611194402817"/>
  </r>
  <r>
    <n v="3192"/>
    <d v="2026-12-27T00:00:00"/>
    <n v="2026"/>
    <x v="3"/>
    <n v="12"/>
    <x v="11"/>
    <x v="3"/>
    <x v="7"/>
    <x v="0"/>
    <s v="Returning"/>
    <x v="1"/>
    <s v="Hiking Daypack 20L"/>
    <n v="2"/>
    <n v="93.45"/>
    <n v="0"/>
    <n v="45.75"/>
    <n v="186.9"/>
    <n v="91.5"/>
    <n v="95.4"/>
    <n v="0.5104333868378812"/>
  </r>
  <r>
    <n v="3721"/>
    <d v="2026-12-27T00:00:00"/>
    <n v="2026"/>
    <x v="3"/>
    <n v="12"/>
    <x v="11"/>
    <x v="2"/>
    <x v="5"/>
    <x v="3"/>
    <s v="New"/>
    <x v="4"/>
    <s v="Training Mat"/>
    <n v="1"/>
    <n v="49.79"/>
    <n v="0.2"/>
    <n v="21.87"/>
    <n v="39.832000000000001"/>
    <n v="21.87"/>
    <n v="17.962"/>
    <n v="0.45094396465153641"/>
  </r>
  <r>
    <n v="3882"/>
    <d v="2026-12-27T00:00:00"/>
    <n v="2026"/>
    <x v="3"/>
    <n v="12"/>
    <x v="11"/>
    <x v="3"/>
    <x v="8"/>
    <x v="3"/>
    <s v="Returning"/>
    <x v="1"/>
    <s v="Trekking Poles"/>
    <n v="3"/>
    <n v="70.430000000000007"/>
    <n v="0.1"/>
    <n v="32.869999999999997"/>
    <n v="190.16100000000003"/>
    <n v="98.609999999999985"/>
    <n v="91.551000000000045"/>
    <n v="0.48143941186678674"/>
  </r>
  <r>
    <n v="4945"/>
    <d v="2026-12-27T00:00:00"/>
    <n v="2026"/>
    <x v="3"/>
    <n v="12"/>
    <x v="11"/>
    <x v="2"/>
    <x v="2"/>
    <x v="0"/>
    <s v="Business"/>
    <x v="3"/>
    <s v="Portable Camp Stove"/>
    <n v="2"/>
    <n v="82.04"/>
    <n v="0.1"/>
    <n v="38.880000000000003"/>
    <n v="147.67200000000003"/>
    <n v="77.760000000000005"/>
    <n v="69.91200000000002"/>
    <n v="0.47342759629449055"/>
  </r>
  <r>
    <n v="5084"/>
    <d v="2026-12-27T00:00:00"/>
    <n v="2026"/>
    <x v="3"/>
    <n v="12"/>
    <x v="11"/>
    <x v="1"/>
    <x v="11"/>
    <x v="3"/>
    <s v="Returning"/>
    <x v="2"/>
    <s v="Insulated Bottle"/>
    <n v="1"/>
    <n v="35.409999999999997"/>
    <n v="0.2"/>
    <n v="13.54"/>
    <n v="28.327999999999999"/>
    <n v="13.54"/>
    <n v="14.788"/>
    <n v="0.5220276757977973"/>
  </r>
  <r>
    <n v="246"/>
    <d v="2026-12-28T00:00:00"/>
    <n v="2026"/>
    <x v="3"/>
    <n v="12"/>
    <x v="11"/>
    <x v="3"/>
    <x v="7"/>
    <x v="3"/>
    <s v="Business"/>
    <x v="0"/>
    <s v="Compact Repair Kit"/>
    <n v="1"/>
    <n v="41.06"/>
    <n v="0.1"/>
    <n v="16.23"/>
    <n v="36.954000000000001"/>
    <n v="16.23"/>
    <n v="20.724"/>
    <n v="0.5608053255398604"/>
  </r>
  <r>
    <n v="537"/>
    <d v="2026-12-28T00:00:00"/>
    <n v="2026"/>
    <x v="3"/>
    <n v="12"/>
    <x v="11"/>
    <x v="3"/>
    <x v="8"/>
    <x v="1"/>
    <s v="Business"/>
    <x v="1"/>
    <s v="Hiking Daypack 20L"/>
    <n v="12"/>
    <n v="90.29"/>
    <n v="0.1"/>
    <n v="45.76"/>
    <n v="975.13200000000006"/>
    <n v="549.12"/>
    <n v="426.01200000000006"/>
    <n v="0.43687623829389255"/>
  </r>
  <r>
    <n v="968"/>
    <d v="2026-12-28T00:00:00"/>
    <n v="2026"/>
    <x v="3"/>
    <n v="12"/>
    <x v="11"/>
    <x v="1"/>
    <x v="12"/>
    <x v="2"/>
    <s v="New"/>
    <x v="0"/>
    <s v="Cycling Pack 12L"/>
    <n v="1"/>
    <n v="103.13"/>
    <n v="0.15"/>
    <n v="50.06"/>
    <n v="87.660499999999999"/>
    <n v="50.06"/>
    <n v="37.600499999999997"/>
    <n v="0.42893321393329947"/>
  </r>
  <r>
    <n v="1234"/>
    <d v="2026-12-28T00:00:00"/>
    <n v="2026"/>
    <x v="3"/>
    <n v="12"/>
    <x v="11"/>
    <x v="3"/>
    <x v="13"/>
    <x v="0"/>
    <s v="Returning"/>
    <x v="0"/>
    <s v="Commuter Helmet"/>
    <n v="1"/>
    <n v="81.39"/>
    <n v="0.05"/>
    <n v="43.54"/>
    <n v="77.320499999999996"/>
    <n v="43.54"/>
    <n v="33.780499999999996"/>
    <n v="0.43688931137279247"/>
  </r>
  <r>
    <n v="2061"/>
    <d v="2026-12-28T00:00:00"/>
    <n v="2026"/>
    <x v="3"/>
    <n v="12"/>
    <x v="11"/>
    <x v="0"/>
    <x v="15"/>
    <x v="3"/>
    <s v="Returning"/>
    <x v="3"/>
    <s v="Alpine Tent 4P"/>
    <n v="2"/>
    <n v="342.78"/>
    <n v="0"/>
    <n v="197.89"/>
    <n v="685.56"/>
    <n v="395.78"/>
    <n v="289.77999999999997"/>
    <n v="0.4226909387945621"/>
  </r>
  <r>
    <n v="2219"/>
    <d v="2026-12-28T00:00:00"/>
    <n v="2026"/>
    <x v="3"/>
    <n v="12"/>
    <x v="11"/>
    <x v="1"/>
    <x v="14"/>
    <x v="0"/>
    <s v="Returning"/>
    <x v="1"/>
    <s v="Trail Boots"/>
    <n v="1"/>
    <n v="147"/>
    <n v="0.15"/>
    <n v="79.58"/>
    <n v="124.95"/>
    <n v="79.58"/>
    <n v="45.370000000000005"/>
    <n v="0.36310524209683875"/>
  </r>
  <r>
    <n v="2651"/>
    <d v="2026-12-28T00:00:00"/>
    <n v="2026"/>
    <x v="3"/>
    <n v="12"/>
    <x v="11"/>
    <x v="0"/>
    <x v="15"/>
    <x v="0"/>
    <s v="New"/>
    <x v="2"/>
    <s v="Packing Cube Set"/>
    <n v="1"/>
    <n v="45.69"/>
    <n v="0.2"/>
    <n v="18.829999999999998"/>
    <n v="36.552"/>
    <n v="18.829999999999998"/>
    <n v="17.722000000000001"/>
    <n v="0.48484351061501429"/>
  </r>
  <r>
    <n v="3173"/>
    <d v="2026-12-28T00:00:00"/>
    <n v="2026"/>
    <x v="3"/>
    <n v="12"/>
    <x v="11"/>
    <x v="1"/>
    <x v="12"/>
    <x v="3"/>
    <s v="Returning"/>
    <x v="0"/>
    <s v="Compact Repair Kit"/>
    <n v="1"/>
    <n v="39.69"/>
    <n v="0"/>
    <n v="17.09"/>
    <n v="39.69"/>
    <n v="17.09"/>
    <n v="22.599999999999998"/>
    <n v="0.56941295036533135"/>
  </r>
  <r>
    <n v="3409"/>
    <d v="2026-12-28T00:00:00"/>
    <n v="2026"/>
    <x v="3"/>
    <n v="12"/>
    <x v="11"/>
    <x v="3"/>
    <x v="4"/>
    <x v="0"/>
    <s v="New"/>
    <x v="3"/>
    <s v="Compact Sleeping Bag"/>
    <n v="5"/>
    <n v="122.42"/>
    <n v="0"/>
    <n v="60.8"/>
    <n v="612.1"/>
    <n v="304"/>
    <n v="308.10000000000002"/>
    <n v="0.50334912595981052"/>
  </r>
  <r>
    <n v="3535"/>
    <d v="2026-12-28T00:00:00"/>
    <n v="2026"/>
    <x v="3"/>
    <n v="12"/>
    <x v="11"/>
    <x v="1"/>
    <x v="6"/>
    <x v="2"/>
    <s v="New"/>
    <x v="2"/>
    <s v="Insulated Bottle"/>
    <n v="1"/>
    <n v="37.03"/>
    <n v="0.15"/>
    <n v="13.53"/>
    <n v="31.4755"/>
    <n v="13.53"/>
    <n v="17.945500000000003"/>
    <n v="0.57014185636447401"/>
  </r>
  <r>
    <n v="5134"/>
    <d v="2026-12-28T00:00:00"/>
    <n v="2026"/>
    <x v="3"/>
    <n v="12"/>
    <x v="11"/>
    <x v="1"/>
    <x v="14"/>
    <x v="2"/>
    <s v="Returning"/>
    <x v="1"/>
    <s v="Hiking Daypack 20L"/>
    <n v="1"/>
    <n v="90.99"/>
    <n v="0.05"/>
    <n v="44.78"/>
    <n v="86.440499999999986"/>
    <n v="44.78"/>
    <n v="41.660499999999985"/>
    <n v="0.48195579618350187"/>
  </r>
  <r>
    <n v="2011"/>
    <d v="2026-12-29T00:00:00"/>
    <n v="2026"/>
    <x v="3"/>
    <n v="12"/>
    <x v="11"/>
    <x v="1"/>
    <x v="11"/>
    <x v="0"/>
    <s v="Returning"/>
    <x v="1"/>
    <s v="Hiking Daypack 20L"/>
    <n v="1"/>
    <n v="90.81"/>
    <n v="0.1"/>
    <n v="46.53"/>
    <n v="81.728999999999999"/>
    <n v="46.53"/>
    <n v="35.198999999999998"/>
    <n v="0.43067944059024332"/>
  </r>
  <r>
    <n v="2477"/>
    <d v="2026-12-29T00:00:00"/>
    <n v="2026"/>
    <x v="3"/>
    <n v="12"/>
    <x v="11"/>
    <x v="0"/>
    <x v="15"/>
    <x v="2"/>
    <s v="New"/>
    <x v="0"/>
    <s v="Compact Repair Kit"/>
    <n v="1"/>
    <n v="41.28"/>
    <n v="0.15"/>
    <n v="16.41"/>
    <n v="35.088000000000001"/>
    <n v="16.41"/>
    <n v="18.678000000000001"/>
    <n v="0.53231874145006841"/>
  </r>
  <r>
    <n v="2745"/>
    <d v="2026-12-29T00:00:00"/>
    <n v="2026"/>
    <x v="3"/>
    <n v="12"/>
    <x v="11"/>
    <x v="3"/>
    <x v="13"/>
    <x v="3"/>
    <s v="Business"/>
    <x v="2"/>
    <s v="Packing Cube Set"/>
    <n v="1"/>
    <n v="46.07"/>
    <n v="0"/>
    <n v="18.420000000000002"/>
    <n v="46.07"/>
    <n v="18.420000000000002"/>
    <n v="27.65"/>
    <n v="0.60017364879531143"/>
  </r>
  <r>
    <n v="4427"/>
    <d v="2026-12-29T00:00:00"/>
    <n v="2026"/>
    <x v="3"/>
    <n v="12"/>
    <x v="11"/>
    <x v="1"/>
    <x v="12"/>
    <x v="2"/>
    <s v="Business"/>
    <x v="1"/>
    <s v="Trail Boots"/>
    <n v="1"/>
    <n v="147.29"/>
    <n v="0.1"/>
    <n v="78.2"/>
    <n v="132.56100000000001"/>
    <n v="78.2"/>
    <n v="54.361000000000004"/>
    <n v="0.4100829052285363"/>
  </r>
  <r>
    <n v="377"/>
    <d v="2026-12-30T00:00:00"/>
    <n v="2026"/>
    <x v="3"/>
    <n v="12"/>
    <x v="11"/>
    <x v="3"/>
    <x v="13"/>
    <x v="0"/>
    <s v="New"/>
    <x v="0"/>
    <s v="Compact Repair Kit"/>
    <n v="1"/>
    <n v="40.82"/>
    <n v="0.1"/>
    <n v="17.2"/>
    <n v="36.738"/>
    <n v="17.2"/>
    <n v="19.538"/>
    <n v="0.53181991398551909"/>
  </r>
  <r>
    <n v="1530"/>
    <d v="2026-12-30T00:00:00"/>
    <n v="2026"/>
    <x v="3"/>
    <n v="12"/>
    <x v="11"/>
    <x v="3"/>
    <x v="7"/>
    <x v="0"/>
    <s v="New"/>
    <x v="4"/>
    <s v="Training Mat"/>
    <n v="3"/>
    <n v="50.72"/>
    <n v="0"/>
    <n v="22.3"/>
    <n v="152.16"/>
    <n v="66.900000000000006"/>
    <n v="85.259999999999991"/>
    <n v="0.56033123028391163"/>
  </r>
  <r>
    <n v="2135"/>
    <d v="2026-12-30T00:00:00"/>
    <n v="2026"/>
    <x v="3"/>
    <n v="12"/>
    <x v="11"/>
    <x v="1"/>
    <x v="12"/>
    <x v="3"/>
    <s v="Business"/>
    <x v="3"/>
    <s v="Trail Tent 2P"/>
    <n v="3"/>
    <n v="194.7"/>
    <n v="0.1"/>
    <n v="102.62"/>
    <n v="525.68999999999994"/>
    <n v="307.86"/>
    <n v="217.82999999999993"/>
    <n v="0.41436968555612613"/>
  </r>
  <r>
    <n v="2916"/>
    <d v="2026-12-30T00:00:00"/>
    <n v="2026"/>
    <x v="3"/>
    <n v="12"/>
    <x v="11"/>
    <x v="1"/>
    <x v="6"/>
    <x v="2"/>
    <s v="New"/>
    <x v="2"/>
    <s v="Insulated Bottle"/>
    <n v="1"/>
    <n v="36.64"/>
    <n v="0.05"/>
    <n v="13.59"/>
    <n v="34.808"/>
    <n v="13.59"/>
    <n v="21.218"/>
    <n v="0.60957251206619167"/>
  </r>
  <r>
    <n v="3449"/>
    <d v="2026-12-30T00:00:00"/>
    <n v="2026"/>
    <x v="3"/>
    <n v="12"/>
    <x v="11"/>
    <x v="2"/>
    <x v="10"/>
    <x v="3"/>
    <s v="Returning"/>
    <x v="3"/>
    <s v="Trail Tent 2P"/>
    <n v="6"/>
    <n v="192.9"/>
    <n v="0.2"/>
    <n v="106.89"/>
    <n v="925.92000000000007"/>
    <n v="641.34"/>
    <n v="284.58000000000004"/>
    <n v="0.30734836702954899"/>
  </r>
  <r>
    <n v="3498"/>
    <d v="2026-12-30T00:00:00"/>
    <n v="2026"/>
    <x v="3"/>
    <n v="12"/>
    <x v="11"/>
    <x v="3"/>
    <x v="7"/>
    <x v="3"/>
    <s v="Returning"/>
    <x v="1"/>
    <s v="Trekking Poles"/>
    <n v="2"/>
    <n v="71.56"/>
    <n v="0.1"/>
    <n v="32.99"/>
    <n v="128.80800000000002"/>
    <n v="65.98"/>
    <n v="62.828000000000017"/>
    <n v="0.4877647351096206"/>
  </r>
  <r>
    <n v="4851"/>
    <d v="2026-12-30T00:00:00"/>
    <n v="2026"/>
    <x v="3"/>
    <n v="12"/>
    <x v="11"/>
    <x v="3"/>
    <x v="13"/>
    <x v="3"/>
    <s v="New"/>
    <x v="0"/>
    <s v="Compact Repair Kit"/>
    <n v="1"/>
    <n v="40.270000000000003"/>
    <n v="0.1"/>
    <n v="16.63"/>
    <n v="36.243000000000002"/>
    <n v="16.63"/>
    <n v="19.613000000000003"/>
    <n v="0.54115277432883602"/>
  </r>
  <r>
    <n v="4926"/>
    <d v="2026-12-30T00:00:00"/>
    <n v="2026"/>
    <x v="3"/>
    <n v="12"/>
    <x v="11"/>
    <x v="3"/>
    <x v="7"/>
    <x v="2"/>
    <s v="Business"/>
    <x v="0"/>
    <s v="Commuter Helmet"/>
    <n v="6"/>
    <n v="81.180000000000007"/>
    <n v="0.05"/>
    <n v="43.3"/>
    <n v="462.726"/>
    <n v="259.79999999999995"/>
    <n v="202.92600000000004"/>
    <n v="0.43854462468069666"/>
  </r>
  <r>
    <n v="5035"/>
    <d v="2026-12-30T00:00:00"/>
    <n v="2026"/>
    <x v="3"/>
    <n v="12"/>
    <x v="11"/>
    <x v="1"/>
    <x v="12"/>
    <x v="0"/>
    <s v="New"/>
    <x v="0"/>
    <s v="Cycling Pack 12L"/>
    <n v="2"/>
    <n v="101.73"/>
    <n v="0.1"/>
    <n v="49.3"/>
    <n v="183.114"/>
    <n v="98.6"/>
    <n v="84.51400000000001"/>
    <n v="0.46153762137247839"/>
  </r>
  <r>
    <n v="5135"/>
    <d v="2026-12-30T00:00:00"/>
    <n v="2026"/>
    <x v="3"/>
    <n v="12"/>
    <x v="11"/>
    <x v="2"/>
    <x v="10"/>
    <x v="0"/>
    <s v="New"/>
    <x v="0"/>
    <s v="Trail Bike Light"/>
    <n v="5"/>
    <n v="51.78"/>
    <n v="0.15"/>
    <n v="22.37"/>
    <n v="220.06499999999997"/>
    <n v="111.85000000000001"/>
    <n v="108.21499999999996"/>
    <n v="0.491741076500124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A5ED07-CF68-41BA-8E2E-8DFF359CD94F}" name="Gross_Profit" cacheId="7" applyNumberFormats="0" applyBorderFormats="0" applyFontFormats="0" applyPatternFormats="0" applyAlignmentFormats="0" applyWidthHeightFormats="1" dataCaption="Values" updatedVersion="8" minRefreshableVersion="3" useAutoFormatting="1" itemPrintTitles="1" createdVersion="8" indent="0" multipleFieldFilters="0">
  <location ref="C3:C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s>
  <rowItems count="1">
    <i/>
  </rowItems>
  <colItems count="1">
    <i/>
  </colItems>
  <dataFields count="1">
    <dataField name="Sum of Gross Profit" fld="18" baseField="0" baseItem="0" numFmtId="167"/>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D3939B-7E03-42DE-8509-154149273ADF}" name="Top_5_Country" cacheId="7"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E9:F15" firstHeaderRow="1" firstDataRow="1" firstDataCol="1"/>
  <pivotFields count="20">
    <pivotField showAll="0"/>
    <pivotField numFmtId="164" showAll="0"/>
    <pivotField showAll="0"/>
    <pivotField showAll="0">
      <items count="5">
        <item h="1" x="0"/>
        <item h="1" x="1"/>
        <item h="1" x="2"/>
        <item x="3"/>
        <item t="default"/>
      </items>
    </pivotField>
    <pivotField showAll="0"/>
    <pivotField showAll="0" nonAutoSortDefault="1">
      <items count="13">
        <item x="0"/>
        <item x="1"/>
        <item x="2"/>
        <item x="3"/>
        <item x="4"/>
        <item x="5"/>
        <item x="6"/>
        <item x="7"/>
        <item x="8"/>
        <item x="9"/>
        <item x="10"/>
        <item x="11"/>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6">
    <i>
      <x v="3"/>
    </i>
    <i>
      <x v="6"/>
    </i>
    <i>
      <x v="9"/>
    </i>
    <i>
      <x v="11"/>
    </i>
    <i>
      <x v="13"/>
    </i>
    <i t="grand">
      <x/>
    </i>
  </rowItems>
  <colItems count="1">
    <i/>
  </colItems>
  <dataFields count="1">
    <dataField name="Total Revenue" fld="16" baseField="0" baseItem="0" numFmtId="167"/>
  </dataFields>
  <formats count="2">
    <format dxfId="0">
      <pivotArea outline="0" collapsedLevelsAreSubtotals="1" fieldPosition="0"/>
    </format>
    <format dxfId="1">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E90C7B-C063-40D7-95E3-C87B1C33130B}" name="Total_Revenue" cacheId="7"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A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Items count="1">
    <i/>
  </rowItems>
  <colItems count="1">
    <i/>
  </colItems>
  <dataFields count="1">
    <dataField name="Sum of Revenue" fld="16" baseField="0" baseItem="0" numFmtId="167"/>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D44624-08B0-42BA-BDE4-8FEF632CD7F3}" name="Monthly_Profit_Revenue" cacheId="7"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9:C22" firstHeaderRow="0" firstDataRow="1" firstDataCol="1"/>
  <pivotFields count="20">
    <pivotField showAll="0"/>
    <pivotField numFmtId="164" showAll="0"/>
    <pivotField showAll="0"/>
    <pivotField showAll="0"/>
    <pivotField showAll="0"/>
    <pivotField axis="axisRow"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0" baseItem="0" numFmtId="167"/>
    <dataField name="Total Gross Profit" fld="18" baseField="0" baseItem="0" numFmtId="165"/>
  </dataFields>
  <formats count="3">
    <format dxfId="28">
      <pivotArea outline="0" collapsedLevelsAreSubtotals="1" fieldPosition="0"/>
    </format>
    <format dxfId="27">
      <pivotArea collapsedLevelsAreSubtotals="1" fieldPosition="0">
        <references count="2">
          <reference field="4294967294" count="1" selected="0">
            <x v="0"/>
          </reference>
          <reference field="5" count="0"/>
        </references>
      </pivotArea>
    </format>
    <format dxfId="26">
      <pivotArea collapsedLevelsAreSubtotals="1" fieldPosition="0">
        <references count="2">
          <reference field="4294967294" count="1" selected="0">
            <x v="1"/>
          </reference>
          <reference field="5" count="0"/>
        </references>
      </pivotArea>
    </format>
  </formats>
  <chartFormats count="3">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BB9299-3490-4426-AEFB-76DA3D5306B1}" name="COGS" cacheId="7" applyNumberFormats="0" applyBorderFormats="0" applyFontFormats="0" applyPatternFormats="0" applyAlignmentFormats="0" applyWidthHeightFormats="1" dataCaption="Values" updatedVersion="8" minRefreshableVersion="3" useAutoFormatting="1" itemPrintTitles="1" createdVersion="8" indent="0" multipleFieldFilters="0">
  <location ref="K3:K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s>
  <rowItems count="1">
    <i/>
  </rowItems>
  <colItems count="1">
    <i/>
  </colItems>
  <dataFields count="1">
    <dataField name="Sum of COGS" fld="17" baseField="0" baseItem="0" numFmtId="167"/>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672264-4FED-4283-8EE5-16139750FF30}" name="Countrywise_Map" cacheId="7"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N9:O27" firstHeaderRow="1" firstDataRow="1" firstDataCol="1"/>
  <pivotFields count="20">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0" baseItem="0" numFmtId="167"/>
  </dataFields>
  <formats count="2">
    <format dxfId="31">
      <pivotArea outline="0" collapsedLevelsAreSubtotals="1" fieldPosition="0"/>
    </format>
    <format dxfId="30">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947CAF-9DFE-4184-AE9C-1446F1347223}" name="Region_Wsie" cacheId="7" applyNumberFormats="0" applyBorderFormats="0" applyFontFormats="0" applyPatternFormats="0" applyAlignmentFormats="0" applyWidthHeightFormats="1" dataCaption="Values" updatedVersion="8" minRefreshableVersion="3" useAutoFormatting="1" itemPrintTitles="1" createdVersion="8" indent="0" multipleFieldFilters="0" chartFormat="24">
  <location ref="K9:L14" firstHeaderRow="1" firstDataRow="1" firstDataCol="1"/>
  <pivotFields count="20">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6"/>
  </rowFields>
  <rowItems count="5">
    <i>
      <x/>
    </i>
    <i>
      <x v="1"/>
    </i>
    <i>
      <x v="2"/>
    </i>
    <i>
      <x v="3"/>
    </i>
    <i t="grand">
      <x/>
    </i>
  </rowItems>
  <colItems count="1">
    <i/>
  </colItems>
  <dataFields count="1">
    <dataField name="Total Revenue" fld="16" baseField="0" baseItem="0" numFmtId="167"/>
  </dataFields>
  <formats count="1">
    <format dxfId="32">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6" count="1" selected="0">
            <x v="0"/>
          </reference>
        </references>
      </pivotArea>
    </chartFormat>
    <chartFormat chart="23" format="8">
      <pivotArea type="data" outline="0" fieldPosition="0">
        <references count="2">
          <reference field="4294967294" count="1" selected="0">
            <x v="0"/>
          </reference>
          <reference field="6" count="1" selected="0">
            <x v="1"/>
          </reference>
        </references>
      </pivotArea>
    </chartFormat>
    <chartFormat chart="23" format="9">
      <pivotArea type="data" outline="0" fieldPosition="0">
        <references count="2">
          <reference field="4294967294" count="1" selected="0">
            <x v="0"/>
          </reference>
          <reference field="6" count="1" selected="0">
            <x v="2"/>
          </reference>
        </references>
      </pivotArea>
    </chartFormat>
    <chartFormat chart="23"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BBF97A-7732-4DDA-AD6C-6ED959E9196A}" name="Total_Orders" cacheId="7" applyNumberFormats="0" applyBorderFormats="0" applyFontFormats="0" applyPatternFormats="0" applyAlignmentFormats="0" applyWidthHeightFormats="1" dataCaption="Values" updatedVersion="8" minRefreshableVersion="3" useAutoFormatting="1" itemPrintTitles="1" createdVersion="8" indent="0" multipleFieldFilters="0">
  <location ref="I3:I4" firstHeaderRow="1" firstDataRow="1" firstDataCol="0"/>
  <pivotFields count="20">
    <pivotField dataField="1"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CD9174-F08E-48C1-BF38-938ADF13432A}" name="Sales_Channel" cacheId="7" applyNumberFormats="0" applyBorderFormats="0" applyFontFormats="0" applyPatternFormats="0" applyAlignmentFormats="0" applyWidthHeightFormats="1" dataCaption="Values" updatedVersion="8" minRefreshableVersion="3" useAutoFormatting="1" itemPrintTitles="1" createdVersion="8" indent="0" multipleFieldFilters="0" chartFormat="18">
  <location ref="H9:I14" firstHeaderRow="1" firstDataRow="1" firstDataCol="1"/>
  <pivotFields count="20">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8"/>
  </rowFields>
  <rowItems count="5">
    <i>
      <x/>
    </i>
    <i>
      <x v="1"/>
    </i>
    <i>
      <x v="2"/>
    </i>
    <i>
      <x v="3"/>
    </i>
    <i t="grand">
      <x/>
    </i>
  </rowItems>
  <colItems count="1">
    <i/>
  </colItems>
  <dataFields count="1">
    <dataField name="Total Revenue" fld="16" baseField="0" baseItem="0" numFmtId="167"/>
  </dataFields>
  <formats count="1">
    <format dxfId="33">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8" count="1" selected="0">
            <x v="0"/>
          </reference>
        </references>
      </pivotArea>
    </chartFormat>
    <chartFormat chart="17" format="8">
      <pivotArea type="data" outline="0" fieldPosition="0">
        <references count="2">
          <reference field="4294967294" count="1" selected="0">
            <x v="0"/>
          </reference>
          <reference field="8" count="1" selected="0">
            <x v="1"/>
          </reference>
        </references>
      </pivotArea>
    </chartFormat>
    <chartFormat chart="17" format="9">
      <pivotArea type="data" outline="0" fieldPosition="0">
        <references count="2">
          <reference field="4294967294" count="1" selected="0">
            <x v="0"/>
          </reference>
          <reference field="8" count="1" selected="0">
            <x v="2"/>
          </reference>
        </references>
      </pivotArea>
    </chartFormat>
    <chartFormat chart="17"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3BEBDBE-A4C5-42CB-AF89-64EB7C640A21}" name="Total_Unit_Sold" cacheId="7" applyNumberFormats="0" applyBorderFormats="0" applyFontFormats="0" applyPatternFormats="0" applyAlignmentFormats="0" applyWidthHeightFormats="1" dataCaption="Values" updatedVersion="8" minRefreshableVersion="3" itemPrintTitles="1" createdVersion="8" indent="0" multipleFieldFilters="0">
  <location ref="G3:G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67AB977-41B8-42F6-9750-559814E110F6}" sourceName="Product Category">
  <pivotTables>
    <pivotTable tabId="2" name="Top_5_Country"/>
    <pivotTable tabId="2" name="Monthly_Profit_Revenue"/>
    <pivotTable tabId="2" name="COGS"/>
    <pivotTable tabId="2" name="Countrywise_Map"/>
    <pivotTable tabId="2" name="Gross_Profit"/>
    <pivotTable tabId="2" name="Region_Wsie"/>
    <pivotTable tabId="2" name="Sales_Channel"/>
    <pivotTable tabId="2" name="Total_Orders"/>
    <pivotTable tabId="2" name="Total_Revenue"/>
    <pivotTable tabId="2" name="Total_Unit_Sold"/>
  </pivotTables>
  <data>
    <tabular pivotCacheId="265210392">
      <items count="5">
        <i x="3"/>
        <i x="0"/>
        <i x="4"/>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572CC32-85EF-4591-A7AA-5EB65E3AD334}" sourceName="Country">
  <pivotTables>
    <pivotTable tabId="2" name="Monthly_Profit_Revenue"/>
    <pivotTable tabId="2" name="COGS"/>
    <pivotTable tabId="2" name="Countrywise_Map"/>
    <pivotTable tabId="2" name="Gross_Profit"/>
    <pivotTable tabId="2" name="Region_Wsie"/>
    <pivotTable tabId="2" name="Sales_Channel"/>
    <pivotTable tabId="2" name="Top_5_Country"/>
    <pivotTable tabId="2" name="Total_Orders"/>
    <pivotTable tabId="2" name="Total_Revenue"/>
    <pivotTable tabId="2" name="Total_Unit_Sold"/>
  </pivotTables>
  <data>
    <tabular pivotCacheId="265210392">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1993FBB0-B510-4A7F-BFF2-A2DFDE0429AB}" sourceName="Quarter">
  <pivotTables>
    <pivotTable tabId="2" name="Top_5_Country"/>
  </pivotTables>
  <data>
    <tabular pivotCacheId="265210392">
      <items count="4">
        <i x="0"/>
        <i x="1"/>
        <i x="2"/>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A8755D7E-C492-459A-B4B2-8C912428A2B3}" cache="Slicer_Product_Category" caption="Product Category" rowHeight="247650"/>
  <slicer name="Country" xr10:uid="{C5425F2B-ADB5-49A6-BDDF-C8E36EBB948B}" cache="Slicer_Country" caption="Country" rowHeight="247650"/>
  <slicer name="Quarter" xr10:uid="{3694758E-FECA-4513-B114-64BF2014A63A}"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23" dataDxfId="22">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21" xr3:uid="{6225545C-05B8-4FEB-B4C9-2C84CBF55B01}" name="ID" dataDxfId="21"/>
    <tableColumn id="2" xr3:uid="{99F5FD81-8F5C-4B7A-810D-BB7E4869701E}" name="Order Date" dataDxfId="20"/>
    <tableColumn id="1" xr3:uid="{A4B2D14D-959B-443A-A52C-01E7C97BCFBB}" name="Year" dataDxfId="19">
      <calculatedColumnFormula>YEAR(SalesDataTable[[#This Row],[Order Date]])</calculatedColumnFormula>
    </tableColumn>
    <tableColumn id="18" xr3:uid="{0460A070-46D0-497D-AA3E-9D8F7A192093}" name="Quarter" dataDxfId="18">
      <calculatedColumnFormula>"Q"&amp;ROUNDUP(MONTH(SalesDataTable[[#This Row],[Order Date]])/3,0)</calculatedColumnFormula>
    </tableColumn>
    <tableColumn id="19" xr3:uid="{6FF7E7D8-D591-4F9E-973E-ACC866639F60}" name="Month No" dataDxfId="17">
      <calculatedColumnFormula>MONTH(SalesDataTable[[#This Row],[Order Date]])</calculatedColumnFormula>
    </tableColumn>
    <tableColumn id="17" xr3:uid="{5CB20A89-A436-42AB-B119-9496A43BE16F}" name="Month" dataDxfId="16">
      <calculatedColumnFormula>TEXT(SalesDataTable[[#This Row],[Order Date]],"MMM")</calculatedColumnFormula>
    </tableColumn>
    <tableColumn id="3" xr3:uid="{BABD2837-4996-49F4-B8FC-F980EA4C9534}" name="Region" dataDxfId="15"/>
    <tableColumn id="4" xr3:uid="{ED840ADB-B6D0-4386-8CC3-66DEA65BED3E}" name="Country" dataDxfId="14"/>
    <tableColumn id="5" xr3:uid="{C21A7B37-6F6C-4361-82C1-4670F9FDBEC2}" name="Sales Channel" dataDxfId="13"/>
    <tableColumn id="6" xr3:uid="{84080584-6B54-4896-A4DE-A87DFF0731C6}" name="Customer Type" dataDxfId="12"/>
    <tableColumn id="7" xr3:uid="{0B005238-5F14-4C46-B503-7F3DFF36170E}" name="Product Category" dataDxfId="11"/>
    <tableColumn id="8" xr3:uid="{B930794A-6484-4BE3-BBD2-E8771691DFAD}" name="Product" dataDxfId="10"/>
    <tableColumn id="9" xr3:uid="{5CA4DF7A-9AF5-4D9D-9D5A-DDED3D0A7E80}" name="Units Sold" dataDxfId="9"/>
    <tableColumn id="10" xr3:uid="{6756035F-A4CB-4AFF-BFF3-3610B142F0EE}" name="Unit Price" dataDxfId="8"/>
    <tableColumn id="11" xr3:uid="{B694F18E-F9BD-40E2-A356-3F67136CB960}" name="Discount %" dataDxfId="7"/>
    <tableColumn id="12" xr3:uid="{15D4CF49-FA19-4C44-A023-7C629B44C0DB}" name="Unit Cost" dataDxfId="6"/>
    <tableColumn id="13" xr3:uid="{3D8A84CF-5674-491F-8F81-BB5FC7A74D30}" name="Revenue" dataDxfId="5">
      <calculatedColumnFormula>M2*N2*(1-O2)</calculatedColumnFormula>
    </tableColumn>
    <tableColumn id="14" xr3:uid="{455060E3-F1BA-493D-AC17-8D56984B9F5C}" name="COGS" dataDxfId="4">
      <calculatedColumnFormula>M2*P2</calculatedColumnFormula>
    </tableColumn>
    <tableColumn id="15" xr3:uid="{89F4A687-84DC-4069-9C8B-9548E670D916}" name="Gross Profit" dataDxfId="3">
      <calculatedColumnFormula>Q2-R2</calculatedColumnFormula>
    </tableColumn>
    <tableColumn id="16" xr3:uid="{F7B6CDDB-7E56-4D6C-91A8-8CE6DC05EA92}" name="Gross Margin %" dataDxfId="2">
      <calculatedColumnFormula>IFERROR(S2/Q2,0)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EC73-A1DE-46EC-B01E-CA5B63DCB9C8}">
  <dimension ref="A3:R27"/>
  <sheetViews>
    <sheetView topLeftCell="G1" workbookViewId="0">
      <selection activeCell="W20" sqref="W20"/>
    </sheetView>
  </sheetViews>
  <sheetFormatPr defaultRowHeight="14.4"/>
  <cols>
    <col min="1" max="1" width="14.109375" bestFit="1" customWidth="1"/>
    <col min="2" max="2" width="12.44140625" bestFit="1" customWidth="1"/>
    <col min="3" max="3" width="16.77734375" bestFit="1" customWidth="1"/>
    <col min="5" max="6" width="12.44140625" bestFit="1" customWidth="1"/>
    <col min="7" max="7" width="16.77734375" bestFit="1" customWidth="1"/>
    <col min="8" max="8" width="12.77734375" bestFit="1" customWidth="1"/>
    <col min="9" max="9" width="9.88671875" bestFit="1" customWidth="1"/>
    <col min="11" max="11" width="14.33203125" bestFit="1" customWidth="1"/>
    <col min="12" max="12" width="12.44140625" bestFit="1" customWidth="1"/>
    <col min="14" max="14" width="13.5546875" bestFit="1" customWidth="1"/>
    <col min="15" max="15" width="12.44140625" bestFit="1" customWidth="1"/>
    <col min="17" max="17" width="13.5546875" bestFit="1" customWidth="1"/>
    <col min="18" max="18" width="12.109375" bestFit="1" customWidth="1"/>
  </cols>
  <sheetData>
    <row r="3" spans="1:18">
      <c r="A3" t="s">
        <v>69</v>
      </c>
      <c r="C3" t="s">
        <v>70</v>
      </c>
      <c r="E3" t="s">
        <v>71</v>
      </c>
      <c r="G3" t="s">
        <v>72</v>
      </c>
      <c r="I3" t="s">
        <v>73</v>
      </c>
      <c r="K3" t="s">
        <v>74</v>
      </c>
    </row>
    <row r="4" spans="1:18">
      <c r="A4" s="14">
        <v>123724.48549999995</v>
      </c>
      <c r="C4" s="14">
        <v>59076.955499999982</v>
      </c>
      <c r="E4" s="11">
        <f>C4/A4</f>
        <v>0.47748798680597465</v>
      </c>
      <c r="G4" s="12">
        <v>1405</v>
      </c>
      <c r="I4" s="20">
        <v>579</v>
      </c>
      <c r="K4" s="14">
        <v>64647.53</v>
      </c>
    </row>
    <row r="9" spans="1:18">
      <c r="A9" s="10" t="s">
        <v>79</v>
      </c>
      <c r="B9" t="s">
        <v>93</v>
      </c>
      <c r="C9" t="s">
        <v>94</v>
      </c>
      <c r="E9" s="10" t="s">
        <v>79</v>
      </c>
      <c r="F9" t="s">
        <v>93</v>
      </c>
      <c r="H9" s="10" t="s">
        <v>79</v>
      </c>
      <c r="I9" t="s">
        <v>93</v>
      </c>
      <c r="K9" s="10" t="s">
        <v>79</v>
      </c>
      <c r="L9" t="s">
        <v>93</v>
      </c>
      <c r="N9" s="10" t="s">
        <v>79</v>
      </c>
      <c r="O9" t="s">
        <v>93</v>
      </c>
      <c r="Q9" t="str">
        <f>N9</f>
        <v>Row Labels</v>
      </c>
      <c r="R9" t="str">
        <f>O9</f>
        <v>Total Revenue</v>
      </c>
    </row>
    <row r="10" spans="1:18">
      <c r="A10" s="18" t="s">
        <v>89</v>
      </c>
      <c r="B10" s="19">
        <v>7690.9389999999994</v>
      </c>
      <c r="C10" s="19">
        <v>3728.1789999999987</v>
      </c>
      <c r="E10" s="18" t="s">
        <v>25</v>
      </c>
      <c r="F10" s="14">
        <v>2425.4670000000006</v>
      </c>
      <c r="H10" s="18" t="s">
        <v>8</v>
      </c>
      <c r="I10" s="14">
        <v>35596.459499999997</v>
      </c>
      <c r="K10" s="18" t="s">
        <v>6</v>
      </c>
      <c r="L10" s="14">
        <v>33279.668999999994</v>
      </c>
      <c r="N10" s="18" t="s">
        <v>27</v>
      </c>
      <c r="O10" s="14">
        <v>5722.6549999999997</v>
      </c>
      <c r="Q10" t="str">
        <f t="shared" ref="Q10:Q26" si="0">N10</f>
        <v>Austria</v>
      </c>
      <c r="R10">
        <f t="shared" ref="R10:R26" si="1">O10</f>
        <v>5722.6549999999997</v>
      </c>
    </row>
    <row r="11" spans="1:18">
      <c r="A11" s="18" t="s">
        <v>90</v>
      </c>
      <c r="B11" s="19">
        <v>4716.7249999999995</v>
      </c>
      <c r="C11" s="19">
        <v>2328.5250000000001</v>
      </c>
      <c r="E11" s="18" t="s">
        <v>43</v>
      </c>
      <c r="F11" s="19">
        <v>5206.2970000000005</v>
      </c>
      <c r="H11" s="18" t="s">
        <v>28</v>
      </c>
      <c r="I11" s="14">
        <v>16042.492499999998</v>
      </c>
      <c r="K11" s="18" t="s">
        <v>11</v>
      </c>
      <c r="L11" s="14">
        <v>23670.513500000008</v>
      </c>
      <c r="N11" s="18" t="s">
        <v>21</v>
      </c>
      <c r="O11" s="14">
        <v>7164.9895000000015</v>
      </c>
      <c r="Q11" t="str">
        <f t="shared" si="0"/>
        <v>Belgium</v>
      </c>
      <c r="R11">
        <f t="shared" si="1"/>
        <v>7164.9895000000015</v>
      </c>
    </row>
    <row r="12" spans="1:18">
      <c r="A12" s="18" t="s">
        <v>91</v>
      </c>
      <c r="B12" s="19">
        <v>9788.1504999999979</v>
      </c>
      <c r="C12" s="19">
        <v>4758.2104999999992</v>
      </c>
      <c r="E12" s="18" t="s">
        <v>31</v>
      </c>
      <c r="F12" s="14">
        <v>2434.8254999999999</v>
      </c>
      <c r="H12" s="18" t="s">
        <v>2</v>
      </c>
      <c r="I12" s="14">
        <v>50971.949499999952</v>
      </c>
      <c r="K12" s="18" t="s">
        <v>0</v>
      </c>
      <c r="L12" s="14">
        <v>25763.140500000016</v>
      </c>
      <c r="N12" s="18" t="s">
        <v>7</v>
      </c>
      <c r="O12" s="14">
        <v>4154.4904999999999</v>
      </c>
      <c r="Q12" t="str">
        <f t="shared" si="0"/>
        <v>Czechia</v>
      </c>
      <c r="R12">
        <f t="shared" si="1"/>
        <v>4154.4904999999999</v>
      </c>
    </row>
    <row r="13" spans="1:18">
      <c r="A13" s="18" t="s">
        <v>80</v>
      </c>
      <c r="B13" s="19">
        <v>11632.140499999998</v>
      </c>
      <c r="C13" s="19">
        <v>5663.9105</v>
      </c>
      <c r="E13" s="18" t="s">
        <v>49</v>
      </c>
      <c r="F13" s="14">
        <v>3064.1749999999997</v>
      </c>
      <c r="H13" s="18" t="s">
        <v>19</v>
      </c>
      <c r="I13" s="14">
        <v>21113.584000000006</v>
      </c>
      <c r="K13" s="18" t="s">
        <v>20</v>
      </c>
      <c r="L13" s="14">
        <v>41011.162499999969</v>
      </c>
      <c r="N13" s="18" t="s">
        <v>25</v>
      </c>
      <c r="O13" s="14">
        <v>6249.1695</v>
      </c>
      <c r="Q13" t="str">
        <f t="shared" si="0"/>
        <v>Denmark</v>
      </c>
      <c r="R13">
        <f t="shared" si="1"/>
        <v>6249.1695</v>
      </c>
    </row>
    <row r="14" spans="1:18">
      <c r="A14" s="18" t="s">
        <v>81</v>
      </c>
      <c r="B14" s="19">
        <v>11456.432000000001</v>
      </c>
      <c r="C14" s="19">
        <v>5478.8120000000008</v>
      </c>
      <c r="E14" s="18" t="s">
        <v>1</v>
      </c>
      <c r="F14" s="19">
        <v>2199.348</v>
      </c>
      <c r="H14" s="18" t="s">
        <v>92</v>
      </c>
      <c r="I14" s="14">
        <v>123724.48549999995</v>
      </c>
      <c r="K14" s="18" t="s">
        <v>92</v>
      </c>
      <c r="L14" s="14">
        <v>123724.48549999998</v>
      </c>
      <c r="N14" s="18" t="s">
        <v>39</v>
      </c>
      <c r="O14" s="14">
        <v>6197.8824999999997</v>
      </c>
      <c r="Q14" t="str">
        <f t="shared" si="0"/>
        <v>Finland</v>
      </c>
      <c r="R14">
        <f t="shared" si="1"/>
        <v>6197.8824999999997</v>
      </c>
    </row>
    <row r="15" spans="1:18">
      <c r="A15" s="18" t="s">
        <v>82</v>
      </c>
      <c r="B15" s="19">
        <v>15533.516000000003</v>
      </c>
      <c r="C15" s="19">
        <v>7209.8760000000011</v>
      </c>
      <c r="E15" s="18" t="s">
        <v>92</v>
      </c>
      <c r="F15" s="14">
        <v>15330.112500000001</v>
      </c>
      <c r="N15" s="18" t="s">
        <v>47</v>
      </c>
      <c r="O15" s="19">
        <v>8911.0779999999959</v>
      </c>
      <c r="Q15" t="str">
        <f t="shared" si="0"/>
        <v>France</v>
      </c>
      <c r="R15">
        <f t="shared" si="1"/>
        <v>8911.0779999999959</v>
      </c>
    </row>
    <row r="16" spans="1:18">
      <c r="A16" s="18" t="s">
        <v>83</v>
      </c>
      <c r="B16" s="19">
        <v>13706.538</v>
      </c>
      <c r="C16" s="19">
        <v>6335.5879999999997</v>
      </c>
      <c r="N16" s="18" t="s">
        <v>43</v>
      </c>
      <c r="O16" s="19">
        <v>13076.888000000004</v>
      </c>
      <c r="Q16" t="str">
        <f t="shared" si="0"/>
        <v>Germany</v>
      </c>
      <c r="R16">
        <f t="shared" si="1"/>
        <v>13076.888000000004</v>
      </c>
    </row>
    <row r="17" spans="1:18">
      <c r="A17" s="18" t="s">
        <v>84</v>
      </c>
      <c r="B17" s="19">
        <v>12214.656499999999</v>
      </c>
      <c r="C17" s="19">
        <v>5947.4764999999989</v>
      </c>
      <c r="N17" s="18" t="s">
        <v>18</v>
      </c>
      <c r="O17" s="14">
        <v>3264.9740000000002</v>
      </c>
      <c r="Q17" t="str">
        <f t="shared" si="0"/>
        <v>Ireland</v>
      </c>
      <c r="R17">
        <f t="shared" si="1"/>
        <v>3264.9740000000002</v>
      </c>
    </row>
    <row r="18" spans="1:18">
      <c r="A18" s="18" t="s">
        <v>85</v>
      </c>
      <c r="B18" s="19">
        <v>9723.3945000000022</v>
      </c>
      <c r="C18" s="19">
        <v>4635.7445000000007</v>
      </c>
      <c r="N18" s="18" t="s">
        <v>50</v>
      </c>
      <c r="O18" s="19">
        <v>6390.2385000000013</v>
      </c>
      <c r="Q18" t="str">
        <f t="shared" si="0"/>
        <v>Italy</v>
      </c>
      <c r="R18">
        <f t="shared" si="1"/>
        <v>6390.2385000000013</v>
      </c>
    </row>
    <row r="19" spans="1:18">
      <c r="A19" s="18" t="s">
        <v>86</v>
      </c>
      <c r="B19" s="19">
        <v>9519.5870000000014</v>
      </c>
      <c r="C19" s="19">
        <v>4447.3769999999995</v>
      </c>
      <c r="N19" s="18" t="s">
        <v>31</v>
      </c>
      <c r="O19" s="14">
        <v>11284.0625</v>
      </c>
      <c r="Q19" t="str">
        <f t="shared" si="0"/>
        <v>Netherlands</v>
      </c>
      <c r="R19">
        <f t="shared" si="1"/>
        <v>11284.0625</v>
      </c>
    </row>
    <row r="20" spans="1:18">
      <c r="A20" s="18" t="s">
        <v>87</v>
      </c>
      <c r="B20" s="19">
        <v>11029.907499999999</v>
      </c>
      <c r="C20" s="19">
        <v>5201.6574999999975</v>
      </c>
      <c r="N20" s="18" t="s">
        <v>52</v>
      </c>
      <c r="O20" s="14">
        <v>3538.1545000000006</v>
      </c>
      <c r="Q20" t="str">
        <f t="shared" si="0"/>
        <v>Norway</v>
      </c>
      <c r="R20">
        <f t="shared" si="1"/>
        <v>3538.1545000000006</v>
      </c>
    </row>
    <row r="21" spans="1:18">
      <c r="A21" s="18" t="s">
        <v>88</v>
      </c>
      <c r="B21" s="19">
        <v>6712.4990000000007</v>
      </c>
      <c r="C21" s="19">
        <v>3341.5990000000006</v>
      </c>
      <c r="N21" s="18" t="s">
        <v>49</v>
      </c>
      <c r="O21" s="14">
        <v>6731.6179999999986</v>
      </c>
      <c r="Q21" t="str">
        <f t="shared" si="0"/>
        <v>Poland</v>
      </c>
      <c r="R21">
        <f t="shared" si="1"/>
        <v>6731.6179999999986</v>
      </c>
    </row>
    <row r="22" spans="1:18">
      <c r="A22" s="18" t="s">
        <v>92</v>
      </c>
      <c r="B22" s="14">
        <v>123724.4855</v>
      </c>
      <c r="C22" s="14">
        <v>59076.955499999996</v>
      </c>
      <c r="N22" s="18" t="s">
        <v>36</v>
      </c>
      <c r="O22" s="14">
        <v>7389.8554999999988</v>
      </c>
      <c r="Q22" t="str">
        <f t="shared" si="0"/>
        <v>Portugal</v>
      </c>
      <c r="R22">
        <f t="shared" si="1"/>
        <v>7389.8554999999988</v>
      </c>
    </row>
    <row r="23" spans="1:18">
      <c r="N23" s="18" t="s">
        <v>1</v>
      </c>
      <c r="O23" s="19">
        <v>11983.046500000002</v>
      </c>
      <c r="Q23" t="str">
        <f t="shared" si="0"/>
        <v>Spain</v>
      </c>
      <c r="R23">
        <f t="shared" si="1"/>
        <v>11983.046500000002</v>
      </c>
    </row>
    <row r="24" spans="1:18">
      <c r="N24" s="18" t="s">
        <v>12</v>
      </c>
      <c r="O24" s="14">
        <v>4420.3330000000005</v>
      </c>
      <c r="Q24" t="str">
        <f t="shared" si="0"/>
        <v>Sweden</v>
      </c>
      <c r="R24">
        <f t="shared" si="1"/>
        <v>4420.3330000000005</v>
      </c>
    </row>
    <row r="25" spans="1:18">
      <c r="N25" s="18" t="s">
        <v>41</v>
      </c>
      <c r="O25" s="14">
        <v>3594.0174999999995</v>
      </c>
      <c r="Q25" t="str">
        <f t="shared" si="0"/>
        <v>Switzerland</v>
      </c>
      <c r="R25">
        <f t="shared" si="1"/>
        <v>3594.0174999999995</v>
      </c>
    </row>
    <row r="26" spans="1:18">
      <c r="N26" s="18" t="s">
        <v>33</v>
      </c>
      <c r="O26" s="19">
        <v>13651.032499999999</v>
      </c>
      <c r="Q26" t="str">
        <f t="shared" si="0"/>
        <v>United Kingdom</v>
      </c>
      <c r="R26">
        <f t="shared" si="1"/>
        <v>13651.032499999999</v>
      </c>
    </row>
    <row r="27" spans="1:18">
      <c r="N27" s="18" t="s">
        <v>92</v>
      </c>
      <c r="O27" s="14">
        <v>123724.48550000002</v>
      </c>
    </row>
  </sheetData>
  <sortState xmlns:xlrd2="http://schemas.microsoft.com/office/spreadsheetml/2017/richdata2" ref="A9:C22">
    <sortCondition ref="A10" customList="Jan,Feb,Mar,Apr,May,Jun,Jul,Aug,Sep,Oct,Nov,Dec"/>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DF071-8544-4DC0-923F-A61653E49CF7}">
  <dimension ref="A1:Y51"/>
  <sheetViews>
    <sheetView showGridLines="0" tabSelected="1" zoomScale="85" zoomScaleNormal="85" workbookViewId="0">
      <selection activeCell="W20" sqref="W20"/>
    </sheetView>
  </sheetViews>
  <sheetFormatPr defaultRowHeight="14.4"/>
  <sheetData>
    <row r="1" spans="1:25">
      <c r="A1" s="13"/>
      <c r="B1" s="13"/>
      <c r="C1" s="13"/>
      <c r="D1" s="13"/>
      <c r="E1" s="13"/>
      <c r="F1" s="13"/>
      <c r="G1" s="13"/>
      <c r="H1" s="13"/>
      <c r="I1" s="13"/>
      <c r="J1" s="13"/>
      <c r="K1" s="13"/>
      <c r="L1" s="13"/>
      <c r="M1" s="13"/>
      <c r="N1" s="13"/>
      <c r="O1" s="13"/>
      <c r="P1" s="13"/>
      <c r="Q1" s="13"/>
      <c r="R1" s="13"/>
      <c r="S1" s="13"/>
      <c r="T1" s="13"/>
      <c r="U1" s="13"/>
      <c r="V1" s="13"/>
      <c r="W1" s="13"/>
      <c r="X1" s="13"/>
      <c r="Y1" s="13"/>
    </row>
    <row r="2" spans="1:25">
      <c r="A2" s="13"/>
      <c r="B2" s="13"/>
      <c r="C2" s="13"/>
      <c r="D2" s="13"/>
      <c r="E2" s="13"/>
      <c r="F2" s="13"/>
      <c r="G2" s="13"/>
      <c r="H2" s="13"/>
      <c r="I2" s="13"/>
      <c r="J2" s="13"/>
      <c r="K2" s="13"/>
      <c r="L2" s="13"/>
      <c r="M2" s="13"/>
      <c r="N2" s="13"/>
      <c r="O2" s="13"/>
      <c r="P2" s="13"/>
      <c r="Q2" s="13"/>
      <c r="R2" s="13"/>
      <c r="S2" s="13"/>
      <c r="T2" s="13"/>
      <c r="U2" s="13"/>
      <c r="V2" s="13"/>
      <c r="W2" s="13"/>
      <c r="X2" s="13"/>
      <c r="Y2" s="13"/>
    </row>
    <row r="3" spans="1:25">
      <c r="A3" s="13"/>
      <c r="B3" s="13"/>
      <c r="C3" s="13"/>
      <c r="D3" s="13"/>
      <c r="E3" s="13"/>
      <c r="F3" s="13"/>
      <c r="G3" s="13"/>
      <c r="H3" s="13"/>
      <c r="I3" s="13"/>
      <c r="J3" s="13"/>
      <c r="K3" s="13"/>
      <c r="L3" s="13"/>
      <c r="M3" s="13"/>
      <c r="N3" s="13"/>
      <c r="O3" s="13"/>
      <c r="P3" s="13"/>
      <c r="Q3" s="13"/>
      <c r="R3" s="13"/>
      <c r="S3" s="13"/>
      <c r="T3" s="13"/>
      <c r="U3" s="13"/>
      <c r="V3" s="13"/>
      <c r="W3" s="13"/>
      <c r="X3" s="13"/>
      <c r="Y3" s="13"/>
    </row>
    <row r="4" spans="1:25">
      <c r="A4" s="13"/>
      <c r="B4" s="13"/>
      <c r="C4" s="13"/>
      <c r="D4" s="13"/>
      <c r="E4" s="13"/>
      <c r="F4" s="13"/>
      <c r="G4" s="13"/>
      <c r="H4" s="13"/>
      <c r="I4" s="13"/>
      <c r="J4" s="13"/>
      <c r="K4" s="13"/>
      <c r="L4" s="13"/>
      <c r="M4" s="13"/>
      <c r="N4" s="13"/>
      <c r="O4" s="13"/>
      <c r="P4" s="13"/>
      <c r="Q4" s="13"/>
      <c r="R4" s="13"/>
      <c r="S4" s="13"/>
      <c r="T4" s="13"/>
      <c r="U4" s="13"/>
      <c r="V4" s="13"/>
      <c r="W4" s="13"/>
      <c r="X4" s="13"/>
      <c r="Y4" s="13"/>
    </row>
    <row r="5" spans="1:25">
      <c r="A5" s="13"/>
      <c r="B5" s="13"/>
      <c r="C5" s="13"/>
      <c r="D5" s="13"/>
      <c r="E5" s="13"/>
      <c r="F5" s="13"/>
      <c r="G5" s="13"/>
      <c r="H5" s="13"/>
      <c r="I5" s="13"/>
      <c r="J5" s="13"/>
      <c r="K5" s="13"/>
      <c r="L5" s="13"/>
      <c r="M5" s="13"/>
      <c r="N5" s="13"/>
      <c r="O5" s="13"/>
      <c r="P5" s="13"/>
      <c r="Q5" s="13"/>
      <c r="R5" s="13"/>
      <c r="S5" s="13"/>
      <c r="T5" s="13"/>
      <c r="U5" s="13"/>
      <c r="V5" s="13"/>
      <c r="W5" s="13"/>
      <c r="X5" s="13"/>
      <c r="Y5" s="13"/>
    </row>
    <row r="6" spans="1:25">
      <c r="A6" s="13"/>
      <c r="B6" s="13"/>
      <c r="C6" s="13"/>
      <c r="D6" s="13"/>
      <c r="E6" s="13"/>
      <c r="F6" s="13"/>
      <c r="G6" s="13"/>
      <c r="H6" s="13"/>
      <c r="I6" s="13"/>
      <c r="J6" s="13"/>
      <c r="K6" s="13"/>
      <c r="L6" s="13"/>
      <c r="M6" s="13"/>
      <c r="N6" s="13"/>
      <c r="O6" s="13"/>
      <c r="P6" s="13"/>
      <c r="Q6" s="13"/>
      <c r="R6" s="13"/>
      <c r="S6" s="13"/>
      <c r="T6" s="13"/>
      <c r="U6" s="13"/>
      <c r="V6" s="13"/>
      <c r="W6" s="13"/>
      <c r="X6" s="13"/>
      <c r="Y6" s="13"/>
    </row>
    <row r="7" spans="1:25">
      <c r="A7" s="13"/>
      <c r="B7" s="13"/>
      <c r="C7" s="13"/>
      <c r="D7" s="13"/>
      <c r="E7" s="13"/>
      <c r="F7" s="13"/>
      <c r="G7" s="13"/>
      <c r="H7" s="13"/>
      <c r="I7" s="13"/>
      <c r="J7" s="13"/>
      <c r="K7" s="13"/>
      <c r="L7" s="13"/>
      <c r="M7" s="13"/>
      <c r="N7" s="13"/>
      <c r="O7" s="13"/>
      <c r="P7" s="13"/>
      <c r="Q7" s="13"/>
      <c r="R7" s="13"/>
      <c r="S7" s="13"/>
      <c r="T7" s="13"/>
      <c r="U7" s="13"/>
      <c r="V7" s="13"/>
      <c r="W7" s="13"/>
      <c r="X7" s="13"/>
      <c r="Y7" s="13"/>
    </row>
    <row r="8" spans="1:25">
      <c r="A8" s="13"/>
      <c r="B8" s="13"/>
      <c r="C8" s="13"/>
      <c r="D8" s="13"/>
      <c r="E8" s="13"/>
      <c r="F8" s="13"/>
      <c r="G8" s="13"/>
      <c r="H8" s="13"/>
      <c r="I8" s="13"/>
      <c r="J8" s="13"/>
      <c r="K8" s="13"/>
      <c r="L8" s="13"/>
      <c r="M8" s="13"/>
      <c r="N8" s="13"/>
      <c r="O8" s="13"/>
      <c r="P8" s="13"/>
      <c r="Q8" s="13"/>
      <c r="R8" s="13"/>
      <c r="S8" s="13"/>
      <c r="T8" s="13"/>
      <c r="U8" s="13"/>
      <c r="V8" s="13"/>
      <c r="W8" s="13"/>
      <c r="X8" s="13"/>
      <c r="Y8" s="13"/>
    </row>
    <row r="9" spans="1:25">
      <c r="A9" s="13"/>
      <c r="B9" s="13"/>
      <c r="C9" s="13"/>
      <c r="D9" s="13"/>
      <c r="E9" s="13"/>
      <c r="F9" s="13"/>
      <c r="G9" s="13"/>
      <c r="H9" s="13"/>
      <c r="I9" s="13"/>
      <c r="J9" s="13"/>
      <c r="K9" s="13"/>
      <c r="L9" s="13"/>
      <c r="M9" s="13"/>
      <c r="N9" s="13"/>
      <c r="O9" s="13"/>
      <c r="P9" s="13"/>
      <c r="Q9" s="13"/>
      <c r="R9" s="13"/>
      <c r="S9" s="13"/>
      <c r="T9" s="13"/>
      <c r="U9" s="13"/>
      <c r="V9" s="13"/>
      <c r="W9" s="13"/>
      <c r="X9" s="13"/>
      <c r="Y9" s="13"/>
    </row>
    <row r="10" spans="1:25">
      <c r="A10" s="13"/>
      <c r="B10" s="13"/>
      <c r="C10" s="13"/>
      <c r="D10" s="13"/>
      <c r="E10" s="13"/>
      <c r="F10" s="13"/>
      <c r="G10" s="13"/>
      <c r="H10" s="13"/>
      <c r="I10" s="13"/>
      <c r="J10" s="13"/>
      <c r="K10" s="13"/>
      <c r="L10" s="13"/>
      <c r="M10" s="13"/>
      <c r="N10" s="13"/>
      <c r="O10" s="13"/>
      <c r="P10" s="13"/>
      <c r="Q10" s="13"/>
      <c r="R10" s="13"/>
      <c r="S10" s="13"/>
      <c r="T10" s="13"/>
      <c r="U10" s="13"/>
      <c r="V10" s="13"/>
      <c r="W10" s="13"/>
      <c r="X10" s="13"/>
      <c r="Y10" s="13"/>
    </row>
    <row r="11" spans="1:25">
      <c r="A11" s="13"/>
      <c r="B11" s="13"/>
      <c r="C11" s="13"/>
      <c r="D11" s="13"/>
      <c r="E11" s="13"/>
      <c r="F11" s="13"/>
      <c r="G11" s="13"/>
      <c r="H11" s="13"/>
      <c r="I11" s="13"/>
      <c r="J11" s="13"/>
      <c r="K11" s="13"/>
      <c r="L11" s="13"/>
      <c r="M11" s="13"/>
      <c r="N11" s="13"/>
      <c r="O11" s="13"/>
      <c r="P11" s="13"/>
      <c r="Q11" s="13"/>
      <c r="R11" s="13"/>
      <c r="S11" s="13"/>
      <c r="T11" s="13"/>
      <c r="U11" s="13"/>
      <c r="V11" s="13"/>
      <c r="W11" s="13"/>
      <c r="X11" s="13"/>
      <c r="Y11" s="13"/>
    </row>
    <row r="12" spans="1:25">
      <c r="A12" s="13"/>
      <c r="B12" s="13"/>
      <c r="C12" s="13"/>
      <c r="D12" s="13"/>
      <c r="E12" s="13"/>
      <c r="F12" s="13"/>
      <c r="G12" s="13"/>
      <c r="H12" s="13"/>
      <c r="I12" s="13"/>
      <c r="J12" s="13"/>
      <c r="K12" s="13"/>
      <c r="L12" s="13"/>
      <c r="M12" s="13"/>
      <c r="N12" s="13"/>
      <c r="O12" s="13"/>
      <c r="P12" s="13"/>
      <c r="Q12" s="13"/>
      <c r="R12" s="13"/>
      <c r="S12" s="13"/>
      <c r="T12" s="13"/>
      <c r="U12" s="13"/>
      <c r="V12" s="13"/>
      <c r="W12" s="13"/>
      <c r="X12" s="13"/>
      <c r="Y12" s="13"/>
    </row>
    <row r="13" spans="1:25">
      <c r="A13" s="13"/>
      <c r="B13" s="13"/>
      <c r="C13" s="13"/>
      <c r="D13" s="13"/>
      <c r="E13" s="13"/>
      <c r="F13" s="13"/>
      <c r="G13" s="13"/>
      <c r="H13" s="13"/>
      <c r="I13" s="13"/>
      <c r="J13" s="13"/>
      <c r="K13" s="13"/>
      <c r="L13" s="13"/>
      <c r="M13" s="13"/>
      <c r="N13" s="13"/>
      <c r="O13" s="13"/>
      <c r="P13" s="13"/>
      <c r="Q13" s="13"/>
      <c r="R13" s="13"/>
      <c r="S13" s="13"/>
      <c r="T13" s="13"/>
      <c r="U13" s="13"/>
      <c r="V13" s="13"/>
      <c r="W13" s="13"/>
      <c r="X13" s="13"/>
      <c r="Y13" s="13"/>
    </row>
    <row r="14" spans="1:25">
      <c r="A14" s="13"/>
      <c r="B14" s="13"/>
      <c r="C14" s="13"/>
      <c r="D14" s="13"/>
      <c r="E14" s="13"/>
      <c r="F14" s="13"/>
      <c r="G14" s="13"/>
      <c r="H14" s="13"/>
      <c r="I14" s="13"/>
      <c r="J14" s="13"/>
      <c r="K14" s="13"/>
      <c r="L14" s="13"/>
      <c r="M14" s="13"/>
      <c r="N14" s="13"/>
      <c r="O14" s="13"/>
      <c r="P14" s="13"/>
      <c r="Q14" s="13"/>
      <c r="R14" s="13"/>
      <c r="S14" s="13"/>
      <c r="T14" s="13"/>
      <c r="U14" s="13"/>
      <c r="V14" s="13"/>
      <c r="W14" s="13"/>
      <c r="X14" s="13"/>
      <c r="Y14" s="13"/>
    </row>
    <row r="15" spans="1:25">
      <c r="A15" s="13"/>
      <c r="B15" s="13"/>
      <c r="C15" s="13"/>
      <c r="D15" s="13"/>
      <c r="E15" s="13"/>
      <c r="F15" s="13"/>
      <c r="G15" s="13"/>
      <c r="H15" s="13"/>
      <c r="I15" s="13"/>
      <c r="J15" s="13"/>
      <c r="K15" s="13"/>
      <c r="L15" s="13"/>
      <c r="M15" s="13"/>
      <c r="N15" s="13"/>
      <c r="O15" s="13"/>
      <c r="P15" s="13"/>
      <c r="Q15" s="13"/>
      <c r="R15" s="13"/>
      <c r="S15" s="13"/>
      <c r="T15" s="13"/>
      <c r="U15" s="13"/>
      <c r="V15" s="13"/>
      <c r="W15" s="13"/>
      <c r="X15" s="13"/>
      <c r="Y15" s="13"/>
    </row>
    <row r="16" spans="1:25">
      <c r="A16" s="13"/>
      <c r="B16" s="13"/>
      <c r="C16" s="13"/>
      <c r="D16" s="13"/>
      <c r="E16" s="13"/>
      <c r="F16" s="13"/>
      <c r="G16" s="13"/>
      <c r="H16" s="13"/>
      <c r="I16" s="13"/>
      <c r="J16" s="13"/>
      <c r="K16" s="13"/>
      <c r="L16" s="13"/>
      <c r="M16" s="13"/>
      <c r="N16" s="13"/>
      <c r="O16" s="13"/>
      <c r="P16" s="13"/>
      <c r="Q16" s="13"/>
      <c r="R16" s="13"/>
      <c r="S16" s="13"/>
      <c r="T16" s="13"/>
      <c r="U16" s="13"/>
      <c r="V16" s="13"/>
      <c r="W16" s="13"/>
      <c r="X16" s="13"/>
      <c r="Y16" s="13"/>
    </row>
    <row r="17" spans="1:25">
      <c r="A17" s="13"/>
      <c r="B17" s="13"/>
      <c r="C17" s="13"/>
      <c r="D17" s="13"/>
      <c r="E17" s="13"/>
      <c r="F17" s="13"/>
      <c r="G17" s="13"/>
      <c r="H17" s="13"/>
      <c r="I17" s="13"/>
      <c r="J17" s="13"/>
      <c r="K17" s="13"/>
      <c r="L17" s="13"/>
      <c r="M17" s="13"/>
      <c r="N17" s="13"/>
      <c r="O17" s="13"/>
      <c r="P17" s="13"/>
      <c r="Q17" s="13"/>
      <c r="R17" s="13"/>
      <c r="S17" s="13"/>
      <c r="T17" s="13"/>
      <c r="U17" s="13"/>
      <c r="V17" s="13"/>
      <c r="W17" s="13"/>
      <c r="X17" s="13"/>
      <c r="Y17" s="13"/>
    </row>
    <row r="18" spans="1:25">
      <c r="A18" s="13"/>
      <c r="B18" s="13"/>
      <c r="C18" s="13"/>
      <c r="D18" s="13"/>
      <c r="E18" s="13"/>
      <c r="F18" s="13"/>
      <c r="G18" s="13"/>
      <c r="H18" s="13"/>
      <c r="I18" s="13"/>
      <c r="J18" s="13"/>
      <c r="K18" s="13"/>
      <c r="L18" s="13"/>
      <c r="M18" s="13"/>
      <c r="N18" s="13"/>
      <c r="O18" s="13"/>
      <c r="P18" s="13"/>
      <c r="Q18" s="13"/>
      <c r="R18" s="13"/>
      <c r="S18" s="13"/>
      <c r="T18" s="13"/>
      <c r="U18" s="13"/>
      <c r="V18" s="13"/>
      <c r="W18" s="13"/>
      <c r="X18" s="13"/>
      <c r="Y18" s="13"/>
    </row>
    <row r="19" spans="1:25">
      <c r="A19" s="13"/>
      <c r="B19" s="13"/>
      <c r="C19" s="13"/>
      <c r="D19" s="13"/>
      <c r="E19" s="13"/>
      <c r="F19" s="13"/>
      <c r="G19" s="13"/>
      <c r="H19" s="13"/>
      <c r="I19" s="13"/>
      <c r="J19" s="13"/>
      <c r="K19" s="13"/>
      <c r="L19" s="13"/>
      <c r="M19" s="13"/>
      <c r="N19" s="13"/>
      <c r="O19" s="13"/>
      <c r="P19" s="13"/>
      <c r="Q19" s="13"/>
      <c r="R19" s="13"/>
      <c r="S19" s="13"/>
      <c r="T19" s="13"/>
      <c r="U19" s="13"/>
      <c r="V19" s="13"/>
      <c r="W19" s="13"/>
      <c r="X19" s="13"/>
      <c r="Y19" s="13"/>
    </row>
    <row r="20" spans="1:25">
      <c r="A20" s="13"/>
      <c r="B20" s="13"/>
      <c r="C20" s="13"/>
      <c r="D20" s="13"/>
      <c r="E20" s="13"/>
      <c r="F20" s="13"/>
      <c r="G20" s="13"/>
      <c r="H20" s="13"/>
      <c r="I20" s="13"/>
      <c r="J20" s="13"/>
      <c r="K20" s="13"/>
      <c r="L20" s="13"/>
      <c r="M20" s="13"/>
      <c r="N20" s="13"/>
      <c r="O20" s="13"/>
      <c r="P20" s="13"/>
      <c r="Q20" s="13"/>
      <c r="R20" s="13"/>
      <c r="S20" s="13"/>
      <c r="T20" s="13"/>
      <c r="U20" s="13"/>
      <c r="V20" s="13"/>
      <c r="W20" s="13"/>
      <c r="X20" s="13"/>
      <c r="Y20" s="13"/>
    </row>
    <row r="21" spans="1:25">
      <c r="A21" s="13"/>
      <c r="B21" s="13"/>
      <c r="C21" s="13"/>
      <c r="D21" s="13"/>
      <c r="E21" s="13"/>
      <c r="F21" s="13"/>
      <c r="G21" s="13"/>
      <c r="H21" s="13"/>
      <c r="I21" s="13"/>
      <c r="J21" s="13"/>
      <c r="K21" s="13"/>
      <c r="L21" s="13"/>
      <c r="M21" s="13"/>
      <c r="N21" s="13"/>
      <c r="O21" s="13"/>
      <c r="P21" s="13"/>
      <c r="Q21" s="13"/>
      <c r="R21" s="13"/>
      <c r="S21" s="13"/>
      <c r="T21" s="13"/>
      <c r="U21" s="13"/>
      <c r="V21" s="13"/>
      <c r="W21" s="13"/>
      <c r="X21" s="13"/>
      <c r="Y21" s="13"/>
    </row>
    <row r="22" spans="1:25">
      <c r="A22" s="13"/>
      <c r="B22" s="13"/>
      <c r="C22" s="13"/>
      <c r="D22" s="13"/>
      <c r="E22" s="13"/>
      <c r="F22" s="13"/>
      <c r="G22" s="13"/>
      <c r="H22" s="13"/>
      <c r="I22" s="13"/>
      <c r="J22" s="13"/>
      <c r="K22" s="13"/>
      <c r="L22" s="13"/>
      <c r="M22" s="13"/>
      <c r="N22" s="13"/>
      <c r="O22" s="13"/>
      <c r="P22" s="13"/>
      <c r="Q22" s="13"/>
      <c r="R22" s="13"/>
      <c r="S22" s="13"/>
      <c r="T22" s="13"/>
      <c r="U22" s="13"/>
      <c r="V22" s="13"/>
      <c r="W22" s="13"/>
      <c r="X22" s="13"/>
      <c r="Y22" s="13"/>
    </row>
    <row r="23" spans="1:25">
      <c r="A23" s="13"/>
      <c r="B23" s="13"/>
      <c r="C23" s="13"/>
      <c r="D23" s="13"/>
      <c r="E23" s="13"/>
      <c r="F23" s="13"/>
      <c r="G23" s="13"/>
      <c r="H23" s="13"/>
      <c r="I23" s="13"/>
      <c r="J23" s="13"/>
      <c r="K23" s="13"/>
      <c r="L23" s="13"/>
      <c r="M23" s="13"/>
      <c r="N23" s="13"/>
      <c r="O23" s="13"/>
      <c r="P23" s="13"/>
      <c r="Q23" s="13"/>
      <c r="R23" s="13"/>
      <c r="S23" s="13"/>
      <c r="T23" s="13"/>
      <c r="U23" s="13"/>
      <c r="V23" s="13"/>
      <c r="W23" s="13"/>
      <c r="X23" s="13"/>
      <c r="Y23" s="13"/>
    </row>
    <row r="24" spans="1:25">
      <c r="A24" s="13"/>
      <c r="B24" s="13"/>
      <c r="C24" s="13"/>
      <c r="D24" s="13"/>
      <c r="E24" s="13"/>
      <c r="F24" s="13"/>
      <c r="G24" s="13"/>
      <c r="H24" s="13"/>
      <c r="I24" s="13"/>
      <c r="J24" s="13"/>
      <c r="K24" s="13"/>
      <c r="L24" s="13"/>
      <c r="M24" s="13"/>
      <c r="N24" s="13"/>
      <c r="O24" s="13"/>
      <c r="P24" s="13"/>
      <c r="Q24" s="13"/>
      <c r="R24" s="13"/>
      <c r="S24" s="13"/>
      <c r="T24" s="13"/>
      <c r="U24" s="13"/>
      <c r="V24" s="13"/>
      <c r="W24" s="13"/>
      <c r="X24" s="13"/>
      <c r="Y24" s="13"/>
    </row>
    <row r="25" spans="1:25">
      <c r="A25" s="13"/>
      <c r="B25" s="13"/>
      <c r="C25" s="13"/>
      <c r="D25" s="13"/>
      <c r="E25" s="13"/>
      <c r="F25" s="13"/>
      <c r="G25" s="13"/>
      <c r="H25" s="13"/>
      <c r="I25" s="13"/>
      <c r="J25" s="13"/>
      <c r="K25" s="13"/>
      <c r="L25" s="13"/>
      <c r="M25" s="13"/>
      <c r="N25" s="13"/>
      <c r="O25" s="13"/>
      <c r="P25" s="13"/>
      <c r="Q25" s="13"/>
      <c r="R25" s="13"/>
      <c r="S25" s="13"/>
      <c r="T25" s="13"/>
      <c r="U25" s="13"/>
      <c r="V25" s="13"/>
      <c r="W25" s="13"/>
      <c r="X25" s="13"/>
      <c r="Y25" s="13"/>
    </row>
    <row r="26" spans="1:25">
      <c r="A26" s="13"/>
      <c r="B26" s="13"/>
      <c r="C26" s="13"/>
      <c r="D26" s="13"/>
      <c r="E26" s="13"/>
      <c r="F26" s="13"/>
      <c r="G26" s="13"/>
      <c r="H26" s="13"/>
      <c r="I26" s="13"/>
      <c r="J26" s="13"/>
      <c r="K26" s="13"/>
      <c r="L26" s="13"/>
      <c r="M26" s="13"/>
      <c r="N26" s="13"/>
      <c r="O26" s="13"/>
      <c r="P26" s="13"/>
      <c r="Q26" s="13"/>
      <c r="R26" s="13"/>
      <c r="S26" s="13"/>
      <c r="T26" s="13"/>
      <c r="U26" s="13"/>
      <c r="V26" s="13"/>
      <c r="W26" s="13"/>
      <c r="X26" s="13"/>
      <c r="Y26" s="13"/>
    </row>
    <row r="27" spans="1:25">
      <c r="A27" s="13"/>
      <c r="B27" s="13"/>
      <c r="C27" s="13"/>
      <c r="D27" s="13"/>
      <c r="E27" s="13"/>
      <c r="F27" s="13"/>
      <c r="G27" s="13"/>
      <c r="H27" s="13"/>
      <c r="I27" s="13"/>
      <c r="J27" s="13"/>
      <c r="K27" s="13"/>
      <c r="L27" s="13"/>
      <c r="M27" s="13"/>
      <c r="N27" s="13"/>
      <c r="O27" s="13"/>
      <c r="P27" s="13"/>
      <c r="Q27" s="13"/>
      <c r="R27" s="13"/>
      <c r="S27" s="13"/>
      <c r="T27" s="13"/>
      <c r="U27" s="13"/>
      <c r="V27" s="13"/>
      <c r="W27" s="13"/>
      <c r="X27" s="13"/>
      <c r="Y27" s="13"/>
    </row>
    <row r="28" spans="1:25">
      <c r="A28" s="13"/>
      <c r="B28" s="13"/>
      <c r="C28" s="13"/>
      <c r="D28" s="13"/>
      <c r="E28" s="13"/>
      <c r="F28" s="13"/>
      <c r="G28" s="13"/>
      <c r="H28" s="13"/>
      <c r="I28" s="13"/>
      <c r="J28" s="13"/>
      <c r="K28" s="13"/>
      <c r="L28" s="13"/>
      <c r="M28" s="13"/>
      <c r="N28" s="13"/>
      <c r="O28" s="13"/>
      <c r="P28" s="13"/>
      <c r="Q28" s="13"/>
      <c r="R28" s="13"/>
      <c r="S28" s="13"/>
      <c r="T28" s="13"/>
      <c r="U28" s="13"/>
      <c r="V28" s="13"/>
      <c r="W28" s="13"/>
      <c r="X28" s="13"/>
      <c r="Y28" s="13"/>
    </row>
    <row r="29" spans="1:25">
      <c r="A29" s="13"/>
      <c r="B29" s="13"/>
      <c r="C29" s="13"/>
      <c r="D29" s="13"/>
      <c r="E29" s="13"/>
      <c r="F29" s="13"/>
      <c r="G29" s="13"/>
      <c r="H29" s="13"/>
      <c r="I29" s="13"/>
      <c r="J29" s="13"/>
      <c r="K29" s="13"/>
      <c r="L29" s="13"/>
      <c r="M29" s="13"/>
      <c r="N29" s="13"/>
      <c r="O29" s="13"/>
      <c r="P29" s="13"/>
      <c r="Q29" s="13"/>
      <c r="R29" s="13"/>
      <c r="S29" s="13"/>
      <c r="T29" s="13"/>
      <c r="U29" s="13"/>
      <c r="V29" s="13"/>
      <c r="W29" s="13"/>
      <c r="X29" s="13"/>
      <c r="Y29" s="13"/>
    </row>
    <row r="30" spans="1:25">
      <c r="A30" s="13"/>
      <c r="B30" s="13"/>
      <c r="C30" s="13"/>
      <c r="D30" s="13"/>
      <c r="E30" s="13"/>
      <c r="F30" s="13"/>
      <c r="G30" s="13"/>
      <c r="H30" s="13"/>
      <c r="I30" s="13"/>
      <c r="J30" s="13"/>
      <c r="K30" s="13"/>
      <c r="L30" s="13"/>
      <c r="M30" s="13"/>
      <c r="N30" s="13"/>
      <c r="O30" s="13"/>
      <c r="P30" s="13"/>
      <c r="Q30" s="13"/>
      <c r="R30" s="13"/>
      <c r="S30" s="13"/>
      <c r="T30" s="13"/>
      <c r="U30" s="13"/>
      <c r="V30" s="13"/>
      <c r="W30" s="13"/>
      <c r="X30" s="13"/>
      <c r="Y30" s="13"/>
    </row>
    <row r="31" spans="1:25">
      <c r="A31" s="13"/>
      <c r="B31" s="13"/>
      <c r="C31" s="13"/>
      <c r="D31" s="13"/>
      <c r="E31" s="13"/>
      <c r="F31" s="13"/>
      <c r="G31" s="13"/>
      <c r="H31" s="13"/>
      <c r="I31" s="13"/>
      <c r="J31" s="13"/>
      <c r="K31" s="13"/>
      <c r="L31" s="13"/>
      <c r="M31" s="13"/>
      <c r="N31" s="13"/>
      <c r="O31" s="13"/>
      <c r="P31" s="13"/>
      <c r="Q31" s="13"/>
      <c r="R31" s="13"/>
      <c r="S31" s="13"/>
      <c r="T31" s="13"/>
      <c r="U31" s="13"/>
      <c r="V31" s="13"/>
      <c r="W31" s="13"/>
      <c r="X31" s="13"/>
      <c r="Y31" s="13"/>
    </row>
    <row r="32" spans="1:25">
      <c r="A32" s="13"/>
      <c r="B32" s="13"/>
      <c r="C32" s="13"/>
      <c r="D32" s="13"/>
      <c r="E32" s="13"/>
      <c r="F32" s="13"/>
      <c r="G32" s="13"/>
      <c r="H32" s="13"/>
      <c r="I32" s="13"/>
      <c r="J32" s="13"/>
      <c r="K32" s="13"/>
      <c r="L32" s="13"/>
      <c r="M32" s="13"/>
      <c r="N32" s="13"/>
      <c r="O32" s="13"/>
      <c r="P32" s="13"/>
      <c r="Q32" s="13"/>
      <c r="R32" s="13"/>
      <c r="S32" s="13"/>
      <c r="T32" s="13"/>
      <c r="U32" s="13"/>
      <c r="V32" s="13"/>
      <c r="W32" s="13"/>
      <c r="X32" s="13"/>
      <c r="Y32" s="13"/>
    </row>
    <row r="33" spans="1:25">
      <c r="A33" s="13"/>
      <c r="B33" s="13"/>
      <c r="C33" s="13"/>
      <c r="D33" s="13"/>
      <c r="E33" s="13"/>
      <c r="F33" s="13"/>
      <c r="G33" s="13"/>
      <c r="H33" s="13"/>
      <c r="I33" s="13"/>
      <c r="J33" s="13"/>
      <c r="K33" s="13"/>
      <c r="L33" s="13"/>
      <c r="M33" s="13"/>
      <c r="N33" s="13"/>
      <c r="O33" s="13"/>
      <c r="P33" s="13"/>
      <c r="Q33" s="13"/>
      <c r="R33" s="13"/>
      <c r="S33" s="13"/>
      <c r="T33" s="13"/>
      <c r="U33" s="13"/>
      <c r="V33" s="13"/>
      <c r="W33" s="13"/>
      <c r="X33" s="13"/>
      <c r="Y33" s="13"/>
    </row>
    <row r="34" spans="1:25">
      <c r="A34" s="13"/>
      <c r="B34" s="13"/>
      <c r="C34" s="13"/>
      <c r="D34" s="13"/>
      <c r="E34" s="13"/>
      <c r="F34" s="13"/>
      <c r="G34" s="13"/>
      <c r="H34" s="13"/>
      <c r="I34" s="13"/>
      <c r="J34" s="13"/>
      <c r="K34" s="13"/>
      <c r="L34" s="13"/>
      <c r="M34" s="13"/>
      <c r="N34" s="13"/>
      <c r="O34" s="13"/>
      <c r="P34" s="13"/>
      <c r="Q34" s="13"/>
      <c r="R34" s="13"/>
      <c r="S34" s="13"/>
      <c r="T34" s="13"/>
      <c r="U34" s="13"/>
      <c r="V34" s="13"/>
      <c r="W34" s="13"/>
      <c r="X34" s="13"/>
      <c r="Y34" s="13"/>
    </row>
    <row r="35" spans="1:25">
      <c r="A35" s="13"/>
      <c r="B35" s="13"/>
      <c r="C35" s="13"/>
      <c r="D35" s="13"/>
      <c r="E35" s="13"/>
      <c r="F35" s="13"/>
      <c r="G35" s="13"/>
      <c r="H35" s="13"/>
      <c r="I35" s="13"/>
      <c r="J35" s="13"/>
      <c r="K35" s="13"/>
      <c r="L35" s="13"/>
      <c r="M35" s="13"/>
      <c r="N35" s="13"/>
      <c r="O35" s="13"/>
      <c r="P35" s="13"/>
      <c r="Q35" s="13"/>
      <c r="R35" s="13"/>
      <c r="S35" s="13"/>
      <c r="T35" s="13"/>
      <c r="U35" s="13"/>
      <c r="V35" s="13"/>
      <c r="W35" s="13"/>
      <c r="X35" s="13"/>
      <c r="Y35" s="13"/>
    </row>
    <row r="36" spans="1:25">
      <c r="A36" s="13"/>
      <c r="B36" s="13"/>
      <c r="C36" s="13"/>
      <c r="D36" s="13"/>
      <c r="E36" s="13"/>
      <c r="F36" s="13"/>
      <c r="G36" s="13"/>
      <c r="H36" s="13"/>
      <c r="I36" s="13"/>
      <c r="J36" s="13"/>
      <c r="K36" s="13"/>
      <c r="L36" s="13"/>
      <c r="M36" s="13"/>
      <c r="N36" s="13"/>
      <c r="O36" s="13"/>
      <c r="P36" s="13"/>
      <c r="Q36" s="13"/>
      <c r="R36" s="13"/>
      <c r="S36" s="13"/>
      <c r="T36" s="13"/>
      <c r="U36" s="13"/>
      <c r="V36" s="13"/>
      <c r="W36" s="13"/>
      <c r="X36" s="13"/>
      <c r="Y36" s="13"/>
    </row>
    <row r="37" spans="1:25">
      <c r="A37" s="13"/>
      <c r="B37" s="13"/>
      <c r="C37" s="13"/>
      <c r="D37" s="13"/>
      <c r="E37" s="13"/>
      <c r="F37" s="13"/>
      <c r="G37" s="13"/>
      <c r="H37" s="13"/>
      <c r="I37" s="13"/>
      <c r="J37" s="13"/>
      <c r="K37" s="13"/>
      <c r="L37" s="13"/>
      <c r="M37" s="13"/>
      <c r="N37" s="13"/>
      <c r="O37" s="13"/>
      <c r="P37" s="13"/>
      <c r="Q37" s="13"/>
      <c r="R37" s="13"/>
      <c r="S37" s="13"/>
      <c r="T37" s="13"/>
      <c r="U37" s="13"/>
      <c r="V37" s="13"/>
      <c r="W37" s="13"/>
      <c r="X37" s="13"/>
      <c r="Y37" s="13"/>
    </row>
    <row r="38" spans="1:25">
      <c r="A38" s="13"/>
      <c r="B38" s="13"/>
      <c r="C38" s="13"/>
      <c r="D38" s="13"/>
      <c r="E38" s="13"/>
      <c r="F38" s="13"/>
      <c r="G38" s="13"/>
      <c r="H38" s="13"/>
      <c r="I38" s="13"/>
      <c r="J38" s="13"/>
      <c r="K38" s="13"/>
      <c r="L38" s="13"/>
      <c r="M38" s="13"/>
      <c r="N38" s="13"/>
      <c r="O38" s="13"/>
      <c r="P38" s="13"/>
      <c r="Q38" s="13"/>
      <c r="R38" s="13"/>
      <c r="S38" s="13"/>
      <c r="T38" s="13"/>
      <c r="U38" s="13"/>
      <c r="V38" s="13"/>
      <c r="W38" s="13"/>
      <c r="X38" s="13"/>
      <c r="Y38" s="13"/>
    </row>
    <row r="39" spans="1:25">
      <c r="A39" s="13"/>
      <c r="B39" s="13"/>
      <c r="C39" s="13"/>
      <c r="D39" s="13"/>
      <c r="E39" s="13"/>
      <c r="F39" s="13"/>
      <c r="G39" s="13"/>
      <c r="H39" s="13"/>
      <c r="I39" s="13"/>
      <c r="J39" s="13"/>
      <c r="K39" s="13"/>
      <c r="L39" s="13"/>
      <c r="M39" s="13"/>
      <c r="N39" s="13"/>
      <c r="O39" s="13"/>
      <c r="P39" s="13"/>
      <c r="Q39" s="13"/>
      <c r="R39" s="13"/>
      <c r="S39" s="13"/>
      <c r="T39" s="13"/>
      <c r="U39" s="13"/>
      <c r="V39" s="13"/>
      <c r="W39" s="13"/>
      <c r="X39" s="13"/>
      <c r="Y39" s="13"/>
    </row>
    <row r="40" spans="1:25">
      <c r="A40" s="13"/>
      <c r="B40" s="13"/>
      <c r="C40" s="13"/>
      <c r="D40" s="13"/>
      <c r="E40" s="13"/>
      <c r="F40" s="13"/>
      <c r="G40" s="13"/>
      <c r="H40" s="13"/>
      <c r="I40" s="13"/>
      <c r="J40" s="13"/>
      <c r="K40" s="13"/>
      <c r="L40" s="13"/>
      <c r="M40" s="13"/>
      <c r="N40" s="13"/>
      <c r="O40" s="13"/>
      <c r="P40" s="13"/>
      <c r="Q40" s="13"/>
      <c r="R40" s="13"/>
      <c r="S40" s="13"/>
      <c r="T40" s="13"/>
      <c r="U40" s="13"/>
      <c r="V40" s="13"/>
      <c r="W40" s="13"/>
      <c r="X40" s="13"/>
      <c r="Y40" s="13"/>
    </row>
    <row r="41" spans="1:25">
      <c r="A41" s="13"/>
      <c r="B41" s="13"/>
      <c r="C41" s="13"/>
      <c r="D41" s="13"/>
      <c r="E41" s="13"/>
      <c r="F41" s="13"/>
      <c r="G41" s="13"/>
      <c r="H41" s="13"/>
      <c r="I41" s="13"/>
      <c r="J41" s="13"/>
      <c r="K41" s="13"/>
      <c r="L41" s="13"/>
      <c r="M41" s="13"/>
      <c r="N41" s="13"/>
      <c r="O41" s="13"/>
      <c r="P41" s="13"/>
      <c r="Q41" s="13"/>
      <c r="R41" s="13"/>
      <c r="S41" s="13"/>
      <c r="T41" s="13"/>
      <c r="U41" s="13"/>
      <c r="V41" s="13"/>
      <c r="W41" s="13"/>
      <c r="X41" s="13"/>
      <c r="Y41" s="13"/>
    </row>
    <row r="42" spans="1:25">
      <c r="A42" s="13"/>
      <c r="B42" s="13"/>
      <c r="C42" s="13"/>
      <c r="D42" s="13"/>
      <c r="E42" s="13"/>
      <c r="F42" s="13"/>
      <c r="G42" s="13"/>
      <c r="H42" s="13"/>
      <c r="I42" s="13"/>
      <c r="J42" s="13"/>
      <c r="K42" s="13"/>
      <c r="L42" s="13"/>
      <c r="M42" s="13"/>
      <c r="N42" s="13"/>
      <c r="O42" s="13"/>
      <c r="P42" s="13"/>
      <c r="Q42" s="13"/>
      <c r="R42" s="13"/>
      <c r="S42" s="13"/>
      <c r="T42" s="13"/>
      <c r="U42" s="13"/>
      <c r="V42" s="13"/>
      <c r="W42" s="13"/>
      <c r="X42" s="13"/>
      <c r="Y42" s="13"/>
    </row>
    <row r="43" spans="1:25">
      <c r="A43" s="13"/>
      <c r="B43" s="13"/>
      <c r="C43" s="13"/>
      <c r="D43" s="13"/>
      <c r="E43" s="13"/>
      <c r="F43" s="13"/>
      <c r="G43" s="13"/>
      <c r="H43" s="13"/>
      <c r="I43" s="13"/>
      <c r="J43" s="13"/>
      <c r="K43" s="13"/>
      <c r="L43" s="13"/>
      <c r="M43" s="13"/>
      <c r="N43" s="13"/>
      <c r="O43" s="13"/>
      <c r="P43" s="13"/>
      <c r="Q43" s="13"/>
      <c r="R43" s="13"/>
      <c r="S43" s="13"/>
      <c r="T43" s="13"/>
      <c r="U43" s="13"/>
      <c r="V43" s="13"/>
      <c r="W43" s="13"/>
      <c r="X43" s="13"/>
      <c r="Y43" s="13"/>
    </row>
    <row r="44" spans="1:25">
      <c r="A44" s="13"/>
      <c r="B44" s="13"/>
      <c r="C44" s="13"/>
      <c r="D44" s="13"/>
      <c r="E44" s="13"/>
      <c r="F44" s="13"/>
      <c r="G44" s="13"/>
      <c r="H44" s="13"/>
      <c r="I44" s="13"/>
      <c r="J44" s="13"/>
      <c r="K44" s="13"/>
      <c r="L44" s="13"/>
      <c r="M44" s="13"/>
      <c r="N44" s="13"/>
      <c r="O44" s="13"/>
      <c r="P44" s="13"/>
      <c r="Q44" s="13"/>
      <c r="R44" s="13"/>
      <c r="S44" s="13"/>
      <c r="T44" s="13"/>
      <c r="U44" s="13"/>
      <c r="V44" s="13"/>
      <c r="W44" s="13"/>
      <c r="X44" s="13"/>
      <c r="Y44" s="13"/>
    </row>
    <row r="45" spans="1:25">
      <c r="A45" s="13"/>
      <c r="B45" s="13"/>
      <c r="C45" s="13"/>
      <c r="D45" s="13"/>
      <c r="E45" s="13"/>
      <c r="F45" s="13"/>
      <c r="G45" s="13"/>
      <c r="H45" s="13"/>
      <c r="I45" s="13"/>
      <c r="J45" s="13"/>
      <c r="K45" s="13"/>
      <c r="L45" s="13"/>
      <c r="M45" s="13"/>
      <c r="N45" s="13"/>
      <c r="O45" s="13"/>
      <c r="P45" s="13"/>
      <c r="Q45" s="13"/>
      <c r="R45" s="13"/>
      <c r="S45" s="13"/>
      <c r="T45" s="13"/>
      <c r="U45" s="13"/>
      <c r="V45" s="13"/>
      <c r="W45" s="13"/>
      <c r="X45" s="13"/>
      <c r="Y45" s="13"/>
    </row>
    <row r="46" spans="1:25">
      <c r="A46" s="13"/>
      <c r="B46" s="13"/>
      <c r="C46" s="13"/>
      <c r="D46" s="13"/>
      <c r="E46" s="13"/>
      <c r="F46" s="13"/>
      <c r="G46" s="13"/>
      <c r="H46" s="13"/>
      <c r="I46" s="13"/>
      <c r="J46" s="13"/>
      <c r="K46" s="13"/>
      <c r="L46" s="13"/>
      <c r="M46" s="13"/>
      <c r="N46" s="13"/>
      <c r="O46" s="13"/>
      <c r="P46" s="13"/>
      <c r="Q46" s="13"/>
      <c r="R46" s="13"/>
      <c r="S46" s="13"/>
      <c r="T46" s="13"/>
      <c r="U46" s="13"/>
      <c r="V46" s="13"/>
      <c r="W46" s="13"/>
      <c r="X46" s="13"/>
      <c r="Y46" s="13"/>
    </row>
    <row r="47" spans="1:25">
      <c r="A47" s="13"/>
      <c r="B47" s="13"/>
      <c r="C47" s="13"/>
      <c r="D47" s="13"/>
      <c r="E47" s="13"/>
      <c r="F47" s="13"/>
      <c r="G47" s="13"/>
      <c r="H47" s="13"/>
      <c r="I47" s="13"/>
      <c r="J47" s="13"/>
      <c r="K47" s="13"/>
      <c r="L47" s="13"/>
      <c r="M47" s="13"/>
      <c r="N47" s="13"/>
      <c r="O47" s="13"/>
      <c r="P47" s="13"/>
      <c r="Q47" s="13"/>
      <c r="R47" s="13"/>
      <c r="S47" s="13"/>
      <c r="T47" s="13"/>
      <c r="U47" s="13"/>
      <c r="V47" s="13"/>
      <c r="W47" s="13"/>
      <c r="X47" s="13"/>
      <c r="Y47" s="13"/>
    </row>
    <row r="48" spans="1:25">
      <c r="A48" s="13"/>
      <c r="B48" s="13"/>
      <c r="C48" s="13"/>
      <c r="D48" s="13"/>
      <c r="E48" s="13"/>
      <c r="F48" s="13"/>
      <c r="G48" s="13"/>
      <c r="H48" s="13"/>
      <c r="I48" s="13"/>
      <c r="J48" s="13"/>
      <c r="K48" s="13"/>
      <c r="L48" s="13"/>
      <c r="M48" s="13"/>
      <c r="N48" s="13"/>
      <c r="O48" s="13"/>
      <c r="P48" s="13"/>
      <c r="Q48" s="13"/>
      <c r="R48" s="13"/>
      <c r="S48" s="13"/>
      <c r="T48" s="13"/>
      <c r="U48" s="13"/>
      <c r="V48" s="13"/>
      <c r="W48" s="13"/>
      <c r="X48" s="13"/>
      <c r="Y48" s="13"/>
    </row>
    <row r="49" spans="1:25">
      <c r="A49" s="13"/>
      <c r="B49" s="13"/>
      <c r="C49" s="13"/>
      <c r="D49" s="13"/>
      <c r="E49" s="13"/>
      <c r="F49" s="13"/>
      <c r="G49" s="13"/>
      <c r="H49" s="13"/>
      <c r="I49" s="13"/>
      <c r="J49" s="13"/>
      <c r="K49" s="13"/>
      <c r="L49" s="13"/>
      <c r="M49" s="13"/>
      <c r="N49" s="13"/>
      <c r="O49" s="13"/>
      <c r="P49" s="13"/>
      <c r="Q49" s="13"/>
      <c r="R49" s="13"/>
      <c r="S49" s="13"/>
      <c r="T49" s="13"/>
      <c r="U49" s="13"/>
      <c r="V49" s="13"/>
      <c r="W49" s="13"/>
      <c r="X49" s="13"/>
      <c r="Y49" s="13"/>
    </row>
    <row r="50" spans="1:25">
      <c r="A50" s="13"/>
      <c r="B50" s="13"/>
      <c r="C50" s="13"/>
      <c r="D50" s="13"/>
      <c r="E50" s="13"/>
      <c r="F50" s="13"/>
      <c r="G50" s="13"/>
      <c r="H50" s="13"/>
      <c r="I50" s="13"/>
      <c r="J50" s="13"/>
      <c r="K50" s="13"/>
      <c r="L50" s="13"/>
      <c r="M50" s="13"/>
      <c r="N50" s="13"/>
      <c r="O50" s="13"/>
      <c r="P50" s="13"/>
      <c r="Q50" s="13"/>
      <c r="R50" s="13"/>
      <c r="S50" s="13"/>
      <c r="T50" s="13"/>
      <c r="U50" s="13"/>
      <c r="V50" s="13"/>
      <c r="W50" s="13"/>
      <c r="X50" s="13"/>
      <c r="Y50" s="13"/>
    </row>
    <row r="51" spans="1:25">
      <c r="A51" s="13"/>
      <c r="B51" s="13"/>
      <c r="C51" s="13"/>
      <c r="D51" s="13"/>
      <c r="E51" s="13"/>
      <c r="F51" s="13"/>
      <c r="G51" s="13"/>
      <c r="H51" s="13"/>
      <c r="I51" s="13"/>
      <c r="J51" s="13"/>
      <c r="K51" s="13"/>
      <c r="L51" s="13"/>
      <c r="M51" s="13"/>
      <c r="N51" s="13"/>
      <c r="O51" s="13"/>
      <c r="P51" s="13"/>
      <c r="Q51" s="13"/>
      <c r="R51" s="13"/>
      <c r="S51" s="13"/>
      <c r="T51" s="13"/>
      <c r="U51" s="13"/>
      <c r="V51" s="13"/>
      <c r="W51" s="13"/>
      <c r="X51" s="13"/>
      <c r="Y51"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workbookViewId="0">
      <selection activeCell="F12" sqref="A1:T2708"/>
    </sheetView>
  </sheetViews>
  <sheetFormatPr defaultColWidth="9.77734375" defaultRowHeight="14.4"/>
  <cols>
    <col min="1" max="1" width="5.44140625" bestFit="1" customWidth="1"/>
    <col min="2" max="3" width="13.21875" customWidth="1"/>
    <col min="4" max="4" width="8.109375" style="17" bestFit="1" customWidth="1"/>
    <col min="5" max="5" width="9.88671875" bestFit="1" customWidth="1"/>
    <col min="6" max="6" width="6.88671875" style="17" bestFit="1" customWidth="1"/>
    <col min="7" max="7" width="15.77734375" bestFit="1" customWidth="1"/>
    <col min="8" max="8" width="15" bestFit="1" customWidth="1"/>
    <col min="9" max="9" width="15.77734375" customWidth="1"/>
    <col min="10" max="10" width="16.6640625" customWidth="1"/>
    <col min="11" max="11" width="18.44140625" customWidth="1"/>
    <col min="12" max="12" width="21.44140625" bestFit="1" customWidth="1"/>
    <col min="13" max="13" width="10.44140625" style="9" customWidth="1"/>
    <col min="14" max="14" width="13.33203125" customWidth="1"/>
    <col min="15" max="15" width="12.109375" customWidth="1"/>
    <col min="16" max="16" width="11.6640625" customWidth="1"/>
    <col min="17" max="17" width="15.44140625" customWidth="1"/>
    <col min="18" max="18" width="10.44140625" customWidth="1"/>
    <col min="19" max="19" width="14.44140625" customWidth="1"/>
    <col min="20" max="20" width="16.6640625" customWidth="1"/>
  </cols>
  <sheetData>
    <row r="1" spans="1:20" ht="21.6" customHeight="1">
      <c r="A1" s="1" t="s">
        <v>53</v>
      </c>
      <c r="B1" s="1" t="s">
        <v>54</v>
      </c>
      <c r="C1" s="1" t="s">
        <v>75</v>
      </c>
      <c r="D1" s="15" t="s">
        <v>76</v>
      </c>
      <c r="E1" s="1" t="s">
        <v>77</v>
      </c>
      <c r="F1" s="15" t="s">
        <v>78</v>
      </c>
      <c r="G1" s="1" t="s">
        <v>55</v>
      </c>
      <c r="H1" s="1" t="s">
        <v>56</v>
      </c>
      <c r="I1" s="1" t="s">
        <v>57</v>
      </c>
      <c r="J1" s="1" t="s">
        <v>58</v>
      </c>
      <c r="K1" s="1" t="s">
        <v>59</v>
      </c>
      <c r="L1" s="1" t="s">
        <v>60</v>
      </c>
      <c r="M1" s="1" t="s">
        <v>61</v>
      </c>
      <c r="N1" s="1" t="s">
        <v>62</v>
      </c>
      <c r="O1" s="1" t="s">
        <v>63</v>
      </c>
      <c r="P1" s="1" t="s">
        <v>64</v>
      </c>
      <c r="Q1" s="1" t="s">
        <v>65</v>
      </c>
      <c r="R1" s="1" t="s">
        <v>66</v>
      </c>
      <c r="S1" s="1" t="s">
        <v>67</v>
      </c>
      <c r="T1" s="1" t="s">
        <v>68</v>
      </c>
    </row>
    <row r="2" spans="1:20" ht="15.6">
      <c r="A2" s="2">
        <v>3392</v>
      </c>
      <c r="B2" s="3">
        <v>46023</v>
      </c>
      <c r="C2" s="4">
        <f>YEAR(SalesDataTable[[#This Row],[Order Date]])</f>
        <v>2026</v>
      </c>
      <c r="D2" s="16" t="str">
        <f>"Q"&amp;ROUNDUP(MONTH(SalesDataTable[[#This Row],[Order Date]])/3,0)</f>
        <v>Q1</v>
      </c>
      <c r="E2" s="4">
        <f>MONTH(SalesDataTable[[#This Row],[Order Date]])</f>
        <v>1</v>
      </c>
      <c r="F2" s="16" t="str">
        <f>TEXT(SalesDataTable[[#This Row],[Order Date]],"MMM")</f>
        <v>Jan</v>
      </c>
      <c r="G2" s="4" t="s">
        <v>0</v>
      </c>
      <c r="H2" s="4" t="s">
        <v>1</v>
      </c>
      <c r="I2" s="4" t="s">
        <v>2</v>
      </c>
      <c r="J2" s="4" t="s">
        <v>3</v>
      </c>
      <c r="K2" s="4" t="s">
        <v>4</v>
      </c>
      <c r="L2" s="4" t="s">
        <v>5</v>
      </c>
      <c r="M2" s="8">
        <v>2</v>
      </c>
      <c r="N2" s="5">
        <v>82.06</v>
      </c>
      <c r="O2" s="6">
        <v>0</v>
      </c>
      <c r="P2" s="5">
        <v>42.94</v>
      </c>
      <c r="Q2" s="5">
        <f t="shared" ref="Q2:Q65" si="0">M2*N2*(1-O2)</f>
        <v>164.12</v>
      </c>
      <c r="R2" s="5">
        <f t="shared" ref="R2:R65" si="1">M2*P2</f>
        <v>85.88</v>
      </c>
      <c r="S2" s="5">
        <f t="shared" ref="S2:S65" si="2">Q2-R2</f>
        <v>78.240000000000009</v>
      </c>
      <c r="T2" s="7">
        <f t="shared" ref="T2:T65" si="3">IFERROR(S2/Q2,0)</f>
        <v>0.476724348038021</v>
      </c>
    </row>
    <row r="3" spans="1:20" ht="15.6">
      <c r="A3" s="2">
        <v>4836</v>
      </c>
      <c r="B3" s="3">
        <v>46024</v>
      </c>
      <c r="C3" s="4">
        <f>YEAR(SalesDataTable[[#This Row],[Order Date]])</f>
        <v>2026</v>
      </c>
      <c r="D3" s="16" t="str">
        <f>"Q"&amp;ROUNDUP(MONTH(SalesDataTable[[#This Row],[Order Date]])/3,0)</f>
        <v>Q1</v>
      </c>
      <c r="E3" s="4">
        <f>MONTH(SalesDataTable[[#This Row],[Order Date]])</f>
        <v>1</v>
      </c>
      <c r="F3" s="16" t="str">
        <f>TEXT(SalesDataTable[[#This Row],[Order Date]],"MMM")</f>
        <v>Jan</v>
      </c>
      <c r="G3" s="4" t="s">
        <v>6</v>
      </c>
      <c r="H3" s="4" t="s">
        <v>7</v>
      </c>
      <c r="I3" s="4" t="s">
        <v>8</v>
      </c>
      <c r="J3" s="4" t="s">
        <v>3</v>
      </c>
      <c r="K3" s="4" t="s">
        <v>9</v>
      </c>
      <c r="L3" s="4" t="s">
        <v>10</v>
      </c>
      <c r="M3" s="8">
        <v>4</v>
      </c>
      <c r="N3" s="5">
        <v>94.18</v>
      </c>
      <c r="O3" s="6">
        <v>0.15</v>
      </c>
      <c r="P3" s="5">
        <v>45.03</v>
      </c>
      <c r="Q3" s="5">
        <f t="shared" si="0"/>
        <v>320.21199999999999</v>
      </c>
      <c r="R3" s="5">
        <f t="shared" si="1"/>
        <v>180.12</v>
      </c>
      <c r="S3" s="5">
        <f t="shared" si="2"/>
        <v>140.09199999999998</v>
      </c>
      <c r="T3" s="7">
        <f t="shared" si="3"/>
        <v>0.43749765780170635</v>
      </c>
    </row>
    <row r="4" spans="1:20" ht="15.6">
      <c r="A4" s="2">
        <v>163</v>
      </c>
      <c r="B4" s="3">
        <v>46025</v>
      </c>
      <c r="C4" s="4">
        <f>YEAR(SalesDataTable[[#This Row],[Order Date]])</f>
        <v>2026</v>
      </c>
      <c r="D4" s="16" t="str">
        <f>"Q"&amp;ROUNDUP(MONTH(SalesDataTable[[#This Row],[Order Date]])/3,0)</f>
        <v>Q1</v>
      </c>
      <c r="E4" s="4">
        <f>MONTH(SalesDataTable[[#This Row],[Order Date]])</f>
        <v>1</v>
      </c>
      <c r="F4" s="16" t="str">
        <f>TEXT(SalesDataTable[[#This Row],[Order Date]],"MMM")</f>
        <v>Jan</v>
      </c>
      <c r="G4" s="4" t="s">
        <v>11</v>
      </c>
      <c r="H4" s="4" t="s">
        <v>12</v>
      </c>
      <c r="I4" s="4" t="s">
        <v>2</v>
      </c>
      <c r="J4" s="4" t="s">
        <v>13</v>
      </c>
      <c r="K4" s="4" t="s">
        <v>14</v>
      </c>
      <c r="L4" s="4" t="s">
        <v>15</v>
      </c>
      <c r="M4" s="8">
        <v>2</v>
      </c>
      <c r="N4" s="5">
        <v>36.72</v>
      </c>
      <c r="O4" s="6">
        <v>0.05</v>
      </c>
      <c r="P4" s="5">
        <v>13.76</v>
      </c>
      <c r="Q4" s="5">
        <f t="shared" si="0"/>
        <v>69.768000000000001</v>
      </c>
      <c r="R4" s="5">
        <f t="shared" si="1"/>
        <v>27.52</v>
      </c>
      <c r="S4" s="5">
        <f t="shared" si="2"/>
        <v>42.248000000000005</v>
      </c>
      <c r="T4" s="7">
        <f t="shared" si="3"/>
        <v>0.60554982226808862</v>
      </c>
    </row>
    <row r="5" spans="1:20" ht="15.6">
      <c r="A5" s="2">
        <v>542</v>
      </c>
      <c r="B5" s="3">
        <v>46025</v>
      </c>
      <c r="C5" s="4">
        <f>YEAR(SalesDataTable[[#This Row],[Order Date]])</f>
        <v>2026</v>
      </c>
      <c r="D5" s="16" t="str">
        <f>"Q"&amp;ROUNDUP(MONTH(SalesDataTable[[#This Row],[Order Date]])/3,0)</f>
        <v>Q1</v>
      </c>
      <c r="E5" s="4">
        <f>MONTH(SalesDataTable[[#This Row],[Order Date]])</f>
        <v>1</v>
      </c>
      <c r="F5" s="16" t="str">
        <f>TEXT(SalesDataTable[[#This Row],[Order Date]],"MMM")</f>
        <v>Jan</v>
      </c>
      <c r="G5" s="4" t="s">
        <v>0</v>
      </c>
      <c r="H5" s="4" t="s">
        <v>1</v>
      </c>
      <c r="I5" s="4" t="s">
        <v>8</v>
      </c>
      <c r="J5" s="4" t="s">
        <v>16</v>
      </c>
      <c r="K5" s="4" t="s">
        <v>9</v>
      </c>
      <c r="L5" s="4" t="s">
        <v>17</v>
      </c>
      <c r="M5" s="8">
        <v>4</v>
      </c>
      <c r="N5" s="5">
        <v>143.66999999999999</v>
      </c>
      <c r="O5" s="6">
        <v>0.1</v>
      </c>
      <c r="P5" s="5">
        <v>81.22</v>
      </c>
      <c r="Q5" s="5">
        <f t="shared" si="0"/>
        <v>517.21199999999999</v>
      </c>
      <c r="R5" s="5">
        <f t="shared" si="1"/>
        <v>324.88</v>
      </c>
      <c r="S5" s="5">
        <f t="shared" si="2"/>
        <v>192.33199999999999</v>
      </c>
      <c r="T5" s="7">
        <f t="shared" si="3"/>
        <v>0.37186298848441257</v>
      </c>
    </row>
    <row r="6" spans="1:20" ht="15.6">
      <c r="A6" s="2">
        <v>2002</v>
      </c>
      <c r="B6" s="3">
        <v>46025</v>
      </c>
      <c r="C6" s="4">
        <f>YEAR(SalesDataTable[[#This Row],[Order Date]])</f>
        <v>2026</v>
      </c>
      <c r="D6" s="16" t="str">
        <f>"Q"&amp;ROUNDUP(MONTH(SalesDataTable[[#This Row],[Order Date]])/3,0)</f>
        <v>Q1</v>
      </c>
      <c r="E6" s="4">
        <f>MONTH(SalesDataTable[[#This Row],[Order Date]])</f>
        <v>1</v>
      </c>
      <c r="F6" s="16" t="str">
        <f>TEXT(SalesDataTable[[#This Row],[Order Date]],"MMM")</f>
        <v>Jan</v>
      </c>
      <c r="G6" s="4" t="s">
        <v>0</v>
      </c>
      <c r="H6" s="4" t="s">
        <v>1</v>
      </c>
      <c r="I6" s="4" t="s">
        <v>8</v>
      </c>
      <c r="J6" s="4" t="s">
        <v>16</v>
      </c>
      <c r="K6" s="4" t="s">
        <v>14</v>
      </c>
      <c r="L6" s="4" t="s">
        <v>15</v>
      </c>
      <c r="M6" s="8">
        <v>3</v>
      </c>
      <c r="N6" s="5">
        <v>36.53</v>
      </c>
      <c r="O6" s="6">
        <v>0.15</v>
      </c>
      <c r="P6" s="5">
        <v>13.67</v>
      </c>
      <c r="Q6" s="5">
        <f t="shared" si="0"/>
        <v>93.151499999999999</v>
      </c>
      <c r="R6" s="5">
        <f t="shared" si="1"/>
        <v>41.01</v>
      </c>
      <c r="S6" s="5">
        <f t="shared" si="2"/>
        <v>52.141500000000001</v>
      </c>
      <c r="T6" s="7">
        <f t="shared" si="3"/>
        <v>0.55974944042769037</v>
      </c>
    </row>
    <row r="7" spans="1:20" ht="15.6">
      <c r="A7" s="2">
        <v>2005</v>
      </c>
      <c r="B7" s="3">
        <v>46025</v>
      </c>
      <c r="C7" s="4">
        <f>YEAR(SalesDataTable[[#This Row],[Order Date]])</f>
        <v>2026</v>
      </c>
      <c r="D7" s="16" t="str">
        <f>"Q"&amp;ROUNDUP(MONTH(SalesDataTable[[#This Row],[Order Date]])/3,0)</f>
        <v>Q1</v>
      </c>
      <c r="E7" s="4">
        <f>MONTH(SalesDataTable[[#This Row],[Order Date]])</f>
        <v>1</v>
      </c>
      <c r="F7" s="16" t="str">
        <f>TEXT(SalesDataTable[[#This Row],[Order Date]],"MMM")</f>
        <v>Jan</v>
      </c>
      <c r="G7" s="4" t="s">
        <v>11</v>
      </c>
      <c r="H7" s="4" t="s">
        <v>18</v>
      </c>
      <c r="I7" s="4" t="s">
        <v>19</v>
      </c>
      <c r="J7" s="4" t="s">
        <v>13</v>
      </c>
      <c r="K7" s="4" t="s">
        <v>14</v>
      </c>
      <c r="L7" s="4" t="s">
        <v>15</v>
      </c>
      <c r="M7" s="8">
        <v>1</v>
      </c>
      <c r="N7" s="5">
        <v>35.340000000000003</v>
      </c>
      <c r="O7" s="6">
        <v>0</v>
      </c>
      <c r="P7" s="5">
        <v>13.37</v>
      </c>
      <c r="Q7" s="5">
        <f t="shared" si="0"/>
        <v>35.340000000000003</v>
      </c>
      <c r="R7" s="5">
        <f t="shared" si="1"/>
        <v>13.37</v>
      </c>
      <c r="S7" s="5">
        <f t="shared" si="2"/>
        <v>21.970000000000006</v>
      </c>
      <c r="T7" s="7">
        <f t="shared" si="3"/>
        <v>0.62167515563101317</v>
      </c>
    </row>
    <row r="8" spans="1:20" ht="15.6">
      <c r="A8" s="2">
        <v>2937</v>
      </c>
      <c r="B8" s="3">
        <v>46025</v>
      </c>
      <c r="C8" s="4">
        <f>YEAR(SalesDataTable[[#This Row],[Order Date]])</f>
        <v>2026</v>
      </c>
      <c r="D8" s="16" t="str">
        <f>"Q"&amp;ROUNDUP(MONTH(SalesDataTable[[#This Row],[Order Date]])/3,0)</f>
        <v>Q1</v>
      </c>
      <c r="E8" s="4">
        <f>MONTH(SalesDataTable[[#This Row],[Order Date]])</f>
        <v>1</v>
      </c>
      <c r="F8" s="16" t="str">
        <f>TEXT(SalesDataTable[[#This Row],[Order Date]],"MMM")</f>
        <v>Jan</v>
      </c>
      <c r="G8" s="4" t="s">
        <v>20</v>
      </c>
      <c r="H8" s="4" t="s">
        <v>21</v>
      </c>
      <c r="I8" s="4" t="s">
        <v>8</v>
      </c>
      <c r="J8" s="4" t="s">
        <v>3</v>
      </c>
      <c r="K8" s="4" t="s">
        <v>4</v>
      </c>
      <c r="L8" s="4" t="s">
        <v>22</v>
      </c>
      <c r="M8" s="8">
        <v>8</v>
      </c>
      <c r="N8" s="5">
        <v>49.6</v>
      </c>
      <c r="O8" s="6">
        <v>0.1</v>
      </c>
      <c r="P8" s="5">
        <v>23.05</v>
      </c>
      <c r="Q8" s="5">
        <f t="shared" si="0"/>
        <v>357.12</v>
      </c>
      <c r="R8" s="5">
        <f t="shared" si="1"/>
        <v>184.4</v>
      </c>
      <c r="S8" s="5">
        <f t="shared" si="2"/>
        <v>172.72</v>
      </c>
      <c r="T8" s="7">
        <f t="shared" si="3"/>
        <v>0.4836469534050179</v>
      </c>
    </row>
    <row r="9" spans="1:20" ht="15.6">
      <c r="A9" s="2">
        <v>3326</v>
      </c>
      <c r="B9" s="3">
        <v>46025</v>
      </c>
      <c r="C9" s="4">
        <f>YEAR(SalesDataTable[[#This Row],[Order Date]])</f>
        <v>2026</v>
      </c>
      <c r="D9" s="16" t="str">
        <f>"Q"&amp;ROUNDUP(MONTH(SalesDataTable[[#This Row],[Order Date]])/3,0)</f>
        <v>Q1</v>
      </c>
      <c r="E9" s="4">
        <f>MONTH(SalesDataTable[[#This Row],[Order Date]])</f>
        <v>1</v>
      </c>
      <c r="F9" s="16" t="str">
        <f>TEXT(SalesDataTable[[#This Row],[Order Date]],"MMM")</f>
        <v>Jan</v>
      </c>
      <c r="G9" s="4" t="s">
        <v>0</v>
      </c>
      <c r="H9" s="4" t="s">
        <v>1</v>
      </c>
      <c r="I9" s="4" t="s">
        <v>19</v>
      </c>
      <c r="J9" s="4" t="s">
        <v>13</v>
      </c>
      <c r="K9" s="4" t="s">
        <v>23</v>
      </c>
      <c r="L9" s="4" t="s">
        <v>24</v>
      </c>
      <c r="M9" s="8">
        <v>2</v>
      </c>
      <c r="N9" s="5">
        <v>347.51</v>
      </c>
      <c r="O9" s="6">
        <v>0</v>
      </c>
      <c r="P9" s="5">
        <v>190.16</v>
      </c>
      <c r="Q9" s="5">
        <f t="shared" si="0"/>
        <v>695.02</v>
      </c>
      <c r="R9" s="5">
        <f t="shared" si="1"/>
        <v>380.32</v>
      </c>
      <c r="S9" s="5">
        <f t="shared" si="2"/>
        <v>314.7</v>
      </c>
      <c r="T9" s="7">
        <f t="shared" si="3"/>
        <v>0.4527927253891974</v>
      </c>
    </row>
    <row r="10" spans="1:20" ht="15.6">
      <c r="A10" s="2">
        <v>3863</v>
      </c>
      <c r="B10" s="3">
        <v>46025</v>
      </c>
      <c r="C10" s="4">
        <f>YEAR(SalesDataTable[[#This Row],[Order Date]])</f>
        <v>2026</v>
      </c>
      <c r="D10" s="16" t="str">
        <f>"Q"&amp;ROUNDUP(MONTH(SalesDataTable[[#This Row],[Order Date]])/3,0)</f>
        <v>Q1</v>
      </c>
      <c r="E10" s="4">
        <f>MONTH(SalesDataTable[[#This Row],[Order Date]])</f>
        <v>1</v>
      </c>
      <c r="F10" s="16" t="str">
        <f>TEXT(SalesDataTable[[#This Row],[Order Date]],"MMM")</f>
        <v>Jan</v>
      </c>
      <c r="G10" s="4" t="s">
        <v>11</v>
      </c>
      <c r="H10" s="4" t="s">
        <v>25</v>
      </c>
      <c r="I10" s="4" t="s">
        <v>8</v>
      </c>
      <c r="J10" s="4" t="s">
        <v>3</v>
      </c>
      <c r="K10" s="4" t="s">
        <v>4</v>
      </c>
      <c r="L10" s="4" t="s">
        <v>26</v>
      </c>
      <c r="M10" s="8">
        <v>12</v>
      </c>
      <c r="N10" s="5">
        <v>41.22</v>
      </c>
      <c r="O10" s="6">
        <v>0.1</v>
      </c>
      <c r="P10" s="5">
        <v>16.64</v>
      </c>
      <c r="Q10" s="5">
        <f t="shared" si="0"/>
        <v>445.17599999999999</v>
      </c>
      <c r="R10" s="5">
        <f t="shared" si="1"/>
        <v>199.68</v>
      </c>
      <c r="S10" s="5">
        <f t="shared" si="2"/>
        <v>245.49599999999998</v>
      </c>
      <c r="T10" s="7">
        <f t="shared" si="3"/>
        <v>0.55145829963879456</v>
      </c>
    </row>
    <row r="11" spans="1:20" ht="15.6">
      <c r="A11" s="2">
        <v>4910</v>
      </c>
      <c r="B11" s="3">
        <v>46025</v>
      </c>
      <c r="C11" s="4">
        <f>YEAR(SalesDataTable[[#This Row],[Order Date]])</f>
        <v>2026</v>
      </c>
      <c r="D11" s="16" t="str">
        <f>"Q"&amp;ROUNDUP(MONTH(SalesDataTable[[#This Row],[Order Date]])/3,0)</f>
        <v>Q1</v>
      </c>
      <c r="E11" s="4">
        <f>MONTH(SalesDataTable[[#This Row],[Order Date]])</f>
        <v>1</v>
      </c>
      <c r="F11" s="16" t="str">
        <f>TEXT(SalesDataTable[[#This Row],[Order Date]],"MMM")</f>
        <v>Jan</v>
      </c>
      <c r="G11" s="4" t="s">
        <v>11</v>
      </c>
      <c r="H11" s="4" t="s">
        <v>18</v>
      </c>
      <c r="I11" s="4" t="s">
        <v>19</v>
      </c>
      <c r="J11" s="4" t="s">
        <v>16</v>
      </c>
      <c r="K11" s="4" t="s">
        <v>23</v>
      </c>
      <c r="L11" s="4" t="s">
        <v>24</v>
      </c>
      <c r="M11" s="8">
        <v>1</v>
      </c>
      <c r="N11" s="5">
        <v>332.18</v>
      </c>
      <c r="O11" s="6">
        <v>0</v>
      </c>
      <c r="P11" s="5">
        <v>195.33</v>
      </c>
      <c r="Q11" s="5">
        <f t="shared" si="0"/>
        <v>332.18</v>
      </c>
      <c r="R11" s="5">
        <f t="shared" si="1"/>
        <v>195.33</v>
      </c>
      <c r="S11" s="5">
        <f t="shared" si="2"/>
        <v>136.85</v>
      </c>
      <c r="T11" s="7">
        <f t="shared" si="3"/>
        <v>0.41197543500511768</v>
      </c>
    </row>
    <row r="12" spans="1:20" ht="15.6">
      <c r="A12" s="2">
        <v>5188</v>
      </c>
      <c r="B12" s="3">
        <v>46025</v>
      </c>
      <c r="C12" s="4">
        <f>YEAR(SalesDataTable[[#This Row],[Order Date]])</f>
        <v>2026</v>
      </c>
      <c r="D12" s="16" t="str">
        <f>"Q"&amp;ROUNDUP(MONTH(SalesDataTable[[#This Row],[Order Date]])/3,0)</f>
        <v>Q1</v>
      </c>
      <c r="E12" s="4">
        <f>MONTH(SalesDataTable[[#This Row],[Order Date]])</f>
        <v>1</v>
      </c>
      <c r="F12" s="16" t="str">
        <f>TEXT(SalesDataTable[[#This Row],[Order Date]],"MMM")</f>
        <v>Jan</v>
      </c>
      <c r="G12" s="4" t="s">
        <v>6</v>
      </c>
      <c r="H12" s="4" t="s">
        <v>27</v>
      </c>
      <c r="I12" s="4" t="s">
        <v>28</v>
      </c>
      <c r="J12" s="4" t="s">
        <v>3</v>
      </c>
      <c r="K12" s="4" t="s">
        <v>4</v>
      </c>
      <c r="L12" s="4" t="s">
        <v>22</v>
      </c>
      <c r="M12" s="8">
        <v>1</v>
      </c>
      <c r="N12" s="5">
        <v>49.71</v>
      </c>
      <c r="O12" s="6">
        <v>0</v>
      </c>
      <c r="P12" s="5">
        <v>23.15</v>
      </c>
      <c r="Q12" s="5">
        <f t="shared" si="0"/>
        <v>49.71</v>
      </c>
      <c r="R12" s="5">
        <f t="shared" si="1"/>
        <v>23.15</v>
      </c>
      <c r="S12" s="5">
        <f t="shared" si="2"/>
        <v>26.560000000000002</v>
      </c>
      <c r="T12" s="7">
        <f t="shared" si="3"/>
        <v>0.53429893381613358</v>
      </c>
    </row>
    <row r="13" spans="1:20" ht="15.6">
      <c r="A13" s="2">
        <v>845</v>
      </c>
      <c r="B13" s="3">
        <v>46026</v>
      </c>
      <c r="C13" s="4">
        <f>YEAR(SalesDataTable[[#This Row],[Order Date]])</f>
        <v>2026</v>
      </c>
      <c r="D13" s="16" t="str">
        <f>"Q"&amp;ROUNDUP(MONTH(SalesDataTable[[#This Row],[Order Date]])/3,0)</f>
        <v>Q1</v>
      </c>
      <c r="E13" s="4">
        <f>MONTH(SalesDataTable[[#This Row],[Order Date]])</f>
        <v>1</v>
      </c>
      <c r="F13" s="16" t="str">
        <f>TEXT(SalesDataTable[[#This Row],[Order Date]],"MMM")</f>
        <v>Jan</v>
      </c>
      <c r="G13" s="4" t="s">
        <v>11</v>
      </c>
      <c r="H13" s="4" t="s">
        <v>18</v>
      </c>
      <c r="I13" s="4" t="s">
        <v>2</v>
      </c>
      <c r="J13" s="4" t="s">
        <v>13</v>
      </c>
      <c r="K13" s="4" t="s">
        <v>23</v>
      </c>
      <c r="L13" s="4" t="s">
        <v>29</v>
      </c>
      <c r="M13" s="8">
        <v>2</v>
      </c>
      <c r="N13" s="5">
        <v>194.35</v>
      </c>
      <c r="O13" s="6">
        <v>0</v>
      </c>
      <c r="P13" s="5">
        <v>104.22</v>
      </c>
      <c r="Q13" s="5">
        <f t="shared" si="0"/>
        <v>388.7</v>
      </c>
      <c r="R13" s="5">
        <f t="shared" si="1"/>
        <v>208.44</v>
      </c>
      <c r="S13" s="5">
        <f t="shared" si="2"/>
        <v>180.26</v>
      </c>
      <c r="T13" s="7">
        <f t="shared" si="3"/>
        <v>0.46375096475430921</v>
      </c>
    </row>
    <row r="14" spans="1:20" ht="15.6">
      <c r="A14" s="2">
        <v>1077</v>
      </c>
      <c r="B14" s="3">
        <v>46026</v>
      </c>
      <c r="C14" s="4">
        <f>YEAR(SalesDataTable[[#This Row],[Order Date]])</f>
        <v>2026</v>
      </c>
      <c r="D14" s="16" t="str">
        <f>"Q"&amp;ROUNDUP(MONTH(SalesDataTable[[#This Row],[Order Date]])/3,0)</f>
        <v>Q1</v>
      </c>
      <c r="E14" s="4">
        <f>MONTH(SalesDataTable[[#This Row],[Order Date]])</f>
        <v>1</v>
      </c>
      <c r="F14" s="16" t="str">
        <f>TEXT(SalesDataTable[[#This Row],[Order Date]],"MMM")</f>
        <v>Jan</v>
      </c>
      <c r="G14" s="4" t="s">
        <v>6</v>
      </c>
      <c r="H14" s="4" t="s">
        <v>27</v>
      </c>
      <c r="I14" s="4" t="s">
        <v>2</v>
      </c>
      <c r="J14" s="4" t="s">
        <v>13</v>
      </c>
      <c r="K14" s="4" t="s">
        <v>4</v>
      </c>
      <c r="L14" s="4" t="s">
        <v>30</v>
      </c>
      <c r="M14" s="8">
        <v>3</v>
      </c>
      <c r="N14" s="5">
        <v>102.12</v>
      </c>
      <c r="O14" s="6">
        <v>0.1</v>
      </c>
      <c r="P14" s="5">
        <v>51.28</v>
      </c>
      <c r="Q14" s="5">
        <f t="shared" si="0"/>
        <v>275.72400000000005</v>
      </c>
      <c r="R14" s="5">
        <f t="shared" si="1"/>
        <v>153.84</v>
      </c>
      <c r="S14" s="5">
        <f t="shared" si="2"/>
        <v>121.88400000000004</v>
      </c>
      <c r="T14" s="7">
        <f t="shared" si="3"/>
        <v>0.44205074639857256</v>
      </c>
    </row>
    <row r="15" spans="1:20" ht="15.6">
      <c r="A15" s="2">
        <v>1237</v>
      </c>
      <c r="B15" s="3">
        <v>46026</v>
      </c>
      <c r="C15" s="4">
        <f>YEAR(SalesDataTable[[#This Row],[Order Date]])</f>
        <v>2026</v>
      </c>
      <c r="D15" s="16" t="str">
        <f>"Q"&amp;ROUNDUP(MONTH(SalesDataTable[[#This Row],[Order Date]])/3,0)</f>
        <v>Q1</v>
      </c>
      <c r="E15" s="4">
        <f>MONTH(SalesDataTable[[#This Row],[Order Date]])</f>
        <v>1</v>
      </c>
      <c r="F15" s="16" t="str">
        <f>TEXT(SalesDataTable[[#This Row],[Order Date]],"MMM")</f>
        <v>Jan</v>
      </c>
      <c r="G15" s="4" t="s">
        <v>20</v>
      </c>
      <c r="H15" s="4" t="s">
        <v>31</v>
      </c>
      <c r="I15" s="4" t="s">
        <v>19</v>
      </c>
      <c r="J15" s="4" t="s">
        <v>16</v>
      </c>
      <c r="K15" s="4" t="s">
        <v>14</v>
      </c>
      <c r="L15" s="4" t="s">
        <v>32</v>
      </c>
      <c r="M15" s="8">
        <v>1</v>
      </c>
      <c r="N15" s="5">
        <v>46.99</v>
      </c>
      <c r="O15" s="6">
        <v>0.05</v>
      </c>
      <c r="P15" s="5">
        <v>18.11</v>
      </c>
      <c r="Q15" s="5">
        <f t="shared" si="0"/>
        <v>44.640500000000003</v>
      </c>
      <c r="R15" s="5">
        <f t="shared" si="1"/>
        <v>18.11</v>
      </c>
      <c r="S15" s="5">
        <f t="shared" si="2"/>
        <v>26.530500000000004</v>
      </c>
      <c r="T15" s="7">
        <f t="shared" si="3"/>
        <v>0.59431457980981395</v>
      </c>
    </row>
    <row r="16" spans="1:20" ht="15.6">
      <c r="A16" s="2">
        <v>1908</v>
      </c>
      <c r="B16" s="3">
        <v>46026</v>
      </c>
      <c r="C16" s="4">
        <f>YEAR(SalesDataTable[[#This Row],[Order Date]])</f>
        <v>2026</v>
      </c>
      <c r="D16" s="16" t="str">
        <f>"Q"&amp;ROUNDUP(MONTH(SalesDataTable[[#This Row],[Order Date]])/3,0)</f>
        <v>Q1</v>
      </c>
      <c r="E16" s="4">
        <f>MONTH(SalesDataTable[[#This Row],[Order Date]])</f>
        <v>1</v>
      </c>
      <c r="F16" s="16" t="str">
        <f>TEXT(SalesDataTable[[#This Row],[Order Date]],"MMM")</f>
        <v>Jan</v>
      </c>
      <c r="G16" s="4" t="s">
        <v>20</v>
      </c>
      <c r="H16" s="4" t="s">
        <v>33</v>
      </c>
      <c r="I16" s="4" t="s">
        <v>2</v>
      </c>
      <c r="J16" s="4" t="s">
        <v>13</v>
      </c>
      <c r="K16" s="4" t="s">
        <v>34</v>
      </c>
      <c r="L16" s="4" t="s">
        <v>35</v>
      </c>
      <c r="M16" s="8">
        <v>1</v>
      </c>
      <c r="N16" s="5">
        <v>40</v>
      </c>
      <c r="O16" s="6">
        <v>0</v>
      </c>
      <c r="P16" s="5">
        <v>15.04</v>
      </c>
      <c r="Q16" s="5">
        <f t="shared" si="0"/>
        <v>40</v>
      </c>
      <c r="R16" s="5">
        <f t="shared" si="1"/>
        <v>15.04</v>
      </c>
      <c r="S16" s="5">
        <f t="shared" si="2"/>
        <v>24.96</v>
      </c>
      <c r="T16" s="7">
        <f t="shared" si="3"/>
        <v>0.624</v>
      </c>
    </row>
    <row r="17" spans="1:20" ht="15.6">
      <c r="A17" s="2">
        <v>2245</v>
      </c>
      <c r="B17" s="3">
        <v>46026</v>
      </c>
      <c r="C17" s="4">
        <f>YEAR(SalesDataTable[[#This Row],[Order Date]])</f>
        <v>2026</v>
      </c>
      <c r="D17" s="16" t="str">
        <f>"Q"&amp;ROUNDUP(MONTH(SalesDataTable[[#This Row],[Order Date]])/3,0)</f>
        <v>Q1</v>
      </c>
      <c r="E17" s="4">
        <f>MONTH(SalesDataTable[[#This Row],[Order Date]])</f>
        <v>1</v>
      </c>
      <c r="F17" s="16" t="str">
        <f>TEXT(SalesDataTable[[#This Row],[Order Date]],"MMM")</f>
        <v>Jan</v>
      </c>
      <c r="G17" s="4" t="s">
        <v>0</v>
      </c>
      <c r="H17" s="4" t="s">
        <v>36</v>
      </c>
      <c r="I17" s="4" t="s">
        <v>2</v>
      </c>
      <c r="J17" s="4" t="s">
        <v>13</v>
      </c>
      <c r="K17" s="4" t="s">
        <v>9</v>
      </c>
      <c r="L17" s="4" t="s">
        <v>37</v>
      </c>
      <c r="M17" s="8">
        <v>1</v>
      </c>
      <c r="N17" s="5">
        <v>153.38999999999999</v>
      </c>
      <c r="O17" s="6">
        <v>0</v>
      </c>
      <c r="P17" s="5">
        <v>78.59</v>
      </c>
      <c r="Q17" s="5">
        <f t="shared" si="0"/>
        <v>153.38999999999999</v>
      </c>
      <c r="R17" s="5">
        <f t="shared" si="1"/>
        <v>78.59</v>
      </c>
      <c r="S17" s="5">
        <f t="shared" si="2"/>
        <v>74.799999999999983</v>
      </c>
      <c r="T17" s="7">
        <f t="shared" si="3"/>
        <v>0.48764587000456344</v>
      </c>
    </row>
    <row r="18" spans="1:20" ht="15.6">
      <c r="A18" s="2">
        <v>2928</v>
      </c>
      <c r="B18" s="3">
        <v>46026</v>
      </c>
      <c r="C18" s="4">
        <f>YEAR(SalesDataTable[[#This Row],[Order Date]])</f>
        <v>2026</v>
      </c>
      <c r="D18" s="16" t="str">
        <f>"Q"&amp;ROUNDUP(MONTH(SalesDataTable[[#This Row],[Order Date]])/3,0)</f>
        <v>Q1</v>
      </c>
      <c r="E18" s="4">
        <f>MONTH(SalesDataTable[[#This Row],[Order Date]])</f>
        <v>1</v>
      </c>
      <c r="F18" s="16" t="str">
        <f>TEXT(SalesDataTable[[#This Row],[Order Date]],"MMM")</f>
        <v>Jan</v>
      </c>
      <c r="G18" s="4" t="s">
        <v>6</v>
      </c>
      <c r="H18" s="4" t="s">
        <v>27</v>
      </c>
      <c r="I18" s="4" t="s">
        <v>2</v>
      </c>
      <c r="J18" s="4" t="s">
        <v>3</v>
      </c>
      <c r="K18" s="4" t="s">
        <v>34</v>
      </c>
      <c r="L18" s="4" t="s">
        <v>38</v>
      </c>
      <c r="M18" s="8">
        <v>2</v>
      </c>
      <c r="N18" s="5">
        <v>124.97</v>
      </c>
      <c r="O18" s="6">
        <v>0.1</v>
      </c>
      <c r="P18" s="5">
        <v>67.36</v>
      </c>
      <c r="Q18" s="5">
        <f t="shared" si="0"/>
        <v>224.946</v>
      </c>
      <c r="R18" s="5">
        <f t="shared" si="1"/>
        <v>134.72</v>
      </c>
      <c r="S18" s="5">
        <f t="shared" si="2"/>
        <v>90.225999999999999</v>
      </c>
      <c r="T18" s="7">
        <f t="shared" si="3"/>
        <v>0.40110070861451191</v>
      </c>
    </row>
    <row r="19" spans="1:20" ht="15.6">
      <c r="A19" s="2">
        <v>4249</v>
      </c>
      <c r="B19" s="3">
        <v>46026</v>
      </c>
      <c r="C19" s="4">
        <f>YEAR(SalesDataTable[[#This Row],[Order Date]])</f>
        <v>2026</v>
      </c>
      <c r="D19" s="16" t="str">
        <f>"Q"&amp;ROUNDUP(MONTH(SalesDataTable[[#This Row],[Order Date]])/3,0)</f>
        <v>Q1</v>
      </c>
      <c r="E19" s="4">
        <f>MONTH(SalesDataTable[[#This Row],[Order Date]])</f>
        <v>1</v>
      </c>
      <c r="F19" s="16" t="str">
        <f>TEXT(SalesDataTable[[#This Row],[Order Date]],"MMM")</f>
        <v>Jan</v>
      </c>
      <c r="G19" s="4" t="s">
        <v>20</v>
      </c>
      <c r="H19" s="4" t="s">
        <v>21</v>
      </c>
      <c r="I19" s="4" t="s">
        <v>28</v>
      </c>
      <c r="J19" s="4" t="s">
        <v>13</v>
      </c>
      <c r="K19" s="4" t="s">
        <v>4</v>
      </c>
      <c r="L19" s="4" t="s">
        <v>30</v>
      </c>
      <c r="M19" s="8">
        <v>2</v>
      </c>
      <c r="N19" s="5">
        <v>100.12</v>
      </c>
      <c r="O19" s="6">
        <v>0.1</v>
      </c>
      <c r="P19" s="5">
        <v>49.67</v>
      </c>
      <c r="Q19" s="5">
        <f t="shared" si="0"/>
        <v>180.21600000000001</v>
      </c>
      <c r="R19" s="5">
        <f t="shared" si="1"/>
        <v>99.34</v>
      </c>
      <c r="S19" s="5">
        <f t="shared" si="2"/>
        <v>80.876000000000005</v>
      </c>
      <c r="T19" s="7">
        <f t="shared" si="3"/>
        <v>0.44877258401029874</v>
      </c>
    </row>
    <row r="20" spans="1:20" ht="15.6">
      <c r="A20" s="2">
        <v>1734</v>
      </c>
      <c r="B20" s="3">
        <v>46027</v>
      </c>
      <c r="C20" s="4">
        <f>YEAR(SalesDataTable[[#This Row],[Order Date]])</f>
        <v>2026</v>
      </c>
      <c r="D20" s="16" t="str">
        <f>"Q"&amp;ROUNDUP(MONTH(SalesDataTable[[#This Row],[Order Date]])/3,0)</f>
        <v>Q1</v>
      </c>
      <c r="E20" s="4">
        <f>MONTH(SalesDataTable[[#This Row],[Order Date]])</f>
        <v>1</v>
      </c>
      <c r="F20" s="16" t="str">
        <f>TEXT(SalesDataTable[[#This Row],[Order Date]],"MMM")</f>
        <v>Jan</v>
      </c>
      <c r="G20" s="4" t="s">
        <v>20</v>
      </c>
      <c r="H20" s="4" t="s">
        <v>33</v>
      </c>
      <c r="I20" s="4" t="s">
        <v>28</v>
      </c>
      <c r="J20" s="4" t="s">
        <v>3</v>
      </c>
      <c r="K20" s="4" t="s">
        <v>34</v>
      </c>
      <c r="L20" s="4" t="s">
        <v>35</v>
      </c>
      <c r="M20" s="8">
        <v>1</v>
      </c>
      <c r="N20" s="5">
        <v>40.6</v>
      </c>
      <c r="O20" s="6">
        <v>0.15</v>
      </c>
      <c r="P20" s="5">
        <v>14.61</v>
      </c>
      <c r="Q20" s="5">
        <f t="shared" si="0"/>
        <v>34.51</v>
      </c>
      <c r="R20" s="5">
        <f t="shared" si="1"/>
        <v>14.61</v>
      </c>
      <c r="S20" s="5">
        <f t="shared" si="2"/>
        <v>19.899999999999999</v>
      </c>
      <c r="T20" s="7">
        <f t="shared" si="3"/>
        <v>0.57664445088380178</v>
      </c>
    </row>
    <row r="21" spans="1:20" ht="15.6">
      <c r="A21" s="2">
        <v>2331</v>
      </c>
      <c r="B21" s="3">
        <v>46027</v>
      </c>
      <c r="C21" s="4">
        <f>YEAR(SalesDataTable[[#This Row],[Order Date]])</f>
        <v>2026</v>
      </c>
      <c r="D21" s="16" t="str">
        <f>"Q"&amp;ROUNDUP(MONTH(SalesDataTable[[#This Row],[Order Date]])/3,0)</f>
        <v>Q1</v>
      </c>
      <c r="E21" s="4">
        <f>MONTH(SalesDataTable[[#This Row],[Order Date]])</f>
        <v>1</v>
      </c>
      <c r="F21" s="16" t="str">
        <f>TEXT(SalesDataTable[[#This Row],[Order Date]],"MMM")</f>
        <v>Jan</v>
      </c>
      <c r="G21" s="4" t="s">
        <v>20</v>
      </c>
      <c r="H21" s="4" t="s">
        <v>33</v>
      </c>
      <c r="I21" s="4" t="s">
        <v>2</v>
      </c>
      <c r="J21" s="4" t="s">
        <v>13</v>
      </c>
      <c r="K21" s="4" t="s">
        <v>4</v>
      </c>
      <c r="L21" s="4" t="s">
        <v>30</v>
      </c>
      <c r="M21" s="8">
        <v>1</v>
      </c>
      <c r="N21" s="5">
        <v>104.23</v>
      </c>
      <c r="O21" s="6">
        <v>0.1</v>
      </c>
      <c r="P21" s="5">
        <v>51.6</v>
      </c>
      <c r="Q21" s="5">
        <f t="shared" si="0"/>
        <v>93.807000000000002</v>
      </c>
      <c r="R21" s="5">
        <f t="shared" si="1"/>
        <v>51.6</v>
      </c>
      <c r="S21" s="5">
        <f t="shared" si="2"/>
        <v>42.207000000000001</v>
      </c>
      <c r="T21" s="7">
        <f t="shared" si="3"/>
        <v>0.44993443986056475</v>
      </c>
    </row>
    <row r="22" spans="1:20" ht="15.6">
      <c r="A22" s="2">
        <v>2475</v>
      </c>
      <c r="B22" s="3">
        <v>46027</v>
      </c>
      <c r="C22" s="4">
        <f>YEAR(SalesDataTable[[#This Row],[Order Date]])</f>
        <v>2026</v>
      </c>
      <c r="D22" s="16" t="str">
        <f>"Q"&amp;ROUNDUP(MONTH(SalesDataTable[[#This Row],[Order Date]])/3,0)</f>
        <v>Q1</v>
      </c>
      <c r="E22" s="4">
        <f>MONTH(SalesDataTable[[#This Row],[Order Date]])</f>
        <v>1</v>
      </c>
      <c r="F22" s="16" t="str">
        <f>TEXT(SalesDataTable[[#This Row],[Order Date]],"MMM")</f>
        <v>Jan</v>
      </c>
      <c r="G22" s="4" t="s">
        <v>6</v>
      </c>
      <c r="H22" s="4" t="s">
        <v>7</v>
      </c>
      <c r="I22" s="4" t="s">
        <v>19</v>
      </c>
      <c r="J22" s="4" t="s">
        <v>3</v>
      </c>
      <c r="K22" s="4" t="s">
        <v>34</v>
      </c>
      <c r="L22" s="4" t="s">
        <v>38</v>
      </c>
      <c r="M22" s="8">
        <v>5</v>
      </c>
      <c r="N22" s="5">
        <v>122.87</v>
      </c>
      <c r="O22" s="6">
        <v>0.05</v>
      </c>
      <c r="P22" s="5">
        <v>69.67</v>
      </c>
      <c r="Q22" s="5">
        <f t="shared" si="0"/>
        <v>583.63250000000005</v>
      </c>
      <c r="R22" s="5">
        <f t="shared" si="1"/>
        <v>348.35</v>
      </c>
      <c r="S22" s="5">
        <f t="shared" si="2"/>
        <v>235.28250000000003</v>
      </c>
      <c r="T22" s="7">
        <f t="shared" si="3"/>
        <v>0.40313467807224584</v>
      </c>
    </row>
    <row r="23" spans="1:20" ht="15.6">
      <c r="A23" s="2">
        <v>1433</v>
      </c>
      <c r="B23" s="3">
        <v>46028</v>
      </c>
      <c r="C23" s="4">
        <f>YEAR(SalesDataTable[[#This Row],[Order Date]])</f>
        <v>2026</v>
      </c>
      <c r="D23" s="16" t="str">
        <f>"Q"&amp;ROUNDUP(MONTH(SalesDataTable[[#This Row],[Order Date]])/3,0)</f>
        <v>Q1</v>
      </c>
      <c r="E23" s="4">
        <f>MONTH(SalesDataTable[[#This Row],[Order Date]])</f>
        <v>1</v>
      </c>
      <c r="F23" s="16" t="str">
        <f>TEXT(SalesDataTable[[#This Row],[Order Date]],"MMM")</f>
        <v>Jan</v>
      </c>
      <c r="G23" s="4" t="s">
        <v>11</v>
      </c>
      <c r="H23" s="4" t="s">
        <v>39</v>
      </c>
      <c r="I23" s="4" t="s">
        <v>2</v>
      </c>
      <c r="J23" s="4" t="s">
        <v>13</v>
      </c>
      <c r="K23" s="4" t="s">
        <v>14</v>
      </c>
      <c r="L23" s="4" t="s">
        <v>15</v>
      </c>
      <c r="M23" s="8">
        <v>2</v>
      </c>
      <c r="N23" s="5">
        <v>36.619999999999997</v>
      </c>
      <c r="O23" s="6">
        <v>0.05</v>
      </c>
      <c r="P23" s="5">
        <v>13.87</v>
      </c>
      <c r="Q23" s="5">
        <f t="shared" si="0"/>
        <v>69.577999999999989</v>
      </c>
      <c r="R23" s="5">
        <f t="shared" si="1"/>
        <v>27.74</v>
      </c>
      <c r="S23" s="5">
        <f t="shared" si="2"/>
        <v>41.837999999999994</v>
      </c>
      <c r="T23" s="7">
        <f t="shared" si="3"/>
        <v>0.60131075914800658</v>
      </c>
    </row>
    <row r="24" spans="1:20" ht="15.6">
      <c r="A24" s="2">
        <v>3624</v>
      </c>
      <c r="B24" s="3">
        <v>46028</v>
      </c>
      <c r="C24" s="4">
        <f>YEAR(SalesDataTable[[#This Row],[Order Date]])</f>
        <v>2026</v>
      </c>
      <c r="D24" s="16" t="str">
        <f>"Q"&amp;ROUNDUP(MONTH(SalesDataTable[[#This Row],[Order Date]])/3,0)</f>
        <v>Q1</v>
      </c>
      <c r="E24" s="4">
        <f>MONTH(SalesDataTable[[#This Row],[Order Date]])</f>
        <v>1</v>
      </c>
      <c r="F24" s="16" t="str">
        <f>TEXT(SalesDataTable[[#This Row],[Order Date]],"MMM")</f>
        <v>Jan</v>
      </c>
      <c r="G24" s="4" t="s">
        <v>20</v>
      </c>
      <c r="H24" s="4" t="s">
        <v>31</v>
      </c>
      <c r="I24" s="4" t="s">
        <v>2</v>
      </c>
      <c r="J24" s="4" t="s">
        <v>13</v>
      </c>
      <c r="K24" s="4" t="s">
        <v>9</v>
      </c>
      <c r="L24" s="4" t="s">
        <v>10</v>
      </c>
      <c r="M24" s="8">
        <v>1</v>
      </c>
      <c r="N24" s="5">
        <v>93.4</v>
      </c>
      <c r="O24" s="6">
        <v>0</v>
      </c>
      <c r="P24" s="5">
        <v>46.11</v>
      </c>
      <c r="Q24" s="5">
        <f t="shared" si="0"/>
        <v>93.4</v>
      </c>
      <c r="R24" s="5">
        <f t="shared" si="1"/>
        <v>46.11</v>
      </c>
      <c r="S24" s="5">
        <f t="shared" si="2"/>
        <v>47.290000000000006</v>
      </c>
      <c r="T24" s="7">
        <f t="shared" si="3"/>
        <v>0.50631691648822275</v>
      </c>
    </row>
    <row r="25" spans="1:20" ht="15.6">
      <c r="A25" s="2">
        <v>4680</v>
      </c>
      <c r="B25" s="3">
        <v>46028</v>
      </c>
      <c r="C25" s="4">
        <f>YEAR(SalesDataTable[[#This Row],[Order Date]])</f>
        <v>2026</v>
      </c>
      <c r="D25" s="16" t="str">
        <f>"Q"&amp;ROUNDUP(MONTH(SalesDataTable[[#This Row],[Order Date]])/3,0)</f>
        <v>Q1</v>
      </c>
      <c r="E25" s="4">
        <f>MONTH(SalesDataTable[[#This Row],[Order Date]])</f>
        <v>1</v>
      </c>
      <c r="F25" s="16" t="str">
        <f>TEXT(SalesDataTable[[#This Row],[Order Date]],"MMM")</f>
        <v>Jan</v>
      </c>
      <c r="G25" s="4" t="s">
        <v>6</v>
      </c>
      <c r="H25" s="4" t="s">
        <v>7</v>
      </c>
      <c r="I25" s="4" t="s">
        <v>28</v>
      </c>
      <c r="J25" s="4" t="s">
        <v>13</v>
      </c>
      <c r="K25" s="4" t="s">
        <v>23</v>
      </c>
      <c r="L25" s="4" t="s">
        <v>40</v>
      </c>
      <c r="M25" s="8">
        <v>2</v>
      </c>
      <c r="N25" s="5">
        <v>81.260000000000005</v>
      </c>
      <c r="O25" s="6">
        <v>0</v>
      </c>
      <c r="P25" s="5">
        <v>39.119999999999997</v>
      </c>
      <c r="Q25" s="5">
        <f t="shared" si="0"/>
        <v>162.52000000000001</v>
      </c>
      <c r="R25" s="5">
        <f t="shared" si="1"/>
        <v>78.239999999999995</v>
      </c>
      <c r="S25" s="5">
        <f t="shared" si="2"/>
        <v>84.280000000000015</v>
      </c>
      <c r="T25" s="7">
        <f t="shared" si="3"/>
        <v>0.51858232832882112</v>
      </c>
    </row>
    <row r="26" spans="1:20" ht="15.6">
      <c r="A26" s="2">
        <v>4803</v>
      </c>
      <c r="B26" s="3">
        <v>46028</v>
      </c>
      <c r="C26" s="4">
        <f>YEAR(SalesDataTable[[#This Row],[Order Date]])</f>
        <v>2026</v>
      </c>
      <c r="D26" s="16" t="str">
        <f>"Q"&amp;ROUNDUP(MONTH(SalesDataTable[[#This Row],[Order Date]])/3,0)</f>
        <v>Q1</v>
      </c>
      <c r="E26" s="4">
        <f>MONTH(SalesDataTable[[#This Row],[Order Date]])</f>
        <v>1</v>
      </c>
      <c r="F26" s="16" t="str">
        <f>TEXT(SalesDataTable[[#This Row],[Order Date]],"MMM")</f>
        <v>Jan</v>
      </c>
      <c r="G26" s="4" t="s">
        <v>6</v>
      </c>
      <c r="H26" s="4" t="s">
        <v>41</v>
      </c>
      <c r="I26" s="4" t="s">
        <v>28</v>
      </c>
      <c r="J26" s="4" t="s">
        <v>13</v>
      </c>
      <c r="K26" s="4" t="s">
        <v>34</v>
      </c>
      <c r="L26" s="4" t="s">
        <v>42</v>
      </c>
      <c r="M26" s="8">
        <v>2</v>
      </c>
      <c r="N26" s="5">
        <v>35.78</v>
      </c>
      <c r="O26" s="6">
        <v>0</v>
      </c>
      <c r="P26" s="5">
        <v>13.84</v>
      </c>
      <c r="Q26" s="5">
        <f t="shared" si="0"/>
        <v>71.56</v>
      </c>
      <c r="R26" s="5">
        <f t="shared" si="1"/>
        <v>27.68</v>
      </c>
      <c r="S26" s="5">
        <f t="shared" si="2"/>
        <v>43.88</v>
      </c>
      <c r="T26" s="7">
        <f t="shared" si="3"/>
        <v>0.61319172722191173</v>
      </c>
    </row>
    <row r="27" spans="1:20" ht="15.6">
      <c r="A27" s="2">
        <v>248</v>
      </c>
      <c r="B27" s="3">
        <v>46029</v>
      </c>
      <c r="C27" s="4">
        <f>YEAR(SalesDataTable[[#This Row],[Order Date]])</f>
        <v>2026</v>
      </c>
      <c r="D27" s="16" t="str">
        <f>"Q"&amp;ROUNDUP(MONTH(SalesDataTable[[#This Row],[Order Date]])/3,0)</f>
        <v>Q1</v>
      </c>
      <c r="E27" s="4">
        <f>MONTH(SalesDataTable[[#This Row],[Order Date]])</f>
        <v>1</v>
      </c>
      <c r="F27" s="16" t="str">
        <f>TEXT(SalesDataTable[[#This Row],[Order Date]],"MMM")</f>
        <v>Jan</v>
      </c>
      <c r="G27" s="4" t="s">
        <v>6</v>
      </c>
      <c r="H27" s="4" t="s">
        <v>43</v>
      </c>
      <c r="I27" s="4" t="s">
        <v>28</v>
      </c>
      <c r="J27" s="4" t="s">
        <v>13</v>
      </c>
      <c r="K27" s="4" t="s">
        <v>4</v>
      </c>
      <c r="L27" s="4" t="s">
        <v>5</v>
      </c>
      <c r="M27" s="8">
        <v>3</v>
      </c>
      <c r="N27" s="5">
        <v>81.64</v>
      </c>
      <c r="O27" s="6">
        <v>0</v>
      </c>
      <c r="P27" s="5">
        <v>43.84</v>
      </c>
      <c r="Q27" s="5">
        <f t="shared" si="0"/>
        <v>244.92000000000002</v>
      </c>
      <c r="R27" s="5">
        <f t="shared" si="1"/>
        <v>131.52000000000001</v>
      </c>
      <c r="S27" s="5">
        <f t="shared" si="2"/>
        <v>113.4</v>
      </c>
      <c r="T27" s="7">
        <f t="shared" si="3"/>
        <v>0.46300832925036745</v>
      </c>
    </row>
    <row r="28" spans="1:20" ht="15.6">
      <c r="A28" s="2">
        <v>1118</v>
      </c>
      <c r="B28" s="3">
        <v>46029</v>
      </c>
      <c r="C28" s="4">
        <f>YEAR(SalesDataTable[[#This Row],[Order Date]])</f>
        <v>2026</v>
      </c>
      <c r="D28" s="16" t="str">
        <f>"Q"&amp;ROUNDUP(MONTH(SalesDataTable[[#This Row],[Order Date]])/3,0)</f>
        <v>Q1</v>
      </c>
      <c r="E28" s="4">
        <f>MONTH(SalesDataTable[[#This Row],[Order Date]])</f>
        <v>1</v>
      </c>
      <c r="F28" s="16" t="str">
        <f>TEXT(SalesDataTable[[#This Row],[Order Date]],"MMM")</f>
        <v>Jan</v>
      </c>
      <c r="G28" s="4" t="s">
        <v>6</v>
      </c>
      <c r="H28" s="4" t="s">
        <v>43</v>
      </c>
      <c r="I28" s="4" t="s">
        <v>2</v>
      </c>
      <c r="J28" s="4" t="s">
        <v>3</v>
      </c>
      <c r="K28" s="4" t="s">
        <v>14</v>
      </c>
      <c r="L28" s="4" t="s">
        <v>44</v>
      </c>
      <c r="M28" s="8">
        <v>2</v>
      </c>
      <c r="N28" s="5">
        <v>131.63999999999999</v>
      </c>
      <c r="O28" s="6">
        <v>0.05</v>
      </c>
      <c r="P28" s="5">
        <v>69.02</v>
      </c>
      <c r="Q28" s="5">
        <f t="shared" si="0"/>
        <v>250.11599999999996</v>
      </c>
      <c r="R28" s="5">
        <f t="shared" si="1"/>
        <v>138.04</v>
      </c>
      <c r="S28" s="5">
        <f t="shared" si="2"/>
        <v>112.07599999999996</v>
      </c>
      <c r="T28" s="7">
        <f t="shared" si="3"/>
        <v>0.44809608341729429</v>
      </c>
    </row>
    <row r="29" spans="1:20" ht="15.6">
      <c r="A29" s="2">
        <v>3023</v>
      </c>
      <c r="B29" s="3">
        <v>46029</v>
      </c>
      <c r="C29" s="4">
        <f>YEAR(SalesDataTable[[#This Row],[Order Date]])</f>
        <v>2026</v>
      </c>
      <c r="D29" s="16" t="str">
        <f>"Q"&amp;ROUNDUP(MONTH(SalesDataTable[[#This Row],[Order Date]])/3,0)</f>
        <v>Q1</v>
      </c>
      <c r="E29" s="4">
        <f>MONTH(SalesDataTable[[#This Row],[Order Date]])</f>
        <v>1</v>
      </c>
      <c r="F29" s="16" t="str">
        <f>TEXT(SalesDataTable[[#This Row],[Order Date]],"MMM")</f>
        <v>Jan</v>
      </c>
      <c r="G29" s="4" t="s">
        <v>11</v>
      </c>
      <c r="H29" s="4" t="s">
        <v>18</v>
      </c>
      <c r="I29" s="4" t="s">
        <v>28</v>
      </c>
      <c r="J29" s="4" t="s">
        <v>13</v>
      </c>
      <c r="K29" s="4" t="s">
        <v>9</v>
      </c>
      <c r="L29" s="4" t="s">
        <v>37</v>
      </c>
      <c r="M29" s="8">
        <v>2</v>
      </c>
      <c r="N29" s="5">
        <v>155.35</v>
      </c>
      <c r="O29" s="6">
        <v>0</v>
      </c>
      <c r="P29" s="5">
        <v>80.790000000000006</v>
      </c>
      <c r="Q29" s="5">
        <f t="shared" si="0"/>
        <v>310.7</v>
      </c>
      <c r="R29" s="5">
        <f t="shared" si="1"/>
        <v>161.58000000000001</v>
      </c>
      <c r="S29" s="5">
        <f t="shared" si="2"/>
        <v>149.11999999999998</v>
      </c>
      <c r="T29" s="7">
        <f t="shared" si="3"/>
        <v>0.47994850337946565</v>
      </c>
    </row>
    <row r="30" spans="1:20" ht="15.6">
      <c r="A30" s="2">
        <v>3903</v>
      </c>
      <c r="B30" s="3">
        <v>46029</v>
      </c>
      <c r="C30" s="4">
        <f>YEAR(SalesDataTable[[#This Row],[Order Date]])</f>
        <v>2026</v>
      </c>
      <c r="D30" s="16" t="str">
        <f>"Q"&amp;ROUNDUP(MONTH(SalesDataTable[[#This Row],[Order Date]])/3,0)</f>
        <v>Q1</v>
      </c>
      <c r="E30" s="4">
        <f>MONTH(SalesDataTable[[#This Row],[Order Date]])</f>
        <v>1</v>
      </c>
      <c r="F30" s="16" t="str">
        <f>TEXT(SalesDataTable[[#This Row],[Order Date]],"MMM")</f>
        <v>Jan</v>
      </c>
      <c r="G30" s="4" t="s">
        <v>20</v>
      </c>
      <c r="H30" s="4" t="s">
        <v>33</v>
      </c>
      <c r="I30" s="4" t="s">
        <v>2</v>
      </c>
      <c r="J30" s="4" t="s">
        <v>3</v>
      </c>
      <c r="K30" s="4" t="s">
        <v>34</v>
      </c>
      <c r="L30" s="4" t="s">
        <v>45</v>
      </c>
      <c r="M30" s="8">
        <v>2</v>
      </c>
      <c r="N30" s="5">
        <v>51.56</v>
      </c>
      <c r="O30" s="6">
        <v>0.05</v>
      </c>
      <c r="P30" s="5">
        <v>22.26</v>
      </c>
      <c r="Q30" s="5">
        <f t="shared" si="0"/>
        <v>97.963999999999999</v>
      </c>
      <c r="R30" s="5">
        <f t="shared" si="1"/>
        <v>44.52</v>
      </c>
      <c r="S30" s="5">
        <f t="shared" si="2"/>
        <v>53.443999999999996</v>
      </c>
      <c r="T30" s="7">
        <f t="shared" si="3"/>
        <v>0.54554734392225712</v>
      </c>
    </row>
    <row r="31" spans="1:20" ht="15.6">
      <c r="A31" s="2">
        <v>62</v>
      </c>
      <c r="B31" s="3">
        <v>46030</v>
      </c>
      <c r="C31" s="4">
        <f>YEAR(SalesDataTable[[#This Row],[Order Date]])</f>
        <v>2026</v>
      </c>
      <c r="D31" s="16" t="str">
        <f>"Q"&amp;ROUNDUP(MONTH(SalesDataTable[[#This Row],[Order Date]])/3,0)</f>
        <v>Q1</v>
      </c>
      <c r="E31" s="4">
        <f>MONTH(SalesDataTable[[#This Row],[Order Date]])</f>
        <v>1</v>
      </c>
      <c r="F31" s="16" t="str">
        <f>TEXT(SalesDataTable[[#This Row],[Order Date]],"MMM")</f>
        <v>Jan</v>
      </c>
      <c r="G31" s="4" t="s">
        <v>6</v>
      </c>
      <c r="H31" s="4" t="s">
        <v>43</v>
      </c>
      <c r="I31" s="4" t="s">
        <v>2</v>
      </c>
      <c r="J31" s="4" t="s">
        <v>13</v>
      </c>
      <c r="K31" s="4" t="s">
        <v>4</v>
      </c>
      <c r="L31" s="4" t="s">
        <v>22</v>
      </c>
      <c r="M31" s="8">
        <v>2</v>
      </c>
      <c r="N31" s="5">
        <v>51.63</v>
      </c>
      <c r="O31" s="6">
        <v>0</v>
      </c>
      <c r="P31" s="5">
        <v>22.54</v>
      </c>
      <c r="Q31" s="5">
        <f t="shared" si="0"/>
        <v>103.26</v>
      </c>
      <c r="R31" s="5">
        <f t="shared" si="1"/>
        <v>45.08</v>
      </c>
      <c r="S31" s="5">
        <f t="shared" si="2"/>
        <v>58.180000000000007</v>
      </c>
      <c r="T31" s="7">
        <f t="shared" si="3"/>
        <v>0.5634321131125315</v>
      </c>
    </row>
    <row r="32" spans="1:20" ht="15.6">
      <c r="A32" s="2">
        <v>142</v>
      </c>
      <c r="B32" s="3">
        <v>46030</v>
      </c>
      <c r="C32" s="4">
        <f>YEAR(SalesDataTable[[#This Row],[Order Date]])</f>
        <v>2026</v>
      </c>
      <c r="D32" s="16" t="str">
        <f>"Q"&amp;ROUNDUP(MONTH(SalesDataTable[[#This Row],[Order Date]])/3,0)</f>
        <v>Q1</v>
      </c>
      <c r="E32" s="4">
        <f>MONTH(SalesDataTable[[#This Row],[Order Date]])</f>
        <v>1</v>
      </c>
      <c r="F32" s="16" t="str">
        <f>TEXT(SalesDataTable[[#This Row],[Order Date]],"MMM")</f>
        <v>Jan</v>
      </c>
      <c r="G32" s="4" t="s">
        <v>0</v>
      </c>
      <c r="H32" s="4" t="s">
        <v>36</v>
      </c>
      <c r="I32" s="4" t="s">
        <v>8</v>
      </c>
      <c r="J32" s="4" t="s">
        <v>16</v>
      </c>
      <c r="K32" s="4" t="s">
        <v>23</v>
      </c>
      <c r="L32" s="4" t="s">
        <v>24</v>
      </c>
      <c r="M32" s="8">
        <v>5</v>
      </c>
      <c r="N32" s="5">
        <v>344.88</v>
      </c>
      <c r="O32" s="6">
        <v>0.15</v>
      </c>
      <c r="P32" s="5">
        <v>190.66</v>
      </c>
      <c r="Q32" s="5">
        <f t="shared" si="0"/>
        <v>1465.74</v>
      </c>
      <c r="R32" s="5">
        <f t="shared" si="1"/>
        <v>953.3</v>
      </c>
      <c r="S32" s="5">
        <f t="shared" si="2"/>
        <v>512.44000000000005</v>
      </c>
      <c r="T32" s="7">
        <f t="shared" si="3"/>
        <v>0.34961180018284282</v>
      </c>
    </row>
    <row r="33" spans="1:20" ht="15.6">
      <c r="A33" s="2">
        <v>450</v>
      </c>
      <c r="B33" s="3">
        <v>46030</v>
      </c>
      <c r="C33" s="4">
        <f>YEAR(SalesDataTable[[#This Row],[Order Date]])</f>
        <v>2026</v>
      </c>
      <c r="D33" s="16" t="str">
        <f>"Q"&amp;ROUNDUP(MONTH(SalesDataTable[[#This Row],[Order Date]])/3,0)</f>
        <v>Q1</v>
      </c>
      <c r="E33" s="4">
        <f>MONTH(SalesDataTable[[#This Row],[Order Date]])</f>
        <v>1</v>
      </c>
      <c r="F33" s="16" t="str">
        <f>TEXT(SalesDataTable[[#This Row],[Order Date]],"MMM")</f>
        <v>Jan</v>
      </c>
      <c r="G33" s="4" t="s">
        <v>11</v>
      </c>
      <c r="H33" s="4" t="s">
        <v>18</v>
      </c>
      <c r="I33" s="4" t="s">
        <v>19</v>
      </c>
      <c r="J33" s="4" t="s">
        <v>13</v>
      </c>
      <c r="K33" s="4" t="s">
        <v>9</v>
      </c>
      <c r="L33" s="4" t="s">
        <v>10</v>
      </c>
      <c r="M33" s="8">
        <v>2</v>
      </c>
      <c r="N33" s="5">
        <v>94.06</v>
      </c>
      <c r="O33" s="6">
        <v>0.15</v>
      </c>
      <c r="P33" s="5">
        <v>46.33</v>
      </c>
      <c r="Q33" s="5">
        <f t="shared" si="0"/>
        <v>159.90199999999999</v>
      </c>
      <c r="R33" s="5">
        <f t="shared" si="1"/>
        <v>92.66</v>
      </c>
      <c r="S33" s="5">
        <f t="shared" si="2"/>
        <v>67.24199999999999</v>
      </c>
      <c r="T33" s="7">
        <f t="shared" si="3"/>
        <v>0.42052006854198193</v>
      </c>
    </row>
    <row r="34" spans="1:20" ht="15.6">
      <c r="A34" s="2">
        <v>4397</v>
      </c>
      <c r="B34" s="3">
        <v>46030</v>
      </c>
      <c r="C34" s="4">
        <f>YEAR(SalesDataTable[[#This Row],[Order Date]])</f>
        <v>2026</v>
      </c>
      <c r="D34" s="16" t="str">
        <f>"Q"&amp;ROUNDUP(MONTH(SalesDataTable[[#This Row],[Order Date]])/3,0)</f>
        <v>Q1</v>
      </c>
      <c r="E34" s="4">
        <f>MONTH(SalesDataTable[[#This Row],[Order Date]])</f>
        <v>1</v>
      </c>
      <c r="F34" s="16" t="str">
        <f>TEXT(SalesDataTable[[#This Row],[Order Date]],"MMM")</f>
        <v>Jan</v>
      </c>
      <c r="G34" s="4" t="s">
        <v>0</v>
      </c>
      <c r="H34" s="4" t="s">
        <v>1</v>
      </c>
      <c r="I34" s="4" t="s">
        <v>2</v>
      </c>
      <c r="J34" s="4" t="s">
        <v>16</v>
      </c>
      <c r="K34" s="4" t="s">
        <v>9</v>
      </c>
      <c r="L34" s="4" t="s">
        <v>46</v>
      </c>
      <c r="M34" s="8">
        <v>1</v>
      </c>
      <c r="N34" s="5">
        <v>72.38</v>
      </c>
      <c r="O34" s="6">
        <v>0</v>
      </c>
      <c r="P34" s="5">
        <v>31.65</v>
      </c>
      <c r="Q34" s="5">
        <f t="shared" si="0"/>
        <v>72.38</v>
      </c>
      <c r="R34" s="5">
        <f t="shared" si="1"/>
        <v>31.65</v>
      </c>
      <c r="S34" s="5">
        <f t="shared" si="2"/>
        <v>40.729999999999997</v>
      </c>
      <c r="T34" s="7">
        <f t="shared" si="3"/>
        <v>0.56272450953302011</v>
      </c>
    </row>
    <row r="35" spans="1:20" ht="15.6">
      <c r="A35" s="2">
        <v>4798</v>
      </c>
      <c r="B35" s="3">
        <v>46030</v>
      </c>
      <c r="C35" s="4">
        <f>YEAR(SalesDataTable[[#This Row],[Order Date]])</f>
        <v>2026</v>
      </c>
      <c r="D35" s="16" t="str">
        <f>"Q"&amp;ROUNDUP(MONTH(SalesDataTable[[#This Row],[Order Date]])/3,0)</f>
        <v>Q1</v>
      </c>
      <c r="E35" s="4">
        <f>MONTH(SalesDataTable[[#This Row],[Order Date]])</f>
        <v>1</v>
      </c>
      <c r="F35" s="16" t="str">
        <f>TEXT(SalesDataTable[[#This Row],[Order Date]],"MMM")</f>
        <v>Jan</v>
      </c>
      <c r="G35" s="4" t="s">
        <v>6</v>
      </c>
      <c r="H35" s="4" t="s">
        <v>27</v>
      </c>
      <c r="I35" s="4" t="s">
        <v>2</v>
      </c>
      <c r="J35" s="4" t="s">
        <v>13</v>
      </c>
      <c r="K35" s="4" t="s">
        <v>9</v>
      </c>
      <c r="L35" s="4" t="s">
        <v>37</v>
      </c>
      <c r="M35" s="8">
        <v>1</v>
      </c>
      <c r="N35" s="5">
        <v>153.69</v>
      </c>
      <c r="O35" s="6">
        <v>0</v>
      </c>
      <c r="P35" s="5">
        <v>77.47</v>
      </c>
      <c r="Q35" s="5">
        <f t="shared" si="0"/>
        <v>153.69</v>
      </c>
      <c r="R35" s="5">
        <f t="shared" si="1"/>
        <v>77.47</v>
      </c>
      <c r="S35" s="5">
        <f t="shared" si="2"/>
        <v>76.22</v>
      </c>
      <c r="T35" s="7">
        <f t="shared" si="3"/>
        <v>0.49593337237295854</v>
      </c>
    </row>
    <row r="36" spans="1:20" ht="15.6">
      <c r="A36" s="2">
        <v>136</v>
      </c>
      <c r="B36" s="3">
        <v>46031</v>
      </c>
      <c r="C36" s="4">
        <f>YEAR(SalesDataTable[[#This Row],[Order Date]])</f>
        <v>2026</v>
      </c>
      <c r="D36" s="16" t="str">
        <f>"Q"&amp;ROUNDUP(MONTH(SalesDataTable[[#This Row],[Order Date]])/3,0)</f>
        <v>Q1</v>
      </c>
      <c r="E36" s="4">
        <f>MONTH(SalesDataTable[[#This Row],[Order Date]])</f>
        <v>1</v>
      </c>
      <c r="F36" s="16" t="str">
        <f>TEXT(SalesDataTable[[#This Row],[Order Date]],"MMM")</f>
        <v>Jan</v>
      </c>
      <c r="G36" s="4" t="s">
        <v>20</v>
      </c>
      <c r="H36" s="4" t="s">
        <v>47</v>
      </c>
      <c r="I36" s="4" t="s">
        <v>8</v>
      </c>
      <c r="J36" s="4" t="s">
        <v>16</v>
      </c>
      <c r="K36" s="4" t="s">
        <v>14</v>
      </c>
      <c r="L36" s="4" t="s">
        <v>48</v>
      </c>
      <c r="M36" s="8">
        <v>15</v>
      </c>
      <c r="N36" s="5">
        <v>168.62</v>
      </c>
      <c r="O36" s="6">
        <v>0.05</v>
      </c>
      <c r="P36" s="5">
        <v>86.09</v>
      </c>
      <c r="Q36" s="5">
        <f t="shared" si="0"/>
        <v>2402.835</v>
      </c>
      <c r="R36" s="5">
        <f t="shared" si="1"/>
        <v>1291.3500000000001</v>
      </c>
      <c r="S36" s="5">
        <f t="shared" si="2"/>
        <v>1111.4849999999999</v>
      </c>
      <c r="T36" s="7">
        <f t="shared" si="3"/>
        <v>0.46257233642759488</v>
      </c>
    </row>
    <row r="37" spans="1:20" ht="15.6">
      <c r="A37" s="2">
        <v>2782</v>
      </c>
      <c r="B37" s="3">
        <v>46031</v>
      </c>
      <c r="C37" s="4">
        <f>YEAR(SalesDataTable[[#This Row],[Order Date]])</f>
        <v>2026</v>
      </c>
      <c r="D37" s="16" t="str">
        <f>"Q"&amp;ROUNDUP(MONTH(SalesDataTable[[#This Row],[Order Date]])/3,0)</f>
        <v>Q1</v>
      </c>
      <c r="E37" s="4">
        <f>MONTH(SalesDataTable[[#This Row],[Order Date]])</f>
        <v>1</v>
      </c>
      <c r="F37" s="16" t="str">
        <f>TEXT(SalesDataTable[[#This Row],[Order Date]],"MMM")</f>
        <v>Jan</v>
      </c>
      <c r="G37" s="4" t="s">
        <v>20</v>
      </c>
      <c r="H37" s="4" t="s">
        <v>21</v>
      </c>
      <c r="I37" s="4" t="s">
        <v>2</v>
      </c>
      <c r="J37" s="4" t="s">
        <v>13</v>
      </c>
      <c r="K37" s="4" t="s">
        <v>9</v>
      </c>
      <c r="L37" s="4" t="s">
        <v>37</v>
      </c>
      <c r="M37" s="8">
        <v>1</v>
      </c>
      <c r="N37" s="5">
        <v>152.75</v>
      </c>
      <c r="O37" s="6">
        <v>0.05</v>
      </c>
      <c r="P37" s="5">
        <v>79.88</v>
      </c>
      <c r="Q37" s="5">
        <f t="shared" si="0"/>
        <v>145.11249999999998</v>
      </c>
      <c r="R37" s="5">
        <f t="shared" si="1"/>
        <v>79.88</v>
      </c>
      <c r="S37" s="5">
        <f t="shared" si="2"/>
        <v>65.232499999999987</v>
      </c>
      <c r="T37" s="7">
        <f t="shared" si="3"/>
        <v>0.44953053665259707</v>
      </c>
    </row>
    <row r="38" spans="1:20" ht="15.6">
      <c r="A38" s="2">
        <v>4704</v>
      </c>
      <c r="B38" s="3">
        <v>46031</v>
      </c>
      <c r="C38" s="4">
        <f>YEAR(SalesDataTable[[#This Row],[Order Date]])</f>
        <v>2026</v>
      </c>
      <c r="D38" s="16" t="str">
        <f>"Q"&amp;ROUNDUP(MONTH(SalesDataTable[[#This Row],[Order Date]])/3,0)</f>
        <v>Q1</v>
      </c>
      <c r="E38" s="4">
        <f>MONTH(SalesDataTable[[#This Row],[Order Date]])</f>
        <v>1</v>
      </c>
      <c r="F38" s="16" t="str">
        <f>TEXT(SalesDataTable[[#This Row],[Order Date]],"MMM")</f>
        <v>Jan</v>
      </c>
      <c r="G38" s="4" t="s">
        <v>6</v>
      </c>
      <c r="H38" s="4" t="s">
        <v>49</v>
      </c>
      <c r="I38" s="4" t="s">
        <v>28</v>
      </c>
      <c r="J38" s="4" t="s">
        <v>13</v>
      </c>
      <c r="K38" s="4" t="s">
        <v>34</v>
      </c>
      <c r="L38" s="4" t="s">
        <v>42</v>
      </c>
      <c r="M38" s="8">
        <v>2</v>
      </c>
      <c r="N38" s="5">
        <v>36.72</v>
      </c>
      <c r="O38" s="6">
        <v>0.05</v>
      </c>
      <c r="P38" s="5">
        <v>14.15</v>
      </c>
      <c r="Q38" s="5">
        <f t="shared" si="0"/>
        <v>69.768000000000001</v>
      </c>
      <c r="R38" s="5">
        <f t="shared" si="1"/>
        <v>28.3</v>
      </c>
      <c r="S38" s="5">
        <f t="shared" si="2"/>
        <v>41.468000000000004</v>
      </c>
      <c r="T38" s="7">
        <f t="shared" si="3"/>
        <v>0.59436991170737308</v>
      </c>
    </row>
    <row r="39" spans="1:20" ht="15.6">
      <c r="A39" s="2">
        <v>69</v>
      </c>
      <c r="B39" s="3">
        <v>46032</v>
      </c>
      <c r="C39" s="4">
        <f>YEAR(SalesDataTable[[#This Row],[Order Date]])</f>
        <v>2026</v>
      </c>
      <c r="D39" s="16" t="str">
        <f>"Q"&amp;ROUNDUP(MONTH(SalesDataTable[[#This Row],[Order Date]])/3,0)</f>
        <v>Q1</v>
      </c>
      <c r="E39" s="4">
        <f>MONTH(SalesDataTable[[#This Row],[Order Date]])</f>
        <v>1</v>
      </c>
      <c r="F39" s="16" t="str">
        <f>TEXT(SalesDataTable[[#This Row],[Order Date]],"MMM")</f>
        <v>Jan</v>
      </c>
      <c r="G39" s="4" t="s">
        <v>0</v>
      </c>
      <c r="H39" s="4" t="s">
        <v>50</v>
      </c>
      <c r="I39" s="4" t="s">
        <v>2</v>
      </c>
      <c r="J39" s="4" t="s">
        <v>3</v>
      </c>
      <c r="K39" s="4" t="s">
        <v>9</v>
      </c>
      <c r="L39" s="4" t="s">
        <v>17</v>
      </c>
      <c r="M39" s="8">
        <v>6</v>
      </c>
      <c r="N39" s="5">
        <v>141.31</v>
      </c>
      <c r="O39" s="6">
        <v>0.05</v>
      </c>
      <c r="P39" s="5">
        <v>79.349999999999994</v>
      </c>
      <c r="Q39" s="5">
        <f t="shared" si="0"/>
        <v>805.46699999999998</v>
      </c>
      <c r="R39" s="5">
        <f t="shared" si="1"/>
        <v>476.09999999999997</v>
      </c>
      <c r="S39" s="5">
        <f t="shared" si="2"/>
        <v>329.36700000000002</v>
      </c>
      <c r="T39" s="7">
        <f t="shared" si="3"/>
        <v>0.4089143316858419</v>
      </c>
    </row>
    <row r="40" spans="1:20" ht="15.6">
      <c r="A40" s="2">
        <v>490</v>
      </c>
      <c r="B40" s="3">
        <v>46032</v>
      </c>
      <c r="C40" s="4">
        <f>YEAR(SalesDataTable[[#This Row],[Order Date]])</f>
        <v>2026</v>
      </c>
      <c r="D40" s="16" t="str">
        <f>"Q"&amp;ROUNDUP(MONTH(SalesDataTable[[#This Row],[Order Date]])/3,0)</f>
        <v>Q1</v>
      </c>
      <c r="E40" s="4">
        <f>MONTH(SalesDataTable[[#This Row],[Order Date]])</f>
        <v>1</v>
      </c>
      <c r="F40" s="16" t="str">
        <f>TEXT(SalesDataTable[[#This Row],[Order Date]],"MMM")</f>
        <v>Jan</v>
      </c>
      <c r="G40" s="4" t="s">
        <v>11</v>
      </c>
      <c r="H40" s="4" t="s">
        <v>39</v>
      </c>
      <c r="I40" s="4" t="s">
        <v>2</v>
      </c>
      <c r="J40" s="4" t="s">
        <v>16</v>
      </c>
      <c r="K40" s="4" t="s">
        <v>23</v>
      </c>
      <c r="L40" s="4" t="s">
        <v>51</v>
      </c>
      <c r="M40" s="8">
        <v>2</v>
      </c>
      <c r="N40" s="5">
        <v>121.23</v>
      </c>
      <c r="O40" s="6">
        <v>0</v>
      </c>
      <c r="P40" s="5">
        <v>59.66</v>
      </c>
      <c r="Q40" s="5">
        <f t="shared" si="0"/>
        <v>242.46</v>
      </c>
      <c r="R40" s="5">
        <f t="shared" si="1"/>
        <v>119.32</v>
      </c>
      <c r="S40" s="5">
        <f t="shared" si="2"/>
        <v>123.14000000000001</v>
      </c>
      <c r="T40" s="7">
        <f t="shared" si="3"/>
        <v>0.50787758805576178</v>
      </c>
    </row>
    <row r="41" spans="1:20" ht="15.6">
      <c r="A41" s="2">
        <v>3685</v>
      </c>
      <c r="B41" s="3">
        <v>46032</v>
      </c>
      <c r="C41" s="4">
        <f>YEAR(SalesDataTable[[#This Row],[Order Date]])</f>
        <v>2026</v>
      </c>
      <c r="D41" s="16" t="str">
        <f>"Q"&amp;ROUNDUP(MONTH(SalesDataTable[[#This Row],[Order Date]])/3,0)</f>
        <v>Q1</v>
      </c>
      <c r="E41" s="4">
        <f>MONTH(SalesDataTable[[#This Row],[Order Date]])</f>
        <v>1</v>
      </c>
      <c r="F41" s="16" t="str">
        <f>TEXT(SalesDataTable[[#This Row],[Order Date]],"MMM")</f>
        <v>Jan</v>
      </c>
      <c r="G41" s="4" t="s">
        <v>20</v>
      </c>
      <c r="H41" s="4" t="s">
        <v>33</v>
      </c>
      <c r="I41" s="4" t="s">
        <v>2</v>
      </c>
      <c r="J41" s="4" t="s">
        <v>13</v>
      </c>
      <c r="K41" s="4" t="s">
        <v>14</v>
      </c>
      <c r="L41" s="4" t="s">
        <v>48</v>
      </c>
      <c r="M41" s="8">
        <v>3</v>
      </c>
      <c r="N41" s="5">
        <v>161.58000000000001</v>
      </c>
      <c r="O41" s="6">
        <v>0</v>
      </c>
      <c r="P41" s="5">
        <v>85.58</v>
      </c>
      <c r="Q41" s="5">
        <f t="shared" si="0"/>
        <v>484.74</v>
      </c>
      <c r="R41" s="5">
        <f t="shared" si="1"/>
        <v>256.74</v>
      </c>
      <c r="S41" s="5">
        <f t="shared" si="2"/>
        <v>228</v>
      </c>
      <c r="T41" s="7">
        <f t="shared" si="3"/>
        <v>0.47035524198539425</v>
      </c>
    </row>
    <row r="42" spans="1:20" ht="15.6">
      <c r="A42" s="2">
        <v>3796</v>
      </c>
      <c r="B42" s="3">
        <v>46032</v>
      </c>
      <c r="C42" s="4">
        <f>YEAR(SalesDataTable[[#This Row],[Order Date]])</f>
        <v>2026</v>
      </c>
      <c r="D42" s="16" t="str">
        <f>"Q"&amp;ROUNDUP(MONTH(SalesDataTable[[#This Row],[Order Date]])/3,0)</f>
        <v>Q1</v>
      </c>
      <c r="E42" s="4">
        <f>MONTH(SalesDataTable[[#This Row],[Order Date]])</f>
        <v>1</v>
      </c>
      <c r="F42" s="16" t="str">
        <f>TEXT(SalesDataTable[[#This Row],[Order Date]],"MMM")</f>
        <v>Jan</v>
      </c>
      <c r="G42" s="4" t="s">
        <v>20</v>
      </c>
      <c r="H42" s="4" t="s">
        <v>33</v>
      </c>
      <c r="I42" s="4" t="s">
        <v>19</v>
      </c>
      <c r="J42" s="4" t="s">
        <v>3</v>
      </c>
      <c r="K42" s="4" t="s">
        <v>14</v>
      </c>
      <c r="L42" s="4" t="s">
        <v>48</v>
      </c>
      <c r="M42" s="8">
        <v>2</v>
      </c>
      <c r="N42" s="5">
        <v>166.84</v>
      </c>
      <c r="O42" s="6">
        <v>0</v>
      </c>
      <c r="P42" s="5">
        <v>88.67</v>
      </c>
      <c r="Q42" s="5">
        <f t="shared" si="0"/>
        <v>333.68</v>
      </c>
      <c r="R42" s="5">
        <f t="shared" si="1"/>
        <v>177.34</v>
      </c>
      <c r="S42" s="5">
        <f t="shared" si="2"/>
        <v>156.34</v>
      </c>
      <c r="T42" s="7">
        <f t="shared" si="3"/>
        <v>0.4685327259649964</v>
      </c>
    </row>
    <row r="43" spans="1:20" ht="15.6">
      <c r="A43" s="2">
        <v>387</v>
      </c>
      <c r="B43" s="3">
        <v>46033</v>
      </c>
      <c r="C43" s="4">
        <f>YEAR(SalesDataTable[[#This Row],[Order Date]])</f>
        <v>2026</v>
      </c>
      <c r="D43" s="16" t="str">
        <f>"Q"&amp;ROUNDUP(MONTH(SalesDataTable[[#This Row],[Order Date]])/3,0)</f>
        <v>Q1</v>
      </c>
      <c r="E43" s="4">
        <f>MONTH(SalesDataTable[[#This Row],[Order Date]])</f>
        <v>1</v>
      </c>
      <c r="F43" s="16" t="str">
        <f>TEXT(SalesDataTable[[#This Row],[Order Date]],"MMM")</f>
        <v>Jan</v>
      </c>
      <c r="G43" s="4" t="s">
        <v>11</v>
      </c>
      <c r="H43" s="4" t="s">
        <v>25</v>
      </c>
      <c r="I43" s="4" t="s">
        <v>2</v>
      </c>
      <c r="J43" s="4" t="s">
        <v>3</v>
      </c>
      <c r="K43" s="4" t="s">
        <v>9</v>
      </c>
      <c r="L43" s="4" t="s">
        <v>37</v>
      </c>
      <c r="M43" s="8">
        <v>1</v>
      </c>
      <c r="N43" s="5">
        <v>150.96</v>
      </c>
      <c r="O43" s="6">
        <v>0</v>
      </c>
      <c r="P43" s="5">
        <v>77.5</v>
      </c>
      <c r="Q43" s="5">
        <f t="shared" si="0"/>
        <v>150.96</v>
      </c>
      <c r="R43" s="5">
        <f t="shared" si="1"/>
        <v>77.5</v>
      </c>
      <c r="S43" s="5">
        <f t="shared" si="2"/>
        <v>73.460000000000008</v>
      </c>
      <c r="T43" s="7">
        <f t="shared" si="3"/>
        <v>0.48661897191308956</v>
      </c>
    </row>
    <row r="44" spans="1:20" ht="15.6">
      <c r="A44" s="2">
        <v>2796</v>
      </c>
      <c r="B44" s="3">
        <v>46033</v>
      </c>
      <c r="C44" s="4">
        <f>YEAR(SalesDataTable[[#This Row],[Order Date]])</f>
        <v>2026</v>
      </c>
      <c r="D44" s="16" t="str">
        <f>"Q"&amp;ROUNDUP(MONTH(SalesDataTable[[#This Row],[Order Date]])/3,0)</f>
        <v>Q1</v>
      </c>
      <c r="E44" s="4">
        <f>MONTH(SalesDataTable[[#This Row],[Order Date]])</f>
        <v>1</v>
      </c>
      <c r="F44" s="16" t="str">
        <f>TEXT(SalesDataTable[[#This Row],[Order Date]],"MMM")</f>
        <v>Jan</v>
      </c>
      <c r="G44" s="4" t="s">
        <v>20</v>
      </c>
      <c r="H44" s="4" t="s">
        <v>31</v>
      </c>
      <c r="I44" s="4" t="s">
        <v>19</v>
      </c>
      <c r="J44" s="4" t="s">
        <v>3</v>
      </c>
      <c r="K44" s="4" t="s">
        <v>14</v>
      </c>
      <c r="L44" s="4" t="s">
        <v>15</v>
      </c>
      <c r="M44" s="8">
        <v>3</v>
      </c>
      <c r="N44" s="5">
        <v>36.33</v>
      </c>
      <c r="O44" s="6">
        <v>0.05</v>
      </c>
      <c r="P44" s="5">
        <v>13.27</v>
      </c>
      <c r="Q44" s="5">
        <f t="shared" si="0"/>
        <v>103.54049999999999</v>
      </c>
      <c r="R44" s="5">
        <f t="shared" si="1"/>
        <v>39.81</v>
      </c>
      <c r="S44" s="5">
        <f t="shared" si="2"/>
        <v>63.730499999999992</v>
      </c>
      <c r="T44" s="7">
        <f t="shared" si="3"/>
        <v>0.61551277036521934</v>
      </c>
    </row>
    <row r="45" spans="1:20" ht="15.6">
      <c r="A45" s="2">
        <v>3703</v>
      </c>
      <c r="B45" s="3">
        <v>46033</v>
      </c>
      <c r="C45" s="4">
        <f>YEAR(SalesDataTable[[#This Row],[Order Date]])</f>
        <v>2026</v>
      </c>
      <c r="D45" s="16" t="str">
        <f>"Q"&amp;ROUNDUP(MONTH(SalesDataTable[[#This Row],[Order Date]])/3,0)</f>
        <v>Q1</v>
      </c>
      <c r="E45" s="4">
        <f>MONTH(SalesDataTable[[#This Row],[Order Date]])</f>
        <v>1</v>
      </c>
      <c r="F45" s="16" t="str">
        <f>TEXT(SalesDataTable[[#This Row],[Order Date]],"MMM")</f>
        <v>Jan</v>
      </c>
      <c r="G45" s="4" t="s">
        <v>20</v>
      </c>
      <c r="H45" s="4" t="s">
        <v>33</v>
      </c>
      <c r="I45" s="4" t="s">
        <v>2</v>
      </c>
      <c r="J45" s="4" t="s">
        <v>3</v>
      </c>
      <c r="K45" s="4" t="s">
        <v>14</v>
      </c>
      <c r="L45" s="4" t="s">
        <v>15</v>
      </c>
      <c r="M45" s="8">
        <v>1</v>
      </c>
      <c r="N45" s="5">
        <v>35.340000000000003</v>
      </c>
      <c r="O45" s="6">
        <v>0.1</v>
      </c>
      <c r="P45" s="5">
        <v>13.36</v>
      </c>
      <c r="Q45" s="5">
        <f t="shared" si="0"/>
        <v>31.806000000000004</v>
      </c>
      <c r="R45" s="5">
        <f t="shared" si="1"/>
        <v>13.36</v>
      </c>
      <c r="S45" s="5">
        <f t="shared" si="2"/>
        <v>18.446000000000005</v>
      </c>
      <c r="T45" s="7">
        <f t="shared" si="3"/>
        <v>0.5799534678991386</v>
      </c>
    </row>
    <row r="46" spans="1:20" ht="15.6">
      <c r="A46" s="2">
        <v>4674</v>
      </c>
      <c r="B46" s="3">
        <v>46033</v>
      </c>
      <c r="C46" s="4">
        <f>YEAR(SalesDataTable[[#This Row],[Order Date]])</f>
        <v>2026</v>
      </c>
      <c r="D46" s="16" t="str">
        <f>"Q"&amp;ROUNDUP(MONTH(SalesDataTable[[#This Row],[Order Date]])/3,0)</f>
        <v>Q1</v>
      </c>
      <c r="E46" s="4">
        <f>MONTH(SalesDataTable[[#This Row],[Order Date]])</f>
        <v>1</v>
      </c>
      <c r="F46" s="16" t="str">
        <f>TEXT(SalesDataTable[[#This Row],[Order Date]],"MMM")</f>
        <v>Jan</v>
      </c>
      <c r="G46" s="4" t="s">
        <v>20</v>
      </c>
      <c r="H46" s="4" t="s">
        <v>33</v>
      </c>
      <c r="I46" s="4" t="s">
        <v>2</v>
      </c>
      <c r="J46" s="4" t="s">
        <v>3</v>
      </c>
      <c r="K46" s="4" t="s">
        <v>14</v>
      </c>
      <c r="L46" s="4" t="s">
        <v>32</v>
      </c>
      <c r="M46" s="8">
        <v>2</v>
      </c>
      <c r="N46" s="5">
        <v>46.27</v>
      </c>
      <c r="O46" s="6">
        <v>0</v>
      </c>
      <c r="P46" s="5">
        <v>18.23</v>
      </c>
      <c r="Q46" s="5">
        <f t="shared" si="0"/>
        <v>92.54</v>
      </c>
      <c r="R46" s="5">
        <f t="shared" si="1"/>
        <v>36.46</v>
      </c>
      <c r="S46" s="5">
        <f t="shared" si="2"/>
        <v>56.080000000000005</v>
      </c>
      <c r="T46" s="7">
        <f t="shared" si="3"/>
        <v>0.60600821266479366</v>
      </c>
    </row>
    <row r="47" spans="1:20" ht="15.6">
      <c r="A47" s="2">
        <v>4789</v>
      </c>
      <c r="B47" s="3">
        <v>46033</v>
      </c>
      <c r="C47" s="4">
        <f>YEAR(SalesDataTable[[#This Row],[Order Date]])</f>
        <v>2026</v>
      </c>
      <c r="D47" s="16" t="str">
        <f>"Q"&amp;ROUNDUP(MONTH(SalesDataTable[[#This Row],[Order Date]])/3,0)</f>
        <v>Q1</v>
      </c>
      <c r="E47" s="4">
        <f>MONTH(SalesDataTable[[#This Row],[Order Date]])</f>
        <v>1</v>
      </c>
      <c r="F47" s="16" t="str">
        <f>TEXT(SalesDataTable[[#This Row],[Order Date]],"MMM")</f>
        <v>Jan</v>
      </c>
      <c r="G47" s="4" t="s">
        <v>20</v>
      </c>
      <c r="H47" s="4" t="s">
        <v>31</v>
      </c>
      <c r="I47" s="4" t="s">
        <v>2</v>
      </c>
      <c r="J47" s="4" t="s">
        <v>3</v>
      </c>
      <c r="K47" s="4" t="s">
        <v>4</v>
      </c>
      <c r="L47" s="4" t="s">
        <v>5</v>
      </c>
      <c r="M47" s="8">
        <v>1</v>
      </c>
      <c r="N47" s="5">
        <v>79.930000000000007</v>
      </c>
      <c r="O47" s="6">
        <v>0.05</v>
      </c>
      <c r="P47" s="5">
        <v>43.73</v>
      </c>
      <c r="Q47" s="5">
        <f t="shared" si="0"/>
        <v>75.933500000000009</v>
      </c>
      <c r="R47" s="5">
        <f t="shared" si="1"/>
        <v>43.73</v>
      </c>
      <c r="S47" s="5">
        <f t="shared" si="2"/>
        <v>32.203500000000012</v>
      </c>
      <c r="T47" s="7">
        <f t="shared" si="3"/>
        <v>0.42410135184075554</v>
      </c>
    </row>
    <row r="48" spans="1:20" ht="15.6">
      <c r="A48" s="2">
        <v>804</v>
      </c>
      <c r="B48" s="3">
        <v>46034</v>
      </c>
      <c r="C48" s="4">
        <f>YEAR(SalesDataTable[[#This Row],[Order Date]])</f>
        <v>2026</v>
      </c>
      <c r="D48" s="16" t="str">
        <f>"Q"&amp;ROUNDUP(MONTH(SalesDataTable[[#This Row],[Order Date]])/3,0)</f>
        <v>Q1</v>
      </c>
      <c r="E48" s="4">
        <f>MONTH(SalesDataTable[[#This Row],[Order Date]])</f>
        <v>1</v>
      </c>
      <c r="F48" s="16" t="str">
        <f>TEXT(SalesDataTable[[#This Row],[Order Date]],"MMM")</f>
        <v>Jan</v>
      </c>
      <c r="G48" s="4" t="s">
        <v>6</v>
      </c>
      <c r="H48" s="4" t="s">
        <v>43</v>
      </c>
      <c r="I48" s="4" t="s">
        <v>19</v>
      </c>
      <c r="J48" s="4" t="s">
        <v>13</v>
      </c>
      <c r="K48" s="4" t="s">
        <v>9</v>
      </c>
      <c r="L48" s="4" t="s">
        <v>17</v>
      </c>
      <c r="M48" s="8">
        <v>1</v>
      </c>
      <c r="N48" s="5">
        <v>141.25</v>
      </c>
      <c r="O48" s="6">
        <v>0</v>
      </c>
      <c r="P48" s="5">
        <v>78.72</v>
      </c>
      <c r="Q48" s="5">
        <f t="shared" si="0"/>
        <v>141.25</v>
      </c>
      <c r="R48" s="5">
        <f t="shared" si="1"/>
        <v>78.72</v>
      </c>
      <c r="S48" s="5">
        <f t="shared" si="2"/>
        <v>62.53</v>
      </c>
      <c r="T48" s="7">
        <f t="shared" si="3"/>
        <v>0.44269026548672569</v>
      </c>
    </row>
    <row r="49" spans="1:20" ht="15.6">
      <c r="A49" s="2">
        <v>1780</v>
      </c>
      <c r="B49" s="3">
        <v>46034</v>
      </c>
      <c r="C49" s="4">
        <f>YEAR(SalesDataTable[[#This Row],[Order Date]])</f>
        <v>2026</v>
      </c>
      <c r="D49" s="16" t="str">
        <f>"Q"&amp;ROUNDUP(MONTH(SalesDataTable[[#This Row],[Order Date]])/3,0)</f>
        <v>Q1</v>
      </c>
      <c r="E49" s="4">
        <f>MONTH(SalesDataTable[[#This Row],[Order Date]])</f>
        <v>1</v>
      </c>
      <c r="F49" s="16" t="str">
        <f>TEXT(SalesDataTable[[#This Row],[Order Date]],"MMM")</f>
        <v>Jan</v>
      </c>
      <c r="G49" s="4" t="s">
        <v>20</v>
      </c>
      <c r="H49" s="4" t="s">
        <v>33</v>
      </c>
      <c r="I49" s="4" t="s">
        <v>2</v>
      </c>
      <c r="J49" s="4" t="s">
        <v>3</v>
      </c>
      <c r="K49" s="4" t="s">
        <v>4</v>
      </c>
      <c r="L49" s="4" t="s">
        <v>30</v>
      </c>
      <c r="M49" s="8">
        <v>2</v>
      </c>
      <c r="N49" s="5">
        <v>103.64</v>
      </c>
      <c r="O49" s="6">
        <v>0.1</v>
      </c>
      <c r="P49" s="5">
        <v>50.96</v>
      </c>
      <c r="Q49" s="5">
        <f t="shared" si="0"/>
        <v>186.55199999999999</v>
      </c>
      <c r="R49" s="5">
        <f t="shared" si="1"/>
        <v>101.92</v>
      </c>
      <c r="S49" s="5">
        <f t="shared" si="2"/>
        <v>84.631999999999991</v>
      </c>
      <c r="T49" s="7">
        <f t="shared" si="3"/>
        <v>0.45366439384193147</v>
      </c>
    </row>
    <row r="50" spans="1:20" ht="15.6">
      <c r="A50" s="2">
        <v>2844</v>
      </c>
      <c r="B50" s="3">
        <v>46034</v>
      </c>
      <c r="C50" s="4">
        <f>YEAR(SalesDataTable[[#This Row],[Order Date]])</f>
        <v>2026</v>
      </c>
      <c r="D50" s="16" t="str">
        <f>"Q"&amp;ROUNDUP(MONTH(SalesDataTable[[#This Row],[Order Date]])/3,0)</f>
        <v>Q1</v>
      </c>
      <c r="E50" s="4">
        <f>MONTH(SalesDataTable[[#This Row],[Order Date]])</f>
        <v>1</v>
      </c>
      <c r="F50" s="16" t="str">
        <f>TEXT(SalesDataTable[[#This Row],[Order Date]],"MMM")</f>
        <v>Jan</v>
      </c>
      <c r="G50" s="4" t="s">
        <v>0</v>
      </c>
      <c r="H50" s="4" t="s">
        <v>1</v>
      </c>
      <c r="I50" s="4" t="s">
        <v>2</v>
      </c>
      <c r="J50" s="4" t="s">
        <v>13</v>
      </c>
      <c r="K50" s="4" t="s">
        <v>14</v>
      </c>
      <c r="L50" s="4" t="s">
        <v>44</v>
      </c>
      <c r="M50" s="8">
        <v>1</v>
      </c>
      <c r="N50" s="5">
        <v>136.18</v>
      </c>
      <c r="O50" s="6">
        <v>0</v>
      </c>
      <c r="P50" s="5">
        <v>68.34</v>
      </c>
      <c r="Q50" s="5">
        <f t="shared" si="0"/>
        <v>136.18</v>
      </c>
      <c r="R50" s="5">
        <f t="shared" si="1"/>
        <v>68.34</v>
      </c>
      <c r="S50" s="5">
        <f t="shared" si="2"/>
        <v>67.84</v>
      </c>
      <c r="T50" s="7">
        <f t="shared" si="3"/>
        <v>0.498164194448524</v>
      </c>
    </row>
    <row r="51" spans="1:20" ht="15.6">
      <c r="A51" s="2">
        <v>3068</v>
      </c>
      <c r="B51" s="3">
        <v>46034</v>
      </c>
      <c r="C51" s="4">
        <f>YEAR(SalesDataTable[[#This Row],[Order Date]])</f>
        <v>2026</v>
      </c>
      <c r="D51" s="16" t="str">
        <f>"Q"&amp;ROUNDUP(MONTH(SalesDataTable[[#This Row],[Order Date]])/3,0)</f>
        <v>Q1</v>
      </c>
      <c r="E51" s="4">
        <f>MONTH(SalesDataTable[[#This Row],[Order Date]])</f>
        <v>1</v>
      </c>
      <c r="F51" s="16" t="str">
        <f>TEXT(SalesDataTable[[#This Row],[Order Date]],"MMM")</f>
        <v>Jan</v>
      </c>
      <c r="G51" s="4" t="s">
        <v>11</v>
      </c>
      <c r="H51" s="4" t="s">
        <v>12</v>
      </c>
      <c r="I51" s="4" t="s">
        <v>28</v>
      </c>
      <c r="J51" s="4" t="s">
        <v>13</v>
      </c>
      <c r="K51" s="4" t="s">
        <v>34</v>
      </c>
      <c r="L51" s="4" t="s">
        <v>42</v>
      </c>
      <c r="M51" s="8">
        <v>1</v>
      </c>
      <c r="N51" s="5">
        <v>36.43</v>
      </c>
      <c r="O51" s="6">
        <v>0</v>
      </c>
      <c r="P51" s="5">
        <v>14.33</v>
      </c>
      <c r="Q51" s="5">
        <f t="shared" si="0"/>
        <v>36.43</v>
      </c>
      <c r="R51" s="5">
        <f t="shared" si="1"/>
        <v>14.33</v>
      </c>
      <c r="S51" s="5">
        <f t="shared" si="2"/>
        <v>22.1</v>
      </c>
      <c r="T51" s="7">
        <f t="shared" si="3"/>
        <v>0.60664287674993145</v>
      </c>
    </row>
    <row r="52" spans="1:20" ht="15.6">
      <c r="A52" s="2">
        <v>3096</v>
      </c>
      <c r="B52" s="3">
        <v>46034</v>
      </c>
      <c r="C52" s="4">
        <f>YEAR(SalesDataTable[[#This Row],[Order Date]])</f>
        <v>2026</v>
      </c>
      <c r="D52" s="16" t="str">
        <f>"Q"&amp;ROUNDUP(MONTH(SalesDataTable[[#This Row],[Order Date]])/3,0)</f>
        <v>Q1</v>
      </c>
      <c r="E52" s="4">
        <f>MONTH(SalesDataTable[[#This Row],[Order Date]])</f>
        <v>1</v>
      </c>
      <c r="F52" s="16" t="str">
        <f>TEXT(SalesDataTable[[#This Row],[Order Date]],"MMM")</f>
        <v>Jan</v>
      </c>
      <c r="G52" s="4" t="s">
        <v>20</v>
      </c>
      <c r="H52" s="4" t="s">
        <v>31</v>
      </c>
      <c r="I52" s="4" t="s">
        <v>2</v>
      </c>
      <c r="J52" s="4" t="s">
        <v>13</v>
      </c>
      <c r="K52" s="4" t="s">
        <v>34</v>
      </c>
      <c r="L52" s="4" t="s">
        <v>45</v>
      </c>
      <c r="M52" s="8">
        <v>2</v>
      </c>
      <c r="N52" s="5">
        <v>50.51</v>
      </c>
      <c r="O52" s="6">
        <v>0.1</v>
      </c>
      <c r="P52" s="5">
        <v>21.84</v>
      </c>
      <c r="Q52" s="5">
        <f t="shared" si="0"/>
        <v>90.917999999999992</v>
      </c>
      <c r="R52" s="5">
        <f t="shared" si="1"/>
        <v>43.68</v>
      </c>
      <c r="S52" s="5">
        <f t="shared" si="2"/>
        <v>47.237999999999992</v>
      </c>
      <c r="T52" s="7">
        <f t="shared" si="3"/>
        <v>0.5195670824259222</v>
      </c>
    </row>
    <row r="53" spans="1:20" ht="15.6">
      <c r="A53" s="2">
        <v>3129</v>
      </c>
      <c r="B53" s="3">
        <v>46034</v>
      </c>
      <c r="C53" s="4">
        <f>YEAR(SalesDataTable[[#This Row],[Order Date]])</f>
        <v>2026</v>
      </c>
      <c r="D53" s="16" t="str">
        <f>"Q"&amp;ROUNDUP(MONTH(SalesDataTable[[#This Row],[Order Date]])/3,0)</f>
        <v>Q1</v>
      </c>
      <c r="E53" s="4">
        <f>MONTH(SalesDataTable[[#This Row],[Order Date]])</f>
        <v>1</v>
      </c>
      <c r="F53" s="16" t="str">
        <f>TEXT(SalesDataTable[[#This Row],[Order Date]],"MMM")</f>
        <v>Jan</v>
      </c>
      <c r="G53" s="4" t="s">
        <v>20</v>
      </c>
      <c r="H53" s="4" t="s">
        <v>47</v>
      </c>
      <c r="I53" s="4" t="s">
        <v>19</v>
      </c>
      <c r="J53" s="4" t="s">
        <v>3</v>
      </c>
      <c r="K53" s="4" t="s">
        <v>34</v>
      </c>
      <c r="L53" s="4" t="s">
        <v>38</v>
      </c>
      <c r="M53" s="8">
        <v>1</v>
      </c>
      <c r="N53" s="5">
        <v>123</v>
      </c>
      <c r="O53" s="6">
        <v>0</v>
      </c>
      <c r="P53" s="5">
        <v>67.3</v>
      </c>
      <c r="Q53" s="5">
        <f t="shared" si="0"/>
        <v>123</v>
      </c>
      <c r="R53" s="5">
        <f t="shared" si="1"/>
        <v>67.3</v>
      </c>
      <c r="S53" s="5">
        <f t="shared" si="2"/>
        <v>55.7</v>
      </c>
      <c r="T53" s="7">
        <f t="shared" si="3"/>
        <v>0.45284552845528458</v>
      </c>
    </row>
    <row r="54" spans="1:20" ht="15.6">
      <c r="A54" s="2">
        <v>3948</v>
      </c>
      <c r="B54" s="3">
        <v>46034</v>
      </c>
      <c r="C54" s="4">
        <f>YEAR(SalesDataTable[[#This Row],[Order Date]])</f>
        <v>2026</v>
      </c>
      <c r="D54" s="16" t="str">
        <f>"Q"&amp;ROUNDUP(MONTH(SalesDataTable[[#This Row],[Order Date]])/3,0)</f>
        <v>Q1</v>
      </c>
      <c r="E54" s="4">
        <f>MONTH(SalesDataTable[[#This Row],[Order Date]])</f>
        <v>1</v>
      </c>
      <c r="F54" s="16" t="str">
        <f>TEXT(SalesDataTable[[#This Row],[Order Date]],"MMM")</f>
        <v>Jan</v>
      </c>
      <c r="G54" s="4" t="s">
        <v>6</v>
      </c>
      <c r="H54" s="4" t="s">
        <v>49</v>
      </c>
      <c r="I54" s="4" t="s">
        <v>2</v>
      </c>
      <c r="J54" s="4" t="s">
        <v>13</v>
      </c>
      <c r="K54" s="4" t="s">
        <v>9</v>
      </c>
      <c r="L54" s="4" t="s">
        <v>46</v>
      </c>
      <c r="M54" s="8">
        <v>2</v>
      </c>
      <c r="N54" s="5">
        <v>72.239999999999995</v>
      </c>
      <c r="O54" s="6">
        <v>0</v>
      </c>
      <c r="P54" s="5">
        <v>32.94</v>
      </c>
      <c r="Q54" s="5">
        <f t="shared" si="0"/>
        <v>144.47999999999999</v>
      </c>
      <c r="R54" s="5">
        <f t="shared" si="1"/>
        <v>65.88</v>
      </c>
      <c r="S54" s="5">
        <f t="shared" si="2"/>
        <v>78.599999999999994</v>
      </c>
      <c r="T54" s="7">
        <f t="shared" si="3"/>
        <v>0.54401993355481726</v>
      </c>
    </row>
    <row r="55" spans="1:20" ht="15.6">
      <c r="A55" s="2">
        <v>5036</v>
      </c>
      <c r="B55" s="3">
        <v>46034</v>
      </c>
      <c r="C55" s="4">
        <f>YEAR(SalesDataTable[[#This Row],[Order Date]])</f>
        <v>2026</v>
      </c>
      <c r="D55" s="16" t="str">
        <f>"Q"&amp;ROUNDUP(MONTH(SalesDataTable[[#This Row],[Order Date]])/3,0)</f>
        <v>Q1</v>
      </c>
      <c r="E55" s="4">
        <f>MONTH(SalesDataTable[[#This Row],[Order Date]])</f>
        <v>1</v>
      </c>
      <c r="F55" s="16" t="str">
        <f>TEXT(SalesDataTable[[#This Row],[Order Date]],"MMM")</f>
        <v>Jan</v>
      </c>
      <c r="G55" s="4" t="s">
        <v>11</v>
      </c>
      <c r="H55" s="4" t="s">
        <v>18</v>
      </c>
      <c r="I55" s="4" t="s">
        <v>19</v>
      </c>
      <c r="J55" s="4" t="s">
        <v>3</v>
      </c>
      <c r="K55" s="4" t="s">
        <v>9</v>
      </c>
      <c r="L55" s="4" t="s">
        <v>37</v>
      </c>
      <c r="M55" s="8">
        <v>1</v>
      </c>
      <c r="N55" s="5">
        <v>151.11000000000001</v>
      </c>
      <c r="O55" s="6">
        <v>0.15</v>
      </c>
      <c r="P55" s="5">
        <v>79.650000000000006</v>
      </c>
      <c r="Q55" s="5">
        <f t="shared" si="0"/>
        <v>128.4435</v>
      </c>
      <c r="R55" s="5">
        <f t="shared" si="1"/>
        <v>79.650000000000006</v>
      </c>
      <c r="S55" s="5">
        <f t="shared" si="2"/>
        <v>48.793499999999995</v>
      </c>
      <c r="T55" s="7">
        <f t="shared" si="3"/>
        <v>0.37988298356865075</v>
      </c>
    </row>
    <row r="56" spans="1:20" ht="15.6">
      <c r="A56" s="2">
        <v>2681</v>
      </c>
      <c r="B56" s="3">
        <v>46035</v>
      </c>
      <c r="C56" s="4">
        <f>YEAR(SalesDataTable[[#This Row],[Order Date]])</f>
        <v>2026</v>
      </c>
      <c r="D56" s="16" t="str">
        <f>"Q"&amp;ROUNDUP(MONTH(SalesDataTable[[#This Row],[Order Date]])/3,0)</f>
        <v>Q1</v>
      </c>
      <c r="E56" s="4">
        <f>MONTH(SalesDataTable[[#This Row],[Order Date]])</f>
        <v>1</v>
      </c>
      <c r="F56" s="16" t="str">
        <f>TEXT(SalesDataTable[[#This Row],[Order Date]],"MMM")</f>
        <v>Jan</v>
      </c>
      <c r="G56" s="4" t="s">
        <v>20</v>
      </c>
      <c r="H56" s="4" t="s">
        <v>21</v>
      </c>
      <c r="I56" s="4" t="s">
        <v>2</v>
      </c>
      <c r="J56" s="4" t="s">
        <v>13</v>
      </c>
      <c r="K56" s="4" t="s">
        <v>9</v>
      </c>
      <c r="L56" s="4" t="s">
        <v>10</v>
      </c>
      <c r="M56" s="8">
        <v>1</v>
      </c>
      <c r="N56" s="5">
        <v>94.32</v>
      </c>
      <c r="O56" s="6">
        <v>0</v>
      </c>
      <c r="P56" s="5">
        <v>45.93</v>
      </c>
      <c r="Q56" s="5">
        <f t="shared" si="0"/>
        <v>94.32</v>
      </c>
      <c r="R56" s="5">
        <f t="shared" si="1"/>
        <v>45.93</v>
      </c>
      <c r="S56" s="5">
        <f t="shared" si="2"/>
        <v>48.389999999999993</v>
      </c>
      <c r="T56" s="7">
        <f t="shared" si="3"/>
        <v>0.51304071246819338</v>
      </c>
    </row>
    <row r="57" spans="1:20" ht="15.6">
      <c r="A57" s="2">
        <v>5101</v>
      </c>
      <c r="B57" s="3">
        <v>46035</v>
      </c>
      <c r="C57" s="4">
        <f>YEAR(SalesDataTable[[#This Row],[Order Date]])</f>
        <v>2026</v>
      </c>
      <c r="D57" s="16" t="str">
        <f>"Q"&amp;ROUNDUP(MONTH(SalesDataTable[[#This Row],[Order Date]])/3,0)</f>
        <v>Q1</v>
      </c>
      <c r="E57" s="4">
        <f>MONTH(SalesDataTable[[#This Row],[Order Date]])</f>
        <v>1</v>
      </c>
      <c r="F57" s="16" t="str">
        <f>TEXT(SalesDataTable[[#This Row],[Order Date]],"MMM")</f>
        <v>Jan</v>
      </c>
      <c r="G57" s="4" t="s">
        <v>6</v>
      </c>
      <c r="H57" s="4" t="s">
        <v>43</v>
      </c>
      <c r="I57" s="4" t="s">
        <v>2</v>
      </c>
      <c r="J57" s="4" t="s">
        <v>3</v>
      </c>
      <c r="K57" s="4" t="s">
        <v>4</v>
      </c>
      <c r="L57" s="4" t="s">
        <v>22</v>
      </c>
      <c r="M57" s="8">
        <v>3</v>
      </c>
      <c r="N57" s="5">
        <v>51.52</v>
      </c>
      <c r="O57" s="6">
        <v>0</v>
      </c>
      <c r="P57" s="5">
        <v>21.92</v>
      </c>
      <c r="Q57" s="5">
        <f t="shared" si="0"/>
        <v>154.56</v>
      </c>
      <c r="R57" s="5">
        <f t="shared" si="1"/>
        <v>65.760000000000005</v>
      </c>
      <c r="S57" s="5">
        <f t="shared" si="2"/>
        <v>88.8</v>
      </c>
      <c r="T57" s="7">
        <f t="shared" si="3"/>
        <v>0.57453416149068315</v>
      </c>
    </row>
    <row r="58" spans="1:20" ht="15.6">
      <c r="A58" s="2">
        <v>3871</v>
      </c>
      <c r="B58" s="3">
        <v>46036</v>
      </c>
      <c r="C58" s="4">
        <f>YEAR(SalesDataTable[[#This Row],[Order Date]])</f>
        <v>2026</v>
      </c>
      <c r="D58" s="16" t="str">
        <f>"Q"&amp;ROUNDUP(MONTH(SalesDataTable[[#This Row],[Order Date]])/3,0)</f>
        <v>Q1</v>
      </c>
      <c r="E58" s="4">
        <f>MONTH(SalesDataTable[[#This Row],[Order Date]])</f>
        <v>1</v>
      </c>
      <c r="F58" s="16" t="str">
        <f>TEXT(SalesDataTable[[#This Row],[Order Date]],"MMM")</f>
        <v>Jan</v>
      </c>
      <c r="G58" s="4" t="s">
        <v>0</v>
      </c>
      <c r="H58" s="4" t="s">
        <v>50</v>
      </c>
      <c r="I58" s="4" t="s">
        <v>2</v>
      </c>
      <c r="J58" s="4" t="s">
        <v>13</v>
      </c>
      <c r="K58" s="4" t="s">
        <v>9</v>
      </c>
      <c r="L58" s="4" t="s">
        <v>17</v>
      </c>
      <c r="M58" s="8">
        <v>2</v>
      </c>
      <c r="N58" s="5">
        <v>146.4</v>
      </c>
      <c r="O58" s="6">
        <v>0.05</v>
      </c>
      <c r="P58" s="5">
        <v>81.72</v>
      </c>
      <c r="Q58" s="5">
        <f t="shared" si="0"/>
        <v>278.16000000000003</v>
      </c>
      <c r="R58" s="5">
        <f t="shared" si="1"/>
        <v>163.44</v>
      </c>
      <c r="S58" s="5">
        <f t="shared" si="2"/>
        <v>114.72000000000003</v>
      </c>
      <c r="T58" s="7">
        <f t="shared" si="3"/>
        <v>0.4124245038826575</v>
      </c>
    </row>
    <row r="59" spans="1:20" ht="15.6">
      <c r="A59" s="2">
        <v>4643</v>
      </c>
      <c r="B59" s="3">
        <v>46036</v>
      </c>
      <c r="C59" s="4">
        <f>YEAR(SalesDataTable[[#This Row],[Order Date]])</f>
        <v>2026</v>
      </c>
      <c r="D59" s="16" t="str">
        <f>"Q"&amp;ROUNDUP(MONTH(SalesDataTable[[#This Row],[Order Date]])/3,0)</f>
        <v>Q1</v>
      </c>
      <c r="E59" s="4">
        <f>MONTH(SalesDataTable[[#This Row],[Order Date]])</f>
        <v>1</v>
      </c>
      <c r="F59" s="16" t="str">
        <f>TEXT(SalesDataTable[[#This Row],[Order Date]],"MMM")</f>
        <v>Jan</v>
      </c>
      <c r="G59" s="4" t="s">
        <v>0</v>
      </c>
      <c r="H59" s="4" t="s">
        <v>1</v>
      </c>
      <c r="I59" s="4" t="s">
        <v>8</v>
      </c>
      <c r="J59" s="4" t="s">
        <v>16</v>
      </c>
      <c r="K59" s="4" t="s">
        <v>14</v>
      </c>
      <c r="L59" s="4" t="s">
        <v>32</v>
      </c>
      <c r="M59" s="8">
        <v>3</v>
      </c>
      <c r="N59" s="5">
        <v>47.32</v>
      </c>
      <c r="O59" s="6">
        <v>0.1</v>
      </c>
      <c r="P59" s="5">
        <v>18.420000000000002</v>
      </c>
      <c r="Q59" s="5">
        <f t="shared" si="0"/>
        <v>127.76400000000001</v>
      </c>
      <c r="R59" s="5">
        <f t="shared" si="1"/>
        <v>55.260000000000005</v>
      </c>
      <c r="S59" s="5">
        <f t="shared" si="2"/>
        <v>72.504000000000005</v>
      </c>
      <c r="T59" s="7">
        <f t="shared" si="3"/>
        <v>0.56748379825302897</v>
      </c>
    </row>
    <row r="60" spans="1:20" ht="15.6">
      <c r="A60" s="2">
        <v>4703</v>
      </c>
      <c r="B60" s="3">
        <v>46036</v>
      </c>
      <c r="C60" s="4">
        <f>YEAR(SalesDataTable[[#This Row],[Order Date]])</f>
        <v>2026</v>
      </c>
      <c r="D60" s="16" t="str">
        <f>"Q"&amp;ROUNDUP(MONTH(SalesDataTable[[#This Row],[Order Date]])/3,0)</f>
        <v>Q1</v>
      </c>
      <c r="E60" s="4">
        <f>MONTH(SalesDataTable[[#This Row],[Order Date]])</f>
        <v>1</v>
      </c>
      <c r="F60" s="16" t="str">
        <f>TEXT(SalesDataTable[[#This Row],[Order Date]],"MMM")</f>
        <v>Jan</v>
      </c>
      <c r="G60" s="4" t="s">
        <v>20</v>
      </c>
      <c r="H60" s="4" t="s">
        <v>47</v>
      </c>
      <c r="I60" s="4" t="s">
        <v>19</v>
      </c>
      <c r="J60" s="4" t="s">
        <v>16</v>
      </c>
      <c r="K60" s="4" t="s">
        <v>34</v>
      </c>
      <c r="L60" s="4" t="s">
        <v>35</v>
      </c>
      <c r="M60" s="8">
        <v>2</v>
      </c>
      <c r="N60" s="5">
        <v>40.450000000000003</v>
      </c>
      <c r="O60" s="6">
        <v>0.05</v>
      </c>
      <c r="P60" s="5">
        <v>15.14</v>
      </c>
      <c r="Q60" s="5">
        <f t="shared" si="0"/>
        <v>76.855000000000004</v>
      </c>
      <c r="R60" s="5">
        <f t="shared" si="1"/>
        <v>30.28</v>
      </c>
      <c r="S60" s="5">
        <f t="shared" si="2"/>
        <v>46.575000000000003</v>
      </c>
      <c r="T60" s="7">
        <f t="shared" si="3"/>
        <v>0.60601132001821612</v>
      </c>
    </row>
    <row r="61" spans="1:20" ht="15.6">
      <c r="A61" s="2">
        <v>5068</v>
      </c>
      <c r="B61" s="3">
        <v>46036</v>
      </c>
      <c r="C61" s="4">
        <f>YEAR(SalesDataTable[[#This Row],[Order Date]])</f>
        <v>2026</v>
      </c>
      <c r="D61" s="16" t="str">
        <f>"Q"&amp;ROUNDUP(MONTH(SalesDataTable[[#This Row],[Order Date]])/3,0)</f>
        <v>Q1</v>
      </c>
      <c r="E61" s="4">
        <f>MONTH(SalesDataTable[[#This Row],[Order Date]])</f>
        <v>1</v>
      </c>
      <c r="F61" s="16" t="str">
        <f>TEXT(SalesDataTable[[#This Row],[Order Date]],"MMM")</f>
        <v>Jan</v>
      </c>
      <c r="G61" s="4" t="s">
        <v>0</v>
      </c>
      <c r="H61" s="4" t="s">
        <v>1</v>
      </c>
      <c r="I61" s="4" t="s">
        <v>2</v>
      </c>
      <c r="J61" s="4" t="s">
        <v>3</v>
      </c>
      <c r="K61" s="4" t="s">
        <v>14</v>
      </c>
      <c r="L61" s="4" t="s">
        <v>32</v>
      </c>
      <c r="M61" s="8">
        <v>2</v>
      </c>
      <c r="N61" s="5">
        <v>47.05</v>
      </c>
      <c r="O61" s="6">
        <v>0.1</v>
      </c>
      <c r="P61" s="5">
        <v>18.8</v>
      </c>
      <c r="Q61" s="5">
        <f t="shared" si="0"/>
        <v>84.69</v>
      </c>
      <c r="R61" s="5">
        <f t="shared" si="1"/>
        <v>37.6</v>
      </c>
      <c r="S61" s="5">
        <f t="shared" si="2"/>
        <v>47.089999999999996</v>
      </c>
      <c r="T61" s="7">
        <f t="shared" si="3"/>
        <v>0.55602786633604906</v>
      </c>
    </row>
    <row r="62" spans="1:20" ht="15.6">
      <c r="A62" s="2">
        <v>1539</v>
      </c>
      <c r="B62" s="3">
        <v>46037</v>
      </c>
      <c r="C62" s="4">
        <f>YEAR(SalesDataTable[[#This Row],[Order Date]])</f>
        <v>2026</v>
      </c>
      <c r="D62" s="16" t="str">
        <f>"Q"&amp;ROUNDUP(MONTH(SalesDataTable[[#This Row],[Order Date]])/3,0)</f>
        <v>Q1</v>
      </c>
      <c r="E62" s="4">
        <f>MONTH(SalesDataTable[[#This Row],[Order Date]])</f>
        <v>1</v>
      </c>
      <c r="F62" s="16" t="str">
        <f>TEXT(SalesDataTable[[#This Row],[Order Date]],"MMM")</f>
        <v>Jan</v>
      </c>
      <c r="G62" s="4" t="s">
        <v>20</v>
      </c>
      <c r="H62" s="4" t="s">
        <v>33</v>
      </c>
      <c r="I62" s="4" t="s">
        <v>19</v>
      </c>
      <c r="J62" s="4" t="s">
        <v>16</v>
      </c>
      <c r="K62" s="4" t="s">
        <v>34</v>
      </c>
      <c r="L62" s="4" t="s">
        <v>38</v>
      </c>
      <c r="M62" s="8">
        <v>3</v>
      </c>
      <c r="N62" s="5">
        <v>123.14</v>
      </c>
      <c r="O62" s="6">
        <v>0.05</v>
      </c>
      <c r="P62" s="5">
        <v>70.67</v>
      </c>
      <c r="Q62" s="5">
        <f t="shared" si="0"/>
        <v>350.94900000000001</v>
      </c>
      <c r="R62" s="5">
        <f t="shared" si="1"/>
        <v>212.01</v>
      </c>
      <c r="S62" s="5">
        <f t="shared" si="2"/>
        <v>138.93900000000002</v>
      </c>
      <c r="T62" s="7">
        <f t="shared" si="3"/>
        <v>0.39589513006163296</v>
      </c>
    </row>
    <row r="63" spans="1:20" ht="15.6">
      <c r="A63" s="2">
        <v>1709</v>
      </c>
      <c r="B63" s="3">
        <v>46037</v>
      </c>
      <c r="C63" s="4">
        <f>YEAR(SalesDataTable[[#This Row],[Order Date]])</f>
        <v>2026</v>
      </c>
      <c r="D63" s="16" t="str">
        <f>"Q"&amp;ROUNDUP(MONTH(SalesDataTable[[#This Row],[Order Date]])/3,0)</f>
        <v>Q1</v>
      </c>
      <c r="E63" s="4">
        <f>MONTH(SalesDataTable[[#This Row],[Order Date]])</f>
        <v>1</v>
      </c>
      <c r="F63" s="16" t="str">
        <f>TEXT(SalesDataTable[[#This Row],[Order Date]],"MMM")</f>
        <v>Jan</v>
      </c>
      <c r="G63" s="4" t="s">
        <v>20</v>
      </c>
      <c r="H63" s="4" t="s">
        <v>47</v>
      </c>
      <c r="I63" s="4" t="s">
        <v>2</v>
      </c>
      <c r="J63" s="4" t="s">
        <v>3</v>
      </c>
      <c r="K63" s="4" t="s">
        <v>9</v>
      </c>
      <c r="L63" s="4" t="s">
        <v>37</v>
      </c>
      <c r="M63" s="8">
        <v>2</v>
      </c>
      <c r="N63" s="5">
        <v>151.33000000000001</v>
      </c>
      <c r="O63" s="6">
        <v>0.1</v>
      </c>
      <c r="P63" s="5">
        <v>78.44</v>
      </c>
      <c r="Q63" s="5">
        <f t="shared" si="0"/>
        <v>272.39400000000001</v>
      </c>
      <c r="R63" s="5">
        <f t="shared" si="1"/>
        <v>156.88</v>
      </c>
      <c r="S63" s="5">
        <f t="shared" si="2"/>
        <v>115.51400000000001</v>
      </c>
      <c r="T63" s="7">
        <f t="shared" si="3"/>
        <v>0.42406954631893512</v>
      </c>
    </row>
    <row r="64" spans="1:20" ht="15.6">
      <c r="A64" s="2">
        <v>2702</v>
      </c>
      <c r="B64" s="3">
        <v>46037</v>
      </c>
      <c r="C64" s="4">
        <f>YEAR(SalesDataTable[[#This Row],[Order Date]])</f>
        <v>2026</v>
      </c>
      <c r="D64" s="16" t="str">
        <f>"Q"&amp;ROUNDUP(MONTH(SalesDataTable[[#This Row],[Order Date]])/3,0)</f>
        <v>Q1</v>
      </c>
      <c r="E64" s="4">
        <f>MONTH(SalesDataTable[[#This Row],[Order Date]])</f>
        <v>1</v>
      </c>
      <c r="F64" s="16" t="str">
        <f>TEXT(SalesDataTable[[#This Row],[Order Date]],"MMM")</f>
        <v>Jan</v>
      </c>
      <c r="G64" s="4" t="s">
        <v>6</v>
      </c>
      <c r="H64" s="4" t="s">
        <v>49</v>
      </c>
      <c r="I64" s="4" t="s">
        <v>2</v>
      </c>
      <c r="J64" s="4" t="s">
        <v>3</v>
      </c>
      <c r="K64" s="4" t="s">
        <v>9</v>
      </c>
      <c r="L64" s="4" t="s">
        <v>17</v>
      </c>
      <c r="M64" s="8">
        <v>5</v>
      </c>
      <c r="N64" s="5">
        <v>144.01</v>
      </c>
      <c r="O64" s="6">
        <v>0.05</v>
      </c>
      <c r="P64" s="5">
        <v>79.64</v>
      </c>
      <c r="Q64" s="5">
        <f t="shared" si="0"/>
        <v>684.0474999999999</v>
      </c>
      <c r="R64" s="5">
        <f t="shared" si="1"/>
        <v>398.2</v>
      </c>
      <c r="S64" s="5">
        <f t="shared" si="2"/>
        <v>285.84749999999991</v>
      </c>
      <c r="T64" s="7">
        <f t="shared" si="3"/>
        <v>0.41787668254032062</v>
      </c>
    </row>
    <row r="65" spans="1:20" ht="15.6">
      <c r="A65" s="2">
        <v>3176</v>
      </c>
      <c r="B65" s="3">
        <v>46037</v>
      </c>
      <c r="C65" s="4">
        <f>YEAR(SalesDataTable[[#This Row],[Order Date]])</f>
        <v>2026</v>
      </c>
      <c r="D65" s="16" t="str">
        <f>"Q"&amp;ROUNDUP(MONTH(SalesDataTable[[#This Row],[Order Date]])/3,0)</f>
        <v>Q1</v>
      </c>
      <c r="E65" s="4">
        <f>MONTH(SalesDataTable[[#This Row],[Order Date]])</f>
        <v>1</v>
      </c>
      <c r="F65" s="16" t="str">
        <f>TEXT(SalesDataTable[[#This Row],[Order Date]],"MMM")</f>
        <v>Jan</v>
      </c>
      <c r="G65" s="4" t="s">
        <v>20</v>
      </c>
      <c r="H65" s="4" t="s">
        <v>33</v>
      </c>
      <c r="I65" s="4" t="s">
        <v>2</v>
      </c>
      <c r="J65" s="4" t="s">
        <v>3</v>
      </c>
      <c r="K65" s="4" t="s">
        <v>9</v>
      </c>
      <c r="L65" s="4" t="s">
        <v>10</v>
      </c>
      <c r="M65" s="8">
        <v>3</v>
      </c>
      <c r="N65" s="5">
        <v>91.19</v>
      </c>
      <c r="O65" s="6">
        <v>0</v>
      </c>
      <c r="P65" s="5">
        <v>44.47</v>
      </c>
      <c r="Q65" s="5">
        <f t="shared" si="0"/>
        <v>273.57</v>
      </c>
      <c r="R65" s="5">
        <f t="shared" si="1"/>
        <v>133.41</v>
      </c>
      <c r="S65" s="5">
        <f t="shared" si="2"/>
        <v>140.16</v>
      </c>
      <c r="T65" s="7">
        <f t="shared" si="3"/>
        <v>0.5123368790437548</v>
      </c>
    </row>
    <row r="66" spans="1:20" ht="15.6">
      <c r="A66" s="2">
        <v>3705</v>
      </c>
      <c r="B66" s="3">
        <v>46037</v>
      </c>
      <c r="C66" s="4">
        <f>YEAR(SalesDataTable[[#This Row],[Order Date]])</f>
        <v>2026</v>
      </c>
      <c r="D66" s="16" t="str">
        <f>"Q"&amp;ROUNDUP(MONTH(SalesDataTable[[#This Row],[Order Date]])/3,0)</f>
        <v>Q1</v>
      </c>
      <c r="E66" s="4">
        <f>MONTH(SalesDataTable[[#This Row],[Order Date]])</f>
        <v>1</v>
      </c>
      <c r="F66" s="16" t="str">
        <f>TEXT(SalesDataTable[[#This Row],[Order Date]],"MMM")</f>
        <v>Jan</v>
      </c>
      <c r="G66" s="4" t="s">
        <v>20</v>
      </c>
      <c r="H66" s="4" t="s">
        <v>31</v>
      </c>
      <c r="I66" s="4" t="s">
        <v>19</v>
      </c>
      <c r="J66" s="4" t="s">
        <v>13</v>
      </c>
      <c r="K66" s="4" t="s">
        <v>14</v>
      </c>
      <c r="L66" s="4" t="s">
        <v>32</v>
      </c>
      <c r="M66" s="8">
        <v>2</v>
      </c>
      <c r="N66" s="5">
        <v>45.45</v>
      </c>
      <c r="O66" s="6">
        <v>0</v>
      </c>
      <c r="P66" s="5">
        <v>18.190000000000001</v>
      </c>
      <c r="Q66" s="5">
        <f t="shared" ref="Q66:Q129" si="4">M66*N66*(1-O66)</f>
        <v>90.9</v>
      </c>
      <c r="R66" s="5">
        <f t="shared" ref="R66:R129" si="5">M66*P66</f>
        <v>36.380000000000003</v>
      </c>
      <c r="S66" s="5">
        <f t="shared" ref="S66:S129" si="6">Q66-R66</f>
        <v>54.52</v>
      </c>
      <c r="T66" s="7">
        <f t="shared" ref="T66:T129" si="7">IFERROR(S66/Q66,0)</f>
        <v>0.59977997799779981</v>
      </c>
    </row>
    <row r="67" spans="1:20" ht="15.6">
      <c r="A67" s="2">
        <v>3736</v>
      </c>
      <c r="B67" s="3">
        <v>46037</v>
      </c>
      <c r="C67" s="4">
        <f>YEAR(SalesDataTable[[#This Row],[Order Date]])</f>
        <v>2026</v>
      </c>
      <c r="D67" s="16" t="str">
        <f>"Q"&amp;ROUNDUP(MONTH(SalesDataTable[[#This Row],[Order Date]])/3,0)</f>
        <v>Q1</v>
      </c>
      <c r="E67" s="4">
        <f>MONTH(SalesDataTable[[#This Row],[Order Date]])</f>
        <v>1</v>
      </c>
      <c r="F67" s="16" t="str">
        <f>TEXT(SalesDataTable[[#This Row],[Order Date]],"MMM")</f>
        <v>Jan</v>
      </c>
      <c r="G67" s="4" t="s">
        <v>6</v>
      </c>
      <c r="H67" s="4" t="s">
        <v>7</v>
      </c>
      <c r="I67" s="4" t="s">
        <v>28</v>
      </c>
      <c r="J67" s="4" t="s">
        <v>13</v>
      </c>
      <c r="K67" s="4" t="s">
        <v>34</v>
      </c>
      <c r="L67" s="4" t="s">
        <v>35</v>
      </c>
      <c r="M67" s="8">
        <v>1</v>
      </c>
      <c r="N67" s="5">
        <v>40.72</v>
      </c>
      <c r="O67" s="6">
        <v>0</v>
      </c>
      <c r="P67" s="5">
        <v>14.94</v>
      </c>
      <c r="Q67" s="5">
        <f t="shared" si="4"/>
        <v>40.72</v>
      </c>
      <c r="R67" s="5">
        <f t="shared" si="5"/>
        <v>14.94</v>
      </c>
      <c r="S67" s="5">
        <f t="shared" si="6"/>
        <v>25.78</v>
      </c>
      <c r="T67" s="7">
        <f t="shared" si="7"/>
        <v>0.6331041257367388</v>
      </c>
    </row>
    <row r="68" spans="1:20" ht="15.6">
      <c r="A68" s="2">
        <v>3967</v>
      </c>
      <c r="B68" s="3">
        <v>46037</v>
      </c>
      <c r="C68" s="4">
        <f>YEAR(SalesDataTable[[#This Row],[Order Date]])</f>
        <v>2026</v>
      </c>
      <c r="D68" s="16" t="str">
        <f>"Q"&amp;ROUNDUP(MONTH(SalesDataTable[[#This Row],[Order Date]])/3,0)</f>
        <v>Q1</v>
      </c>
      <c r="E68" s="4">
        <f>MONTH(SalesDataTable[[#This Row],[Order Date]])</f>
        <v>1</v>
      </c>
      <c r="F68" s="16" t="str">
        <f>TEXT(SalesDataTable[[#This Row],[Order Date]],"MMM")</f>
        <v>Jan</v>
      </c>
      <c r="G68" s="4" t="s">
        <v>6</v>
      </c>
      <c r="H68" s="4" t="s">
        <v>43</v>
      </c>
      <c r="I68" s="4" t="s">
        <v>2</v>
      </c>
      <c r="J68" s="4" t="s">
        <v>16</v>
      </c>
      <c r="K68" s="4" t="s">
        <v>14</v>
      </c>
      <c r="L68" s="4" t="s">
        <v>15</v>
      </c>
      <c r="M68" s="8">
        <v>2</v>
      </c>
      <c r="N68" s="5">
        <v>37.090000000000003</v>
      </c>
      <c r="O68" s="6">
        <v>0</v>
      </c>
      <c r="P68" s="5">
        <v>13.29</v>
      </c>
      <c r="Q68" s="5">
        <f t="shared" si="4"/>
        <v>74.180000000000007</v>
      </c>
      <c r="R68" s="5">
        <f t="shared" si="5"/>
        <v>26.58</v>
      </c>
      <c r="S68" s="5">
        <f t="shared" si="6"/>
        <v>47.600000000000009</v>
      </c>
      <c r="T68" s="7">
        <f t="shared" si="7"/>
        <v>0.64168239417632789</v>
      </c>
    </row>
    <row r="69" spans="1:20" ht="15.6">
      <c r="A69" s="2">
        <v>170</v>
      </c>
      <c r="B69" s="3">
        <v>46038</v>
      </c>
      <c r="C69" s="4">
        <f>YEAR(SalesDataTable[[#This Row],[Order Date]])</f>
        <v>2026</v>
      </c>
      <c r="D69" s="16" t="str">
        <f>"Q"&amp;ROUNDUP(MONTH(SalesDataTable[[#This Row],[Order Date]])/3,0)</f>
        <v>Q1</v>
      </c>
      <c r="E69" s="4">
        <f>MONTH(SalesDataTable[[#This Row],[Order Date]])</f>
        <v>1</v>
      </c>
      <c r="F69" s="16" t="str">
        <f>TEXT(SalesDataTable[[#This Row],[Order Date]],"MMM")</f>
        <v>Jan</v>
      </c>
      <c r="G69" s="4" t="s">
        <v>11</v>
      </c>
      <c r="H69" s="4" t="s">
        <v>39</v>
      </c>
      <c r="I69" s="4" t="s">
        <v>2</v>
      </c>
      <c r="J69" s="4" t="s">
        <v>13</v>
      </c>
      <c r="K69" s="4" t="s">
        <v>23</v>
      </c>
      <c r="L69" s="4" t="s">
        <v>51</v>
      </c>
      <c r="M69" s="8">
        <v>1</v>
      </c>
      <c r="N69" s="5">
        <v>124.45</v>
      </c>
      <c r="O69" s="6">
        <v>0.15</v>
      </c>
      <c r="P69" s="5">
        <v>59.77</v>
      </c>
      <c r="Q69" s="5">
        <f t="shared" si="4"/>
        <v>105.7825</v>
      </c>
      <c r="R69" s="5">
        <f t="shared" si="5"/>
        <v>59.77</v>
      </c>
      <c r="S69" s="5">
        <f t="shared" si="6"/>
        <v>46.012499999999996</v>
      </c>
      <c r="T69" s="7">
        <f t="shared" si="7"/>
        <v>0.43497270342447941</v>
      </c>
    </row>
    <row r="70" spans="1:20" ht="15.6">
      <c r="A70" s="2">
        <v>1040</v>
      </c>
      <c r="B70" s="3">
        <v>46038</v>
      </c>
      <c r="C70" s="4">
        <f>YEAR(SalesDataTable[[#This Row],[Order Date]])</f>
        <v>2026</v>
      </c>
      <c r="D70" s="16" t="str">
        <f>"Q"&amp;ROUNDUP(MONTH(SalesDataTable[[#This Row],[Order Date]])/3,0)</f>
        <v>Q1</v>
      </c>
      <c r="E70" s="4">
        <f>MONTH(SalesDataTable[[#This Row],[Order Date]])</f>
        <v>1</v>
      </c>
      <c r="F70" s="16" t="str">
        <f>TEXT(SalesDataTable[[#This Row],[Order Date]],"MMM")</f>
        <v>Jan</v>
      </c>
      <c r="G70" s="4" t="s">
        <v>0</v>
      </c>
      <c r="H70" s="4" t="s">
        <v>1</v>
      </c>
      <c r="I70" s="4" t="s">
        <v>19</v>
      </c>
      <c r="J70" s="4" t="s">
        <v>13</v>
      </c>
      <c r="K70" s="4" t="s">
        <v>14</v>
      </c>
      <c r="L70" s="4" t="s">
        <v>15</v>
      </c>
      <c r="M70" s="8">
        <v>1</v>
      </c>
      <c r="N70" s="5">
        <v>35.93</v>
      </c>
      <c r="O70" s="6">
        <v>0.05</v>
      </c>
      <c r="P70" s="5">
        <v>13.33</v>
      </c>
      <c r="Q70" s="5">
        <f t="shared" si="4"/>
        <v>34.133499999999998</v>
      </c>
      <c r="R70" s="5">
        <f t="shared" si="5"/>
        <v>13.33</v>
      </c>
      <c r="S70" s="5">
        <f t="shared" si="6"/>
        <v>20.8035</v>
      </c>
      <c r="T70" s="7">
        <f t="shared" si="7"/>
        <v>0.60947456311248482</v>
      </c>
    </row>
    <row r="71" spans="1:20" ht="15.6">
      <c r="A71" s="2">
        <v>2380</v>
      </c>
      <c r="B71" s="3">
        <v>46038</v>
      </c>
      <c r="C71" s="4">
        <f>YEAR(SalesDataTable[[#This Row],[Order Date]])</f>
        <v>2026</v>
      </c>
      <c r="D71" s="16" t="str">
        <f>"Q"&amp;ROUNDUP(MONTH(SalesDataTable[[#This Row],[Order Date]])/3,0)</f>
        <v>Q1</v>
      </c>
      <c r="E71" s="4">
        <f>MONTH(SalesDataTable[[#This Row],[Order Date]])</f>
        <v>1</v>
      </c>
      <c r="F71" s="16" t="str">
        <f>TEXT(SalesDataTable[[#This Row],[Order Date]],"MMM")</f>
        <v>Jan</v>
      </c>
      <c r="G71" s="4" t="s">
        <v>20</v>
      </c>
      <c r="H71" s="4" t="s">
        <v>47</v>
      </c>
      <c r="I71" s="4" t="s">
        <v>2</v>
      </c>
      <c r="J71" s="4" t="s">
        <v>3</v>
      </c>
      <c r="K71" s="4" t="s">
        <v>23</v>
      </c>
      <c r="L71" s="4" t="s">
        <v>51</v>
      </c>
      <c r="M71" s="8">
        <v>4</v>
      </c>
      <c r="N71" s="5">
        <v>121.8</v>
      </c>
      <c r="O71" s="6">
        <v>0.05</v>
      </c>
      <c r="P71" s="5">
        <v>59.57</v>
      </c>
      <c r="Q71" s="5">
        <f t="shared" si="4"/>
        <v>462.84</v>
      </c>
      <c r="R71" s="5">
        <f t="shared" si="5"/>
        <v>238.28</v>
      </c>
      <c r="S71" s="5">
        <f t="shared" si="6"/>
        <v>224.55999999999997</v>
      </c>
      <c r="T71" s="7">
        <f t="shared" si="7"/>
        <v>0.48517846339987897</v>
      </c>
    </row>
    <row r="72" spans="1:20" ht="15.6">
      <c r="A72" s="2">
        <v>3219</v>
      </c>
      <c r="B72" s="3">
        <v>46038</v>
      </c>
      <c r="C72" s="4">
        <f>YEAR(SalesDataTable[[#This Row],[Order Date]])</f>
        <v>2026</v>
      </c>
      <c r="D72" s="16" t="str">
        <f>"Q"&amp;ROUNDUP(MONTH(SalesDataTable[[#This Row],[Order Date]])/3,0)</f>
        <v>Q1</v>
      </c>
      <c r="E72" s="4">
        <f>MONTH(SalesDataTable[[#This Row],[Order Date]])</f>
        <v>1</v>
      </c>
      <c r="F72" s="16" t="str">
        <f>TEXT(SalesDataTable[[#This Row],[Order Date]],"MMM")</f>
        <v>Jan</v>
      </c>
      <c r="G72" s="4" t="s">
        <v>6</v>
      </c>
      <c r="H72" s="4" t="s">
        <v>41</v>
      </c>
      <c r="I72" s="4" t="s">
        <v>19</v>
      </c>
      <c r="J72" s="4" t="s">
        <v>3</v>
      </c>
      <c r="K72" s="4" t="s">
        <v>9</v>
      </c>
      <c r="L72" s="4" t="s">
        <v>10</v>
      </c>
      <c r="M72" s="8">
        <v>1</v>
      </c>
      <c r="N72" s="5">
        <v>92.6</v>
      </c>
      <c r="O72" s="6">
        <v>0.05</v>
      </c>
      <c r="P72" s="5">
        <v>44.15</v>
      </c>
      <c r="Q72" s="5">
        <f t="shared" si="4"/>
        <v>87.969999999999985</v>
      </c>
      <c r="R72" s="5">
        <f t="shared" si="5"/>
        <v>44.15</v>
      </c>
      <c r="S72" s="5">
        <f t="shared" si="6"/>
        <v>43.819999999999986</v>
      </c>
      <c r="T72" s="7">
        <f t="shared" si="7"/>
        <v>0.4981243605774695</v>
      </c>
    </row>
    <row r="73" spans="1:20" ht="15.6">
      <c r="A73" s="2">
        <v>4425</v>
      </c>
      <c r="B73" s="3">
        <v>46038</v>
      </c>
      <c r="C73" s="4">
        <f>YEAR(SalesDataTable[[#This Row],[Order Date]])</f>
        <v>2026</v>
      </c>
      <c r="D73" s="16" t="str">
        <f>"Q"&amp;ROUNDUP(MONTH(SalesDataTable[[#This Row],[Order Date]])/3,0)</f>
        <v>Q1</v>
      </c>
      <c r="E73" s="4">
        <f>MONTH(SalesDataTable[[#This Row],[Order Date]])</f>
        <v>1</v>
      </c>
      <c r="F73" s="16" t="str">
        <f>TEXT(SalesDataTable[[#This Row],[Order Date]],"MMM")</f>
        <v>Jan</v>
      </c>
      <c r="G73" s="4" t="s">
        <v>6</v>
      </c>
      <c r="H73" s="4" t="s">
        <v>43</v>
      </c>
      <c r="I73" s="4" t="s">
        <v>8</v>
      </c>
      <c r="J73" s="4" t="s">
        <v>16</v>
      </c>
      <c r="K73" s="4" t="s">
        <v>4</v>
      </c>
      <c r="L73" s="4" t="s">
        <v>30</v>
      </c>
      <c r="M73" s="8">
        <v>10</v>
      </c>
      <c r="N73" s="5">
        <v>102.68</v>
      </c>
      <c r="O73" s="6">
        <v>0.15</v>
      </c>
      <c r="P73" s="5">
        <v>51.07</v>
      </c>
      <c r="Q73" s="5">
        <f t="shared" si="4"/>
        <v>872.78000000000009</v>
      </c>
      <c r="R73" s="5">
        <f t="shared" si="5"/>
        <v>510.7</v>
      </c>
      <c r="S73" s="5">
        <f t="shared" si="6"/>
        <v>362.0800000000001</v>
      </c>
      <c r="T73" s="7">
        <f t="shared" si="7"/>
        <v>0.41485826897958256</v>
      </c>
    </row>
    <row r="74" spans="1:20" ht="15.6">
      <c r="A74" s="2">
        <v>4508</v>
      </c>
      <c r="B74" s="3">
        <v>46038</v>
      </c>
      <c r="C74" s="4">
        <f>YEAR(SalesDataTable[[#This Row],[Order Date]])</f>
        <v>2026</v>
      </c>
      <c r="D74" s="16" t="str">
        <f>"Q"&amp;ROUNDUP(MONTH(SalesDataTable[[#This Row],[Order Date]])/3,0)</f>
        <v>Q1</v>
      </c>
      <c r="E74" s="4">
        <f>MONTH(SalesDataTable[[#This Row],[Order Date]])</f>
        <v>1</v>
      </c>
      <c r="F74" s="16" t="str">
        <f>TEXT(SalesDataTable[[#This Row],[Order Date]],"MMM")</f>
        <v>Jan</v>
      </c>
      <c r="G74" s="4" t="s">
        <v>20</v>
      </c>
      <c r="H74" s="4" t="s">
        <v>47</v>
      </c>
      <c r="I74" s="4" t="s">
        <v>28</v>
      </c>
      <c r="J74" s="4" t="s">
        <v>13</v>
      </c>
      <c r="K74" s="4" t="s">
        <v>4</v>
      </c>
      <c r="L74" s="4" t="s">
        <v>26</v>
      </c>
      <c r="M74" s="8">
        <v>3</v>
      </c>
      <c r="N74" s="5">
        <v>40.92</v>
      </c>
      <c r="O74" s="6">
        <v>0.15</v>
      </c>
      <c r="P74" s="5">
        <v>16.71</v>
      </c>
      <c r="Q74" s="5">
        <f t="shared" si="4"/>
        <v>104.346</v>
      </c>
      <c r="R74" s="5">
        <f t="shared" si="5"/>
        <v>50.13</v>
      </c>
      <c r="S74" s="5">
        <f t="shared" si="6"/>
        <v>54.216000000000001</v>
      </c>
      <c r="T74" s="7">
        <f t="shared" si="7"/>
        <v>0.51957909263412105</v>
      </c>
    </row>
    <row r="75" spans="1:20" ht="15.6">
      <c r="A75" s="2">
        <v>4806</v>
      </c>
      <c r="B75" s="3">
        <v>46038</v>
      </c>
      <c r="C75" s="4">
        <f>YEAR(SalesDataTable[[#This Row],[Order Date]])</f>
        <v>2026</v>
      </c>
      <c r="D75" s="16" t="str">
        <f>"Q"&amp;ROUNDUP(MONTH(SalesDataTable[[#This Row],[Order Date]])/3,0)</f>
        <v>Q1</v>
      </c>
      <c r="E75" s="4">
        <f>MONTH(SalesDataTable[[#This Row],[Order Date]])</f>
        <v>1</v>
      </c>
      <c r="F75" s="16" t="str">
        <f>TEXT(SalesDataTable[[#This Row],[Order Date]],"MMM")</f>
        <v>Jan</v>
      </c>
      <c r="G75" s="4" t="s">
        <v>11</v>
      </c>
      <c r="H75" s="4" t="s">
        <v>52</v>
      </c>
      <c r="I75" s="4" t="s">
        <v>19</v>
      </c>
      <c r="J75" s="4" t="s">
        <v>13</v>
      </c>
      <c r="K75" s="4" t="s">
        <v>4</v>
      </c>
      <c r="L75" s="4" t="s">
        <v>30</v>
      </c>
      <c r="M75" s="8">
        <v>4</v>
      </c>
      <c r="N75" s="5">
        <v>102.68</v>
      </c>
      <c r="O75" s="6">
        <v>0</v>
      </c>
      <c r="P75" s="5">
        <v>50.83</v>
      </c>
      <c r="Q75" s="5">
        <f t="shared" si="4"/>
        <v>410.72</v>
      </c>
      <c r="R75" s="5">
        <f t="shared" si="5"/>
        <v>203.32</v>
      </c>
      <c r="S75" s="5">
        <f t="shared" si="6"/>
        <v>207.40000000000003</v>
      </c>
      <c r="T75" s="7">
        <f t="shared" si="7"/>
        <v>0.50496688741721862</v>
      </c>
    </row>
    <row r="76" spans="1:20" ht="15.6">
      <c r="A76" s="2">
        <v>755</v>
      </c>
      <c r="B76" s="3">
        <v>46039</v>
      </c>
      <c r="C76" s="4">
        <f>YEAR(SalesDataTable[[#This Row],[Order Date]])</f>
        <v>2026</v>
      </c>
      <c r="D76" s="16" t="str">
        <f>"Q"&amp;ROUNDUP(MONTH(SalesDataTable[[#This Row],[Order Date]])/3,0)</f>
        <v>Q1</v>
      </c>
      <c r="E76" s="4">
        <f>MONTH(SalesDataTable[[#This Row],[Order Date]])</f>
        <v>1</v>
      </c>
      <c r="F76" s="16" t="str">
        <f>TEXT(SalesDataTable[[#This Row],[Order Date]],"MMM")</f>
        <v>Jan</v>
      </c>
      <c r="G76" s="4" t="s">
        <v>0</v>
      </c>
      <c r="H76" s="4" t="s">
        <v>36</v>
      </c>
      <c r="I76" s="4" t="s">
        <v>28</v>
      </c>
      <c r="J76" s="4" t="s">
        <v>13</v>
      </c>
      <c r="K76" s="4" t="s">
        <v>14</v>
      </c>
      <c r="L76" s="4" t="s">
        <v>48</v>
      </c>
      <c r="M76" s="8">
        <v>2</v>
      </c>
      <c r="N76" s="5">
        <v>164.38</v>
      </c>
      <c r="O76" s="6">
        <v>0.05</v>
      </c>
      <c r="P76" s="5">
        <v>85.93</v>
      </c>
      <c r="Q76" s="5">
        <f t="shared" si="4"/>
        <v>312.322</v>
      </c>
      <c r="R76" s="5">
        <f t="shared" si="5"/>
        <v>171.86</v>
      </c>
      <c r="S76" s="5">
        <f t="shared" si="6"/>
        <v>140.46199999999999</v>
      </c>
      <c r="T76" s="7">
        <f t="shared" si="7"/>
        <v>0.44973456881039436</v>
      </c>
    </row>
    <row r="77" spans="1:20" ht="15.6">
      <c r="A77" s="2">
        <v>3171</v>
      </c>
      <c r="B77" s="3">
        <v>46039</v>
      </c>
      <c r="C77" s="4">
        <f>YEAR(SalesDataTable[[#This Row],[Order Date]])</f>
        <v>2026</v>
      </c>
      <c r="D77" s="16" t="str">
        <f>"Q"&amp;ROUNDUP(MONTH(SalesDataTable[[#This Row],[Order Date]])/3,0)</f>
        <v>Q1</v>
      </c>
      <c r="E77" s="4">
        <f>MONTH(SalesDataTable[[#This Row],[Order Date]])</f>
        <v>1</v>
      </c>
      <c r="F77" s="16" t="str">
        <f>TEXT(SalesDataTable[[#This Row],[Order Date]],"MMM")</f>
        <v>Jan</v>
      </c>
      <c r="G77" s="4" t="s">
        <v>0</v>
      </c>
      <c r="H77" s="4" t="s">
        <v>50</v>
      </c>
      <c r="I77" s="4" t="s">
        <v>19</v>
      </c>
      <c r="J77" s="4" t="s">
        <v>3</v>
      </c>
      <c r="K77" s="4" t="s">
        <v>4</v>
      </c>
      <c r="L77" s="4" t="s">
        <v>22</v>
      </c>
      <c r="M77" s="8">
        <v>1</v>
      </c>
      <c r="N77" s="5">
        <v>51.78</v>
      </c>
      <c r="O77" s="6">
        <v>0</v>
      </c>
      <c r="P77" s="5">
        <v>22.64</v>
      </c>
      <c r="Q77" s="5">
        <f t="shared" si="4"/>
        <v>51.78</v>
      </c>
      <c r="R77" s="5">
        <f t="shared" si="5"/>
        <v>22.64</v>
      </c>
      <c r="S77" s="5">
        <f t="shared" si="6"/>
        <v>29.14</v>
      </c>
      <c r="T77" s="7">
        <f t="shared" si="7"/>
        <v>0.56276554654306687</v>
      </c>
    </row>
    <row r="78" spans="1:20" ht="15.6">
      <c r="A78" s="2">
        <v>4277</v>
      </c>
      <c r="B78" s="3">
        <v>46039</v>
      </c>
      <c r="C78" s="4">
        <f>YEAR(SalesDataTable[[#This Row],[Order Date]])</f>
        <v>2026</v>
      </c>
      <c r="D78" s="16" t="str">
        <f>"Q"&amp;ROUNDUP(MONTH(SalesDataTable[[#This Row],[Order Date]])/3,0)</f>
        <v>Q1</v>
      </c>
      <c r="E78" s="4">
        <f>MONTH(SalesDataTable[[#This Row],[Order Date]])</f>
        <v>1</v>
      </c>
      <c r="F78" s="16" t="str">
        <f>TEXT(SalesDataTable[[#This Row],[Order Date]],"MMM")</f>
        <v>Jan</v>
      </c>
      <c r="G78" s="4" t="s">
        <v>6</v>
      </c>
      <c r="H78" s="4" t="s">
        <v>41</v>
      </c>
      <c r="I78" s="4" t="s">
        <v>19</v>
      </c>
      <c r="J78" s="4" t="s">
        <v>3</v>
      </c>
      <c r="K78" s="4" t="s">
        <v>34</v>
      </c>
      <c r="L78" s="4" t="s">
        <v>45</v>
      </c>
      <c r="M78" s="8">
        <v>1</v>
      </c>
      <c r="N78" s="5">
        <v>50.52</v>
      </c>
      <c r="O78" s="6">
        <v>0.05</v>
      </c>
      <c r="P78" s="5">
        <v>22.37</v>
      </c>
      <c r="Q78" s="5">
        <f t="shared" si="4"/>
        <v>47.994</v>
      </c>
      <c r="R78" s="5">
        <f t="shared" si="5"/>
        <v>22.37</v>
      </c>
      <c r="S78" s="5">
        <f t="shared" si="6"/>
        <v>25.623999999999999</v>
      </c>
      <c r="T78" s="7">
        <f t="shared" si="7"/>
        <v>0.5339000708421886</v>
      </c>
    </row>
    <row r="79" spans="1:20" ht="15.6">
      <c r="A79" s="2">
        <v>4648</v>
      </c>
      <c r="B79" s="3">
        <v>46039</v>
      </c>
      <c r="C79" s="4">
        <f>YEAR(SalesDataTable[[#This Row],[Order Date]])</f>
        <v>2026</v>
      </c>
      <c r="D79" s="16" t="str">
        <f>"Q"&amp;ROUNDUP(MONTH(SalesDataTable[[#This Row],[Order Date]])/3,0)</f>
        <v>Q1</v>
      </c>
      <c r="E79" s="4">
        <f>MONTH(SalesDataTable[[#This Row],[Order Date]])</f>
        <v>1</v>
      </c>
      <c r="F79" s="16" t="str">
        <f>TEXT(SalesDataTable[[#This Row],[Order Date]],"MMM")</f>
        <v>Jan</v>
      </c>
      <c r="G79" s="4" t="s">
        <v>6</v>
      </c>
      <c r="H79" s="4" t="s">
        <v>49</v>
      </c>
      <c r="I79" s="4" t="s">
        <v>28</v>
      </c>
      <c r="J79" s="4" t="s">
        <v>13</v>
      </c>
      <c r="K79" s="4" t="s">
        <v>23</v>
      </c>
      <c r="L79" s="4" t="s">
        <v>29</v>
      </c>
      <c r="M79" s="8">
        <v>1</v>
      </c>
      <c r="N79" s="5">
        <v>199.02</v>
      </c>
      <c r="O79" s="6">
        <v>0</v>
      </c>
      <c r="P79" s="5">
        <v>106.49</v>
      </c>
      <c r="Q79" s="5">
        <f t="shared" si="4"/>
        <v>199.02</v>
      </c>
      <c r="R79" s="5">
        <f t="shared" si="5"/>
        <v>106.49</v>
      </c>
      <c r="S79" s="5">
        <f t="shared" si="6"/>
        <v>92.530000000000015</v>
      </c>
      <c r="T79" s="7">
        <f t="shared" si="7"/>
        <v>0.46492814792483173</v>
      </c>
    </row>
    <row r="80" spans="1:20" ht="15.6">
      <c r="A80" s="2">
        <v>157</v>
      </c>
      <c r="B80" s="3">
        <v>46040</v>
      </c>
      <c r="C80" s="4">
        <f>YEAR(SalesDataTable[[#This Row],[Order Date]])</f>
        <v>2026</v>
      </c>
      <c r="D80" s="16" t="str">
        <f>"Q"&amp;ROUNDUP(MONTH(SalesDataTable[[#This Row],[Order Date]])/3,0)</f>
        <v>Q1</v>
      </c>
      <c r="E80" s="4">
        <f>MONTH(SalesDataTable[[#This Row],[Order Date]])</f>
        <v>1</v>
      </c>
      <c r="F80" s="16" t="str">
        <f>TEXT(SalesDataTable[[#This Row],[Order Date]],"MMM")</f>
        <v>Jan</v>
      </c>
      <c r="G80" s="4" t="s">
        <v>20</v>
      </c>
      <c r="H80" s="4" t="s">
        <v>33</v>
      </c>
      <c r="I80" s="4" t="s">
        <v>19</v>
      </c>
      <c r="J80" s="4" t="s">
        <v>3</v>
      </c>
      <c r="K80" s="4" t="s">
        <v>23</v>
      </c>
      <c r="L80" s="4" t="s">
        <v>40</v>
      </c>
      <c r="M80" s="8">
        <v>3</v>
      </c>
      <c r="N80" s="5">
        <v>80.27</v>
      </c>
      <c r="O80" s="6">
        <v>0.1</v>
      </c>
      <c r="P80" s="5">
        <v>39.26</v>
      </c>
      <c r="Q80" s="5">
        <f t="shared" si="4"/>
        <v>216.72900000000001</v>
      </c>
      <c r="R80" s="5">
        <f t="shared" si="5"/>
        <v>117.78</v>
      </c>
      <c r="S80" s="5">
        <f t="shared" si="6"/>
        <v>98.949000000000012</v>
      </c>
      <c r="T80" s="7">
        <f t="shared" si="7"/>
        <v>0.45655634455933447</v>
      </c>
    </row>
    <row r="81" spans="1:20" ht="15.6">
      <c r="A81" s="2">
        <v>2271</v>
      </c>
      <c r="B81" s="3">
        <v>46040</v>
      </c>
      <c r="C81" s="4">
        <f>YEAR(SalesDataTable[[#This Row],[Order Date]])</f>
        <v>2026</v>
      </c>
      <c r="D81" s="16" t="str">
        <f>"Q"&amp;ROUNDUP(MONTH(SalesDataTable[[#This Row],[Order Date]])/3,0)</f>
        <v>Q1</v>
      </c>
      <c r="E81" s="4">
        <f>MONTH(SalesDataTable[[#This Row],[Order Date]])</f>
        <v>1</v>
      </c>
      <c r="F81" s="16" t="str">
        <f>TEXT(SalesDataTable[[#This Row],[Order Date]],"MMM")</f>
        <v>Jan</v>
      </c>
      <c r="G81" s="4" t="s">
        <v>6</v>
      </c>
      <c r="H81" s="4" t="s">
        <v>7</v>
      </c>
      <c r="I81" s="4" t="s">
        <v>19</v>
      </c>
      <c r="J81" s="4" t="s">
        <v>13</v>
      </c>
      <c r="K81" s="4" t="s">
        <v>23</v>
      </c>
      <c r="L81" s="4" t="s">
        <v>24</v>
      </c>
      <c r="M81" s="8">
        <v>4</v>
      </c>
      <c r="N81" s="5">
        <v>333.28</v>
      </c>
      <c r="O81" s="6">
        <v>0</v>
      </c>
      <c r="P81" s="5">
        <v>195.76</v>
      </c>
      <c r="Q81" s="5">
        <f t="shared" si="4"/>
        <v>1333.12</v>
      </c>
      <c r="R81" s="5">
        <f t="shared" si="5"/>
        <v>783.04</v>
      </c>
      <c r="S81" s="5">
        <f t="shared" si="6"/>
        <v>550.07999999999993</v>
      </c>
      <c r="T81" s="7">
        <f t="shared" si="7"/>
        <v>0.41262602016322608</v>
      </c>
    </row>
    <row r="82" spans="1:20" ht="15.6">
      <c r="A82" s="2">
        <v>3330</v>
      </c>
      <c r="B82" s="3">
        <v>46040</v>
      </c>
      <c r="C82" s="4">
        <f>YEAR(SalesDataTable[[#This Row],[Order Date]])</f>
        <v>2026</v>
      </c>
      <c r="D82" s="16" t="str">
        <f>"Q"&amp;ROUNDUP(MONTH(SalesDataTable[[#This Row],[Order Date]])/3,0)</f>
        <v>Q1</v>
      </c>
      <c r="E82" s="4">
        <f>MONTH(SalesDataTable[[#This Row],[Order Date]])</f>
        <v>1</v>
      </c>
      <c r="F82" s="16" t="str">
        <f>TEXT(SalesDataTable[[#This Row],[Order Date]],"MMM")</f>
        <v>Jan</v>
      </c>
      <c r="G82" s="4" t="s">
        <v>20</v>
      </c>
      <c r="H82" s="4" t="s">
        <v>47</v>
      </c>
      <c r="I82" s="4" t="s">
        <v>28</v>
      </c>
      <c r="J82" s="4" t="s">
        <v>13</v>
      </c>
      <c r="K82" s="4" t="s">
        <v>4</v>
      </c>
      <c r="L82" s="4" t="s">
        <v>30</v>
      </c>
      <c r="M82" s="8">
        <v>1</v>
      </c>
      <c r="N82" s="5">
        <v>104.36</v>
      </c>
      <c r="O82" s="6">
        <v>0</v>
      </c>
      <c r="P82" s="5">
        <v>51.63</v>
      </c>
      <c r="Q82" s="5">
        <f t="shared" si="4"/>
        <v>104.36</v>
      </c>
      <c r="R82" s="5">
        <f t="shared" si="5"/>
        <v>51.63</v>
      </c>
      <c r="S82" s="5">
        <f t="shared" si="6"/>
        <v>52.73</v>
      </c>
      <c r="T82" s="7">
        <f t="shared" si="7"/>
        <v>0.50527021847451126</v>
      </c>
    </row>
    <row r="83" spans="1:20" ht="15.6">
      <c r="A83" s="2">
        <v>4547</v>
      </c>
      <c r="B83" s="3">
        <v>46040</v>
      </c>
      <c r="C83" s="4">
        <f>YEAR(SalesDataTable[[#This Row],[Order Date]])</f>
        <v>2026</v>
      </c>
      <c r="D83" s="16" t="str">
        <f>"Q"&amp;ROUNDUP(MONTH(SalesDataTable[[#This Row],[Order Date]])/3,0)</f>
        <v>Q1</v>
      </c>
      <c r="E83" s="4">
        <f>MONTH(SalesDataTable[[#This Row],[Order Date]])</f>
        <v>1</v>
      </c>
      <c r="F83" s="16" t="str">
        <f>TEXT(SalesDataTable[[#This Row],[Order Date]],"MMM")</f>
        <v>Jan</v>
      </c>
      <c r="G83" s="4" t="s">
        <v>11</v>
      </c>
      <c r="H83" s="4" t="s">
        <v>25</v>
      </c>
      <c r="I83" s="4" t="s">
        <v>28</v>
      </c>
      <c r="J83" s="4" t="s">
        <v>13</v>
      </c>
      <c r="K83" s="4" t="s">
        <v>4</v>
      </c>
      <c r="L83" s="4" t="s">
        <v>5</v>
      </c>
      <c r="M83" s="8">
        <v>1</v>
      </c>
      <c r="N83" s="5">
        <v>83.52</v>
      </c>
      <c r="O83" s="6">
        <v>0.05</v>
      </c>
      <c r="P83" s="5">
        <v>42.97</v>
      </c>
      <c r="Q83" s="5">
        <f t="shared" si="4"/>
        <v>79.343999999999994</v>
      </c>
      <c r="R83" s="5">
        <f t="shared" si="5"/>
        <v>42.97</v>
      </c>
      <c r="S83" s="5">
        <f t="shared" si="6"/>
        <v>36.373999999999995</v>
      </c>
      <c r="T83" s="7">
        <f t="shared" si="7"/>
        <v>0.45843416011292598</v>
      </c>
    </row>
    <row r="84" spans="1:20" ht="15.6">
      <c r="A84" s="2">
        <v>1840</v>
      </c>
      <c r="B84" s="3">
        <v>46041</v>
      </c>
      <c r="C84" s="4">
        <f>YEAR(SalesDataTable[[#This Row],[Order Date]])</f>
        <v>2026</v>
      </c>
      <c r="D84" s="16" t="str">
        <f>"Q"&amp;ROUNDUP(MONTH(SalesDataTable[[#This Row],[Order Date]])/3,0)</f>
        <v>Q1</v>
      </c>
      <c r="E84" s="4">
        <f>MONTH(SalesDataTable[[#This Row],[Order Date]])</f>
        <v>1</v>
      </c>
      <c r="F84" s="16" t="str">
        <f>TEXT(SalesDataTable[[#This Row],[Order Date]],"MMM")</f>
        <v>Jan</v>
      </c>
      <c r="G84" s="4" t="s">
        <v>11</v>
      </c>
      <c r="H84" s="4" t="s">
        <v>39</v>
      </c>
      <c r="I84" s="4" t="s">
        <v>2</v>
      </c>
      <c r="J84" s="4" t="s">
        <v>13</v>
      </c>
      <c r="K84" s="4" t="s">
        <v>34</v>
      </c>
      <c r="L84" s="4" t="s">
        <v>38</v>
      </c>
      <c r="M84" s="8">
        <v>2</v>
      </c>
      <c r="N84" s="5">
        <v>125.93</v>
      </c>
      <c r="O84" s="6">
        <v>0</v>
      </c>
      <c r="P84" s="5">
        <v>69.150000000000006</v>
      </c>
      <c r="Q84" s="5">
        <f t="shared" si="4"/>
        <v>251.86</v>
      </c>
      <c r="R84" s="5">
        <f t="shared" si="5"/>
        <v>138.30000000000001</v>
      </c>
      <c r="S84" s="5">
        <f t="shared" si="6"/>
        <v>113.56</v>
      </c>
      <c r="T84" s="7">
        <f t="shared" si="7"/>
        <v>0.45088541253077102</v>
      </c>
    </row>
    <row r="85" spans="1:20" ht="15.6">
      <c r="A85" s="2">
        <v>1850</v>
      </c>
      <c r="B85" s="3">
        <v>46041</v>
      </c>
      <c r="C85" s="4">
        <f>YEAR(SalesDataTable[[#This Row],[Order Date]])</f>
        <v>2026</v>
      </c>
      <c r="D85" s="16" t="str">
        <f>"Q"&amp;ROUNDUP(MONTH(SalesDataTable[[#This Row],[Order Date]])/3,0)</f>
        <v>Q1</v>
      </c>
      <c r="E85" s="4">
        <f>MONTH(SalesDataTable[[#This Row],[Order Date]])</f>
        <v>1</v>
      </c>
      <c r="F85" s="16" t="str">
        <f>TEXT(SalesDataTable[[#This Row],[Order Date]],"MMM")</f>
        <v>Jan</v>
      </c>
      <c r="G85" s="4" t="s">
        <v>6</v>
      </c>
      <c r="H85" s="4" t="s">
        <v>27</v>
      </c>
      <c r="I85" s="4" t="s">
        <v>2</v>
      </c>
      <c r="J85" s="4" t="s">
        <v>16</v>
      </c>
      <c r="K85" s="4" t="s">
        <v>4</v>
      </c>
      <c r="L85" s="4" t="s">
        <v>22</v>
      </c>
      <c r="M85" s="8">
        <v>1</v>
      </c>
      <c r="N85" s="5">
        <v>49.85</v>
      </c>
      <c r="O85" s="6">
        <v>0</v>
      </c>
      <c r="P85" s="5">
        <v>23.07</v>
      </c>
      <c r="Q85" s="5">
        <f t="shared" si="4"/>
        <v>49.85</v>
      </c>
      <c r="R85" s="5">
        <f t="shared" si="5"/>
        <v>23.07</v>
      </c>
      <c r="S85" s="5">
        <f t="shared" si="6"/>
        <v>26.78</v>
      </c>
      <c r="T85" s="7">
        <f t="shared" si="7"/>
        <v>0.53721163490471413</v>
      </c>
    </row>
    <row r="86" spans="1:20" ht="15.6">
      <c r="A86" s="2">
        <v>1858</v>
      </c>
      <c r="B86" s="3">
        <v>46041</v>
      </c>
      <c r="C86" s="4">
        <f>YEAR(SalesDataTable[[#This Row],[Order Date]])</f>
        <v>2026</v>
      </c>
      <c r="D86" s="16" t="str">
        <f>"Q"&amp;ROUNDUP(MONTH(SalesDataTable[[#This Row],[Order Date]])/3,0)</f>
        <v>Q1</v>
      </c>
      <c r="E86" s="4">
        <f>MONTH(SalesDataTable[[#This Row],[Order Date]])</f>
        <v>1</v>
      </c>
      <c r="F86" s="16" t="str">
        <f>TEXT(SalesDataTable[[#This Row],[Order Date]],"MMM")</f>
        <v>Jan</v>
      </c>
      <c r="G86" s="4" t="s">
        <v>6</v>
      </c>
      <c r="H86" s="4" t="s">
        <v>7</v>
      </c>
      <c r="I86" s="4" t="s">
        <v>2</v>
      </c>
      <c r="J86" s="4" t="s">
        <v>3</v>
      </c>
      <c r="K86" s="4" t="s">
        <v>14</v>
      </c>
      <c r="L86" s="4" t="s">
        <v>15</v>
      </c>
      <c r="M86" s="8">
        <v>1</v>
      </c>
      <c r="N86" s="5">
        <v>36.130000000000003</v>
      </c>
      <c r="O86" s="6">
        <v>0</v>
      </c>
      <c r="P86" s="5">
        <v>13.39</v>
      </c>
      <c r="Q86" s="5">
        <f t="shared" si="4"/>
        <v>36.130000000000003</v>
      </c>
      <c r="R86" s="5">
        <f t="shared" si="5"/>
        <v>13.39</v>
      </c>
      <c r="S86" s="5">
        <f t="shared" si="6"/>
        <v>22.740000000000002</v>
      </c>
      <c r="T86" s="7">
        <f t="shared" si="7"/>
        <v>0.62939385552172711</v>
      </c>
    </row>
    <row r="87" spans="1:20" ht="15.6">
      <c r="A87" s="2">
        <v>2910</v>
      </c>
      <c r="B87" s="3">
        <v>46041</v>
      </c>
      <c r="C87" s="4">
        <f>YEAR(SalesDataTable[[#This Row],[Order Date]])</f>
        <v>2026</v>
      </c>
      <c r="D87" s="16" t="str">
        <f>"Q"&amp;ROUNDUP(MONTH(SalesDataTable[[#This Row],[Order Date]])/3,0)</f>
        <v>Q1</v>
      </c>
      <c r="E87" s="4">
        <f>MONTH(SalesDataTable[[#This Row],[Order Date]])</f>
        <v>1</v>
      </c>
      <c r="F87" s="16" t="str">
        <f>TEXT(SalesDataTable[[#This Row],[Order Date]],"MMM")</f>
        <v>Jan</v>
      </c>
      <c r="G87" s="4" t="s">
        <v>20</v>
      </c>
      <c r="H87" s="4" t="s">
        <v>47</v>
      </c>
      <c r="I87" s="4" t="s">
        <v>19</v>
      </c>
      <c r="J87" s="4" t="s">
        <v>3</v>
      </c>
      <c r="K87" s="4" t="s">
        <v>4</v>
      </c>
      <c r="L87" s="4" t="s">
        <v>30</v>
      </c>
      <c r="M87" s="8">
        <v>1</v>
      </c>
      <c r="N87" s="5">
        <v>104.83</v>
      </c>
      <c r="O87" s="6">
        <v>0.05</v>
      </c>
      <c r="P87" s="5">
        <v>51.06</v>
      </c>
      <c r="Q87" s="5">
        <f t="shared" si="4"/>
        <v>99.588499999999996</v>
      </c>
      <c r="R87" s="5">
        <f t="shared" si="5"/>
        <v>51.06</v>
      </c>
      <c r="S87" s="5">
        <f t="shared" si="6"/>
        <v>48.528499999999994</v>
      </c>
      <c r="T87" s="7">
        <f t="shared" si="7"/>
        <v>0.48729019916958277</v>
      </c>
    </row>
    <row r="88" spans="1:20" ht="15.6">
      <c r="A88" s="2">
        <v>3694</v>
      </c>
      <c r="B88" s="3">
        <v>46041</v>
      </c>
      <c r="C88" s="4">
        <f>YEAR(SalesDataTable[[#This Row],[Order Date]])</f>
        <v>2026</v>
      </c>
      <c r="D88" s="16" t="str">
        <f>"Q"&amp;ROUNDUP(MONTH(SalesDataTable[[#This Row],[Order Date]])/3,0)</f>
        <v>Q1</v>
      </c>
      <c r="E88" s="4">
        <f>MONTH(SalesDataTable[[#This Row],[Order Date]])</f>
        <v>1</v>
      </c>
      <c r="F88" s="16" t="str">
        <f>TEXT(SalesDataTable[[#This Row],[Order Date]],"MMM")</f>
        <v>Jan</v>
      </c>
      <c r="G88" s="4" t="s">
        <v>0</v>
      </c>
      <c r="H88" s="4" t="s">
        <v>1</v>
      </c>
      <c r="I88" s="4" t="s">
        <v>19</v>
      </c>
      <c r="J88" s="4" t="s">
        <v>3</v>
      </c>
      <c r="K88" s="4" t="s">
        <v>14</v>
      </c>
      <c r="L88" s="4" t="s">
        <v>15</v>
      </c>
      <c r="M88" s="8">
        <v>1</v>
      </c>
      <c r="N88" s="5">
        <v>35.46</v>
      </c>
      <c r="O88" s="6">
        <v>0.05</v>
      </c>
      <c r="P88" s="5">
        <v>13.81</v>
      </c>
      <c r="Q88" s="5">
        <f t="shared" si="4"/>
        <v>33.686999999999998</v>
      </c>
      <c r="R88" s="5">
        <f t="shared" si="5"/>
        <v>13.81</v>
      </c>
      <c r="S88" s="5">
        <f t="shared" si="6"/>
        <v>19.876999999999995</v>
      </c>
      <c r="T88" s="7">
        <f t="shared" si="7"/>
        <v>0.59004957401965141</v>
      </c>
    </row>
    <row r="89" spans="1:20" ht="15.6">
      <c r="A89" s="2">
        <v>631</v>
      </c>
      <c r="B89" s="3">
        <v>46042</v>
      </c>
      <c r="C89" s="4">
        <f>YEAR(SalesDataTable[[#This Row],[Order Date]])</f>
        <v>2026</v>
      </c>
      <c r="D89" s="16" t="str">
        <f>"Q"&amp;ROUNDUP(MONTH(SalesDataTable[[#This Row],[Order Date]])/3,0)</f>
        <v>Q1</v>
      </c>
      <c r="E89" s="4">
        <f>MONTH(SalesDataTable[[#This Row],[Order Date]])</f>
        <v>1</v>
      </c>
      <c r="F89" s="16" t="str">
        <f>TEXT(SalesDataTable[[#This Row],[Order Date]],"MMM")</f>
        <v>Jan</v>
      </c>
      <c r="G89" s="4" t="s">
        <v>20</v>
      </c>
      <c r="H89" s="4" t="s">
        <v>33</v>
      </c>
      <c r="I89" s="4" t="s">
        <v>28</v>
      </c>
      <c r="J89" s="4" t="s">
        <v>3</v>
      </c>
      <c r="K89" s="4" t="s">
        <v>14</v>
      </c>
      <c r="L89" s="4" t="s">
        <v>48</v>
      </c>
      <c r="M89" s="8">
        <v>1</v>
      </c>
      <c r="N89" s="5">
        <v>165.42</v>
      </c>
      <c r="O89" s="6">
        <v>0</v>
      </c>
      <c r="P89" s="5">
        <v>85.69</v>
      </c>
      <c r="Q89" s="5">
        <f t="shared" si="4"/>
        <v>165.42</v>
      </c>
      <c r="R89" s="5">
        <f t="shared" si="5"/>
        <v>85.69</v>
      </c>
      <c r="S89" s="5">
        <f t="shared" si="6"/>
        <v>79.72999999999999</v>
      </c>
      <c r="T89" s="7">
        <f t="shared" si="7"/>
        <v>0.48198524966751299</v>
      </c>
    </row>
    <row r="90" spans="1:20" ht="15.6">
      <c r="A90" s="2">
        <v>1113</v>
      </c>
      <c r="B90" s="3">
        <v>46042</v>
      </c>
      <c r="C90" s="4">
        <f>YEAR(SalesDataTable[[#This Row],[Order Date]])</f>
        <v>2026</v>
      </c>
      <c r="D90" s="16" t="str">
        <f>"Q"&amp;ROUNDUP(MONTH(SalesDataTable[[#This Row],[Order Date]])/3,0)</f>
        <v>Q1</v>
      </c>
      <c r="E90" s="4">
        <f>MONTH(SalesDataTable[[#This Row],[Order Date]])</f>
        <v>1</v>
      </c>
      <c r="F90" s="16" t="str">
        <f>TEXT(SalesDataTable[[#This Row],[Order Date]],"MMM")</f>
        <v>Jan</v>
      </c>
      <c r="G90" s="4" t="s">
        <v>11</v>
      </c>
      <c r="H90" s="4" t="s">
        <v>25</v>
      </c>
      <c r="I90" s="4" t="s">
        <v>2</v>
      </c>
      <c r="J90" s="4" t="s">
        <v>3</v>
      </c>
      <c r="K90" s="4" t="s">
        <v>23</v>
      </c>
      <c r="L90" s="4" t="s">
        <v>51</v>
      </c>
      <c r="M90" s="8">
        <v>1</v>
      </c>
      <c r="N90" s="5">
        <v>122.86</v>
      </c>
      <c r="O90" s="6">
        <v>0.05</v>
      </c>
      <c r="P90" s="5">
        <v>60.36</v>
      </c>
      <c r="Q90" s="5">
        <f t="shared" si="4"/>
        <v>116.717</v>
      </c>
      <c r="R90" s="5">
        <f t="shared" si="5"/>
        <v>60.36</v>
      </c>
      <c r="S90" s="5">
        <f t="shared" si="6"/>
        <v>56.356999999999999</v>
      </c>
      <c r="T90" s="7">
        <f t="shared" si="7"/>
        <v>0.48285168398776529</v>
      </c>
    </row>
    <row r="91" spans="1:20" ht="15.6">
      <c r="A91" s="2">
        <v>1525</v>
      </c>
      <c r="B91" s="3">
        <v>46042</v>
      </c>
      <c r="C91" s="4">
        <f>YEAR(SalesDataTable[[#This Row],[Order Date]])</f>
        <v>2026</v>
      </c>
      <c r="D91" s="16" t="str">
        <f>"Q"&amp;ROUNDUP(MONTH(SalesDataTable[[#This Row],[Order Date]])/3,0)</f>
        <v>Q1</v>
      </c>
      <c r="E91" s="4">
        <f>MONTH(SalesDataTable[[#This Row],[Order Date]])</f>
        <v>1</v>
      </c>
      <c r="F91" s="16" t="str">
        <f>TEXT(SalesDataTable[[#This Row],[Order Date]],"MMM")</f>
        <v>Jan</v>
      </c>
      <c r="G91" s="4" t="s">
        <v>0</v>
      </c>
      <c r="H91" s="4" t="s">
        <v>1</v>
      </c>
      <c r="I91" s="4" t="s">
        <v>19</v>
      </c>
      <c r="J91" s="4" t="s">
        <v>3</v>
      </c>
      <c r="K91" s="4" t="s">
        <v>34</v>
      </c>
      <c r="L91" s="4" t="s">
        <v>42</v>
      </c>
      <c r="M91" s="8">
        <v>2</v>
      </c>
      <c r="N91" s="5">
        <v>35.82</v>
      </c>
      <c r="O91" s="6">
        <v>0</v>
      </c>
      <c r="P91" s="5">
        <v>14.09</v>
      </c>
      <c r="Q91" s="5">
        <f t="shared" si="4"/>
        <v>71.64</v>
      </c>
      <c r="R91" s="5">
        <f t="shared" si="5"/>
        <v>28.18</v>
      </c>
      <c r="S91" s="5">
        <f t="shared" si="6"/>
        <v>43.46</v>
      </c>
      <c r="T91" s="7">
        <f t="shared" si="7"/>
        <v>0.60664433277498608</v>
      </c>
    </row>
    <row r="92" spans="1:20" ht="15.6">
      <c r="A92" s="2">
        <v>3233</v>
      </c>
      <c r="B92" s="3">
        <v>46042</v>
      </c>
      <c r="C92" s="4">
        <f>YEAR(SalesDataTable[[#This Row],[Order Date]])</f>
        <v>2026</v>
      </c>
      <c r="D92" s="16" t="str">
        <f>"Q"&amp;ROUNDUP(MONTH(SalesDataTable[[#This Row],[Order Date]])/3,0)</f>
        <v>Q1</v>
      </c>
      <c r="E92" s="4">
        <f>MONTH(SalesDataTable[[#This Row],[Order Date]])</f>
        <v>1</v>
      </c>
      <c r="F92" s="16" t="str">
        <f>TEXT(SalesDataTable[[#This Row],[Order Date]],"MMM")</f>
        <v>Jan</v>
      </c>
      <c r="G92" s="4" t="s">
        <v>0</v>
      </c>
      <c r="H92" s="4" t="s">
        <v>1</v>
      </c>
      <c r="I92" s="4" t="s">
        <v>2</v>
      </c>
      <c r="J92" s="4" t="s">
        <v>13</v>
      </c>
      <c r="K92" s="4" t="s">
        <v>23</v>
      </c>
      <c r="L92" s="4" t="s">
        <v>51</v>
      </c>
      <c r="M92" s="8">
        <v>3</v>
      </c>
      <c r="N92" s="5">
        <v>120.29</v>
      </c>
      <c r="O92" s="6">
        <v>0.1</v>
      </c>
      <c r="P92" s="5">
        <v>62.41</v>
      </c>
      <c r="Q92" s="5">
        <f t="shared" si="4"/>
        <v>324.78300000000002</v>
      </c>
      <c r="R92" s="5">
        <f t="shared" si="5"/>
        <v>187.23</v>
      </c>
      <c r="S92" s="5">
        <f t="shared" si="6"/>
        <v>137.55300000000003</v>
      </c>
      <c r="T92" s="7">
        <f t="shared" si="7"/>
        <v>0.42352278290427769</v>
      </c>
    </row>
    <row r="93" spans="1:20" ht="15.6">
      <c r="A93" s="2">
        <v>4455</v>
      </c>
      <c r="B93" s="3">
        <v>46042</v>
      </c>
      <c r="C93" s="4">
        <f>YEAR(SalesDataTable[[#This Row],[Order Date]])</f>
        <v>2026</v>
      </c>
      <c r="D93" s="16" t="str">
        <f>"Q"&amp;ROUNDUP(MONTH(SalesDataTable[[#This Row],[Order Date]])/3,0)</f>
        <v>Q1</v>
      </c>
      <c r="E93" s="4">
        <f>MONTH(SalesDataTable[[#This Row],[Order Date]])</f>
        <v>1</v>
      </c>
      <c r="F93" s="16" t="str">
        <f>TEXT(SalesDataTable[[#This Row],[Order Date]],"MMM")</f>
        <v>Jan</v>
      </c>
      <c r="G93" s="4" t="s">
        <v>6</v>
      </c>
      <c r="H93" s="4" t="s">
        <v>41</v>
      </c>
      <c r="I93" s="4" t="s">
        <v>28</v>
      </c>
      <c r="J93" s="4" t="s">
        <v>3</v>
      </c>
      <c r="K93" s="4" t="s">
        <v>23</v>
      </c>
      <c r="L93" s="4" t="s">
        <v>40</v>
      </c>
      <c r="M93" s="8">
        <v>1</v>
      </c>
      <c r="N93" s="5">
        <v>80.239999999999995</v>
      </c>
      <c r="O93" s="6">
        <v>0.1</v>
      </c>
      <c r="P93" s="5">
        <v>39.950000000000003</v>
      </c>
      <c r="Q93" s="5">
        <f t="shared" si="4"/>
        <v>72.215999999999994</v>
      </c>
      <c r="R93" s="5">
        <f t="shared" si="5"/>
        <v>39.950000000000003</v>
      </c>
      <c r="S93" s="5">
        <f t="shared" si="6"/>
        <v>32.265999999999991</v>
      </c>
      <c r="T93" s="7">
        <f t="shared" si="7"/>
        <v>0.44679849340866279</v>
      </c>
    </row>
    <row r="94" spans="1:20" ht="15.6">
      <c r="A94" s="2">
        <v>1769</v>
      </c>
      <c r="B94" s="3">
        <v>46043</v>
      </c>
      <c r="C94" s="4">
        <f>YEAR(SalesDataTable[[#This Row],[Order Date]])</f>
        <v>2026</v>
      </c>
      <c r="D94" s="16" t="str">
        <f>"Q"&amp;ROUNDUP(MONTH(SalesDataTable[[#This Row],[Order Date]])/3,0)</f>
        <v>Q1</v>
      </c>
      <c r="E94" s="4">
        <f>MONTH(SalesDataTable[[#This Row],[Order Date]])</f>
        <v>1</v>
      </c>
      <c r="F94" s="16" t="str">
        <f>TEXT(SalesDataTable[[#This Row],[Order Date]],"MMM")</f>
        <v>Jan</v>
      </c>
      <c r="G94" s="4" t="s">
        <v>0</v>
      </c>
      <c r="H94" s="4" t="s">
        <v>50</v>
      </c>
      <c r="I94" s="4" t="s">
        <v>19</v>
      </c>
      <c r="J94" s="4" t="s">
        <v>13</v>
      </c>
      <c r="K94" s="4" t="s">
        <v>34</v>
      </c>
      <c r="L94" s="4" t="s">
        <v>42</v>
      </c>
      <c r="M94" s="8">
        <v>2</v>
      </c>
      <c r="N94" s="5">
        <v>35.97</v>
      </c>
      <c r="O94" s="6">
        <v>0</v>
      </c>
      <c r="P94" s="5">
        <v>13.55</v>
      </c>
      <c r="Q94" s="5">
        <f t="shared" si="4"/>
        <v>71.94</v>
      </c>
      <c r="R94" s="5">
        <f t="shared" si="5"/>
        <v>27.1</v>
      </c>
      <c r="S94" s="5">
        <f t="shared" si="6"/>
        <v>44.839999999999996</v>
      </c>
      <c r="T94" s="7">
        <f t="shared" si="7"/>
        <v>0.62329719210453149</v>
      </c>
    </row>
    <row r="95" spans="1:20" ht="15.6">
      <c r="A95" s="2">
        <v>3467</v>
      </c>
      <c r="B95" s="3">
        <v>46043</v>
      </c>
      <c r="C95" s="4">
        <f>YEAR(SalesDataTable[[#This Row],[Order Date]])</f>
        <v>2026</v>
      </c>
      <c r="D95" s="16" t="str">
        <f>"Q"&amp;ROUNDUP(MONTH(SalesDataTable[[#This Row],[Order Date]])/3,0)</f>
        <v>Q1</v>
      </c>
      <c r="E95" s="4">
        <f>MONTH(SalesDataTable[[#This Row],[Order Date]])</f>
        <v>1</v>
      </c>
      <c r="F95" s="16" t="str">
        <f>TEXT(SalesDataTable[[#This Row],[Order Date]],"MMM")</f>
        <v>Jan</v>
      </c>
      <c r="G95" s="4" t="s">
        <v>6</v>
      </c>
      <c r="H95" s="4" t="s">
        <v>41</v>
      </c>
      <c r="I95" s="4" t="s">
        <v>2</v>
      </c>
      <c r="J95" s="4" t="s">
        <v>13</v>
      </c>
      <c r="K95" s="4" t="s">
        <v>9</v>
      </c>
      <c r="L95" s="4" t="s">
        <v>46</v>
      </c>
      <c r="M95" s="8">
        <v>1</v>
      </c>
      <c r="N95" s="5">
        <v>72.239999999999995</v>
      </c>
      <c r="O95" s="6">
        <v>0</v>
      </c>
      <c r="P95" s="5">
        <v>33.26</v>
      </c>
      <c r="Q95" s="5">
        <f t="shared" si="4"/>
        <v>72.239999999999995</v>
      </c>
      <c r="R95" s="5">
        <f t="shared" si="5"/>
        <v>33.26</v>
      </c>
      <c r="S95" s="5">
        <f t="shared" si="6"/>
        <v>38.979999999999997</v>
      </c>
      <c r="T95" s="7">
        <f t="shared" si="7"/>
        <v>0.53959025470653377</v>
      </c>
    </row>
    <row r="96" spans="1:20" ht="15.6">
      <c r="A96" s="2">
        <v>3911</v>
      </c>
      <c r="B96" s="3">
        <v>46043</v>
      </c>
      <c r="C96" s="4">
        <f>YEAR(SalesDataTable[[#This Row],[Order Date]])</f>
        <v>2026</v>
      </c>
      <c r="D96" s="16" t="str">
        <f>"Q"&amp;ROUNDUP(MONTH(SalesDataTable[[#This Row],[Order Date]])/3,0)</f>
        <v>Q1</v>
      </c>
      <c r="E96" s="4">
        <f>MONTH(SalesDataTable[[#This Row],[Order Date]])</f>
        <v>1</v>
      </c>
      <c r="F96" s="16" t="str">
        <f>TEXT(SalesDataTable[[#This Row],[Order Date]],"MMM")</f>
        <v>Jan</v>
      </c>
      <c r="G96" s="4" t="s">
        <v>0</v>
      </c>
      <c r="H96" s="4" t="s">
        <v>50</v>
      </c>
      <c r="I96" s="4" t="s">
        <v>2</v>
      </c>
      <c r="J96" s="4" t="s">
        <v>3</v>
      </c>
      <c r="K96" s="4" t="s">
        <v>9</v>
      </c>
      <c r="L96" s="4" t="s">
        <v>37</v>
      </c>
      <c r="M96" s="8">
        <v>5</v>
      </c>
      <c r="N96" s="5">
        <v>152.81</v>
      </c>
      <c r="O96" s="6">
        <v>0</v>
      </c>
      <c r="P96" s="5">
        <v>78.989999999999995</v>
      </c>
      <c r="Q96" s="5">
        <f t="shared" si="4"/>
        <v>764.05</v>
      </c>
      <c r="R96" s="5">
        <f t="shared" si="5"/>
        <v>394.95</v>
      </c>
      <c r="S96" s="5">
        <f t="shared" si="6"/>
        <v>369.09999999999997</v>
      </c>
      <c r="T96" s="7">
        <f t="shared" si="7"/>
        <v>0.48308356782933054</v>
      </c>
    </row>
    <row r="97" spans="1:20" ht="15.6">
      <c r="A97" s="2">
        <v>4401</v>
      </c>
      <c r="B97" s="3">
        <v>46043</v>
      </c>
      <c r="C97" s="4">
        <f>YEAR(SalesDataTable[[#This Row],[Order Date]])</f>
        <v>2026</v>
      </c>
      <c r="D97" s="16" t="str">
        <f>"Q"&amp;ROUNDUP(MONTH(SalesDataTable[[#This Row],[Order Date]])/3,0)</f>
        <v>Q1</v>
      </c>
      <c r="E97" s="4">
        <f>MONTH(SalesDataTable[[#This Row],[Order Date]])</f>
        <v>1</v>
      </c>
      <c r="F97" s="16" t="str">
        <f>TEXT(SalesDataTable[[#This Row],[Order Date]],"MMM")</f>
        <v>Jan</v>
      </c>
      <c r="G97" s="4" t="s">
        <v>0</v>
      </c>
      <c r="H97" s="4" t="s">
        <v>50</v>
      </c>
      <c r="I97" s="4" t="s">
        <v>2</v>
      </c>
      <c r="J97" s="4" t="s">
        <v>13</v>
      </c>
      <c r="K97" s="4" t="s">
        <v>4</v>
      </c>
      <c r="L97" s="4" t="s">
        <v>5</v>
      </c>
      <c r="M97" s="8">
        <v>3</v>
      </c>
      <c r="N97" s="5">
        <v>83.34</v>
      </c>
      <c r="O97" s="6">
        <v>0</v>
      </c>
      <c r="P97" s="5">
        <v>41.44</v>
      </c>
      <c r="Q97" s="5">
        <f t="shared" si="4"/>
        <v>250.02</v>
      </c>
      <c r="R97" s="5">
        <f t="shared" si="5"/>
        <v>124.32</v>
      </c>
      <c r="S97" s="5">
        <f t="shared" si="6"/>
        <v>125.70000000000002</v>
      </c>
      <c r="T97" s="7">
        <f t="shared" si="7"/>
        <v>0.50275977921766268</v>
      </c>
    </row>
    <row r="98" spans="1:20" ht="15.6">
      <c r="A98" s="2">
        <v>4864</v>
      </c>
      <c r="B98" s="3">
        <v>46043</v>
      </c>
      <c r="C98" s="4">
        <f>YEAR(SalesDataTable[[#This Row],[Order Date]])</f>
        <v>2026</v>
      </c>
      <c r="D98" s="16" t="str">
        <f>"Q"&amp;ROUNDUP(MONTH(SalesDataTable[[#This Row],[Order Date]])/3,0)</f>
        <v>Q1</v>
      </c>
      <c r="E98" s="4">
        <f>MONTH(SalesDataTable[[#This Row],[Order Date]])</f>
        <v>1</v>
      </c>
      <c r="F98" s="16" t="str">
        <f>TEXT(SalesDataTable[[#This Row],[Order Date]],"MMM")</f>
        <v>Jan</v>
      </c>
      <c r="G98" s="4" t="s">
        <v>20</v>
      </c>
      <c r="H98" s="4" t="s">
        <v>47</v>
      </c>
      <c r="I98" s="4" t="s">
        <v>2</v>
      </c>
      <c r="J98" s="4" t="s">
        <v>3</v>
      </c>
      <c r="K98" s="4" t="s">
        <v>34</v>
      </c>
      <c r="L98" s="4" t="s">
        <v>42</v>
      </c>
      <c r="M98" s="8">
        <v>1</v>
      </c>
      <c r="N98" s="5">
        <v>35.869999999999997</v>
      </c>
      <c r="O98" s="6">
        <v>0</v>
      </c>
      <c r="P98" s="5">
        <v>13.64</v>
      </c>
      <c r="Q98" s="5">
        <f t="shared" si="4"/>
        <v>35.869999999999997</v>
      </c>
      <c r="R98" s="5">
        <f t="shared" si="5"/>
        <v>13.64</v>
      </c>
      <c r="S98" s="5">
        <f t="shared" si="6"/>
        <v>22.229999999999997</v>
      </c>
      <c r="T98" s="7">
        <f t="shared" si="7"/>
        <v>0.61973794257039305</v>
      </c>
    </row>
    <row r="99" spans="1:20" ht="15.6">
      <c r="A99" s="2">
        <v>347</v>
      </c>
      <c r="B99" s="3">
        <v>46044</v>
      </c>
      <c r="C99" s="4">
        <f>YEAR(SalesDataTable[[#This Row],[Order Date]])</f>
        <v>2026</v>
      </c>
      <c r="D99" s="16" t="str">
        <f>"Q"&amp;ROUNDUP(MONTH(SalesDataTable[[#This Row],[Order Date]])/3,0)</f>
        <v>Q1</v>
      </c>
      <c r="E99" s="4">
        <f>MONTH(SalesDataTable[[#This Row],[Order Date]])</f>
        <v>1</v>
      </c>
      <c r="F99" s="16" t="str">
        <f>TEXT(SalesDataTable[[#This Row],[Order Date]],"MMM")</f>
        <v>Jan</v>
      </c>
      <c r="G99" s="4" t="s">
        <v>20</v>
      </c>
      <c r="H99" s="4" t="s">
        <v>21</v>
      </c>
      <c r="I99" s="4" t="s">
        <v>28</v>
      </c>
      <c r="J99" s="4" t="s">
        <v>13</v>
      </c>
      <c r="K99" s="4" t="s">
        <v>23</v>
      </c>
      <c r="L99" s="4" t="s">
        <v>29</v>
      </c>
      <c r="M99" s="8">
        <v>1</v>
      </c>
      <c r="N99" s="5">
        <v>199.42</v>
      </c>
      <c r="O99" s="6">
        <v>0.05</v>
      </c>
      <c r="P99" s="5">
        <v>101.82</v>
      </c>
      <c r="Q99" s="5">
        <f t="shared" si="4"/>
        <v>189.44899999999998</v>
      </c>
      <c r="R99" s="5">
        <f t="shared" si="5"/>
        <v>101.82</v>
      </c>
      <c r="S99" s="5">
        <f t="shared" si="6"/>
        <v>87.628999999999991</v>
      </c>
      <c r="T99" s="7">
        <f t="shared" si="7"/>
        <v>0.46254664843836601</v>
      </c>
    </row>
    <row r="100" spans="1:20" ht="15.6">
      <c r="A100" s="2">
        <v>2051</v>
      </c>
      <c r="B100" s="3">
        <v>46044</v>
      </c>
      <c r="C100" s="4">
        <f>YEAR(SalesDataTable[[#This Row],[Order Date]])</f>
        <v>2026</v>
      </c>
      <c r="D100" s="16" t="str">
        <f>"Q"&amp;ROUNDUP(MONTH(SalesDataTable[[#This Row],[Order Date]])/3,0)</f>
        <v>Q1</v>
      </c>
      <c r="E100" s="4">
        <f>MONTH(SalesDataTable[[#This Row],[Order Date]])</f>
        <v>1</v>
      </c>
      <c r="F100" s="16" t="str">
        <f>TEXT(SalesDataTable[[#This Row],[Order Date]],"MMM")</f>
        <v>Jan</v>
      </c>
      <c r="G100" s="4" t="s">
        <v>11</v>
      </c>
      <c r="H100" s="4" t="s">
        <v>25</v>
      </c>
      <c r="I100" s="4" t="s">
        <v>2</v>
      </c>
      <c r="J100" s="4" t="s">
        <v>13</v>
      </c>
      <c r="K100" s="4" t="s">
        <v>23</v>
      </c>
      <c r="L100" s="4" t="s">
        <v>24</v>
      </c>
      <c r="M100" s="8">
        <v>3</v>
      </c>
      <c r="N100" s="5">
        <v>347.41</v>
      </c>
      <c r="O100" s="6">
        <v>0.1</v>
      </c>
      <c r="P100" s="5">
        <v>192.13</v>
      </c>
      <c r="Q100" s="5">
        <f t="shared" si="4"/>
        <v>938.00700000000006</v>
      </c>
      <c r="R100" s="5">
        <f t="shared" si="5"/>
        <v>576.39</v>
      </c>
      <c r="S100" s="5">
        <f t="shared" si="6"/>
        <v>361.61700000000008</v>
      </c>
      <c r="T100" s="7">
        <f t="shared" si="7"/>
        <v>0.38551631277804971</v>
      </c>
    </row>
    <row r="101" spans="1:20" ht="15.6">
      <c r="A101" s="2">
        <v>2314</v>
      </c>
      <c r="B101" s="3">
        <v>46044</v>
      </c>
      <c r="C101" s="4">
        <f>YEAR(SalesDataTable[[#This Row],[Order Date]])</f>
        <v>2026</v>
      </c>
      <c r="D101" s="16" t="str">
        <f>"Q"&amp;ROUNDUP(MONTH(SalesDataTable[[#This Row],[Order Date]])/3,0)</f>
        <v>Q1</v>
      </c>
      <c r="E101" s="4">
        <f>MONTH(SalesDataTable[[#This Row],[Order Date]])</f>
        <v>1</v>
      </c>
      <c r="F101" s="16" t="str">
        <f>TEXT(SalesDataTable[[#This Row],[Order Date]],"MMM")</f>
        <v>Jan</v>
      </c>
      <c r="G101" s="4" t="s">
        <v>0</v>
      </c>
      <c r="H101" s="4" t="s">
        <v>36</v>
      </c>
      <c r="I101" s="4" t="s">
        <v>2</v>
      </c>
      <c r="J101" s="4" t="s">
        <v>13</v>
      </c>
      <c r="K101" s="4" t="s">
        <v>4</v>
      </c>
      <c r="L101" s="4" t="s">
        <v>26</v>
      </c>
      <c r="M101" s="8">
        <v>1</v>
      </c>
      <c r="N101" s="5">
        <v>40.28</v>
      </c>
      <c r="O101" s="6">
        <v>0</v>
      </c>
      <c r="P101" s="5">
        <v>16.79</v>
      </c>
      <c r="Q101" s="5">
        <f t="shared" si="4"/>
        <v>40.28</v>
      </c>
      <c r="R101" s="5">
        <f t="shared" si="5"/>
        <v>16.79</v>
      </c>
      <c r="S101" s="5">
        <f t="shared" si="6"/>
        <v>23.490000000000002</v>
      </c>
      <c r="T101" s="7">
        <f t="shared" si="7"/>
        <v>0.58316782522343602</v>
      </c>
    </row>
    <row r="102" spans="1:20" ht="15.6">
      <c r="A102" s="2">
        <v>3861</v>
      </c>
      <c r="B102" s="3">
        <v>46044</v>
      </c>
      <c r="C102" s="4">
        <f>YEAR(SalesDataTable[[#This Row],[Order Date]])</f>
        <v>2026</v>
      </c>
      <c r="D102" s="16" t="str">
        <f>"Q"&amp;ROUNDUP(MONTH(SalesDataTable[[#This Row],[Order Date]])/3,0)</f>
        <v>Q1</v>
      </c>
      <c r="E102" s="4">
        <f>MONTH(SalesDataTable[[#This Row],[Order Date]])</f>
        <v>1</v>
      </c>
      <c r="F102" s="16" t="str">
        <f>TEXT(SalesDataTable[[#This Row],[Order Date]],"MMM")</f>
        <v>Jan</v>
      </c>
      <c r="G102" s="4" t="s">
        <v>20</v>
      </c>
      <c r="H102" s="4" t="s">
        <v>47</v>
      </c>
      <c r="I102" s="4" t="s">
        <v>2</v>
      </c>
      <c r="J102" s="4" t="s">
        <v>3</v>
      </c>
      <c r="K102" s="4" t="s">
        <v>23</v>
      </c>
      <c r="L102" s="4" t="s">
        <v>29</v>
      </c>
      <c r="M102" s="8">
        <v>3</v>
      </c>
      <c r="N102" s="5">
        <v>195.49</v>
      </c>
      <c r="O102" s="6">
        <v>0.05</v>
      </c>
      <c r="P102" s="5">
        <v>106.38</v>
      </c>
      <c r="Q102" s="5">
        <f t="shared" si="4"/>
        <v>557.14649999999995</v>
      </c>
      <c r="R102" s="5">
        <f t="shared" si="5"/>
        <v>319.14</v>
      </c>
      <c r="S102" s="5">
        <f t="shared" si="6"/>
        <v>238.00649999999996</v>
      </c>
      <c r="T102" s="7">
        <f t="shared" si="7"/>
        <v>0.42718836069148775</v>
      </c>
    </row>
    <row r="103" spans="1:20" ht="15.6">
      <c r="A103" s="2">
        <v>843</v>
      </c>
      <c r="B103" s="3">
        <v>46045</v>
      </c>
      <c r="C103" s="4">
        <f>YEAR(SalesDataTable[[#This Row],[Order Date]])</f>
        <v>2026</v>
      </c>
      <c r="D103" s="16" t="str">
        <f>"Q"&amp;ROUNDUP(MONTH(SalesDataTable[[#This Row],[Order Date]])/3,0)</f>
        <v>Q1</v>
      </c>
      <c r="E103" s="4">
        <f>MONTH(SalesDataTable[[#This Row],[Order Date]])</f>
        <v>1</v>
      </c>
      <c r="F103" s="16" t="str">
        <f>TEXT(SalesDataTable[[#This Row],[Order Date]],"MMM")</f>
        <v>Jan</v>
      </c>
      <c r="G103" s="4" t="s">
        <v>6</v>
      </c>
      <c r="H103" s="4" t="s">
        <v>41</v>
      </c>
      <c r="I103" s="4" t="s">
        <v>2</v>
      </c>
      <c r="J103" s="4" t="s">
        <v>3</v>
      </c>
      <c r="K103" s="4" t="s">
        <v>34</v>
      </c>
      <c r="L103" s="4" t="s">
        <v>42</v>
      </c>
      <c r="M103" s="8">
        <v>2</v>
      </c>
      <c r="N103" s="5">
        <v>35.75</v>
      </c>
      <c r="O103" s="6">
        <v>0</v>
      </c>
      <c r="P103" s="5">
        <v>13.94</v>
      </c>
      <c r="Q103" s="5">
        <f t="shared" si="4"/>
        <v>71.5</v>
      </c>
      <c r="R103" s="5">
        <f t="shared" si="5"/>
        <v>27.88</v>
      </c>
      <c r="S103" s="5">
        <f t="shared" si="6"/>
        <v>43.620000000000005</v>
      </c>
      <c r="T103" s="7">
        <f t="shared" si="7"/>
        <v>0.61006993006993016</v>
      </c>
    </row>
    <row r="104" spans="1:20" ht="15.6">
      <c r="A104" s="2">
        <v>868</v>
      </c>
      <c r="B104" s="3">
        <v>46045</v>
      </c>
      <c r="C104" s="4">
        <f>YEAR(SalesDataTable[[#This Row],[Order Date]])</f>
        <v>2026</v>
      </c>
      <c r="D104" s="16" t="str">
        <f>"Q"&amp;ROUNDUP(MONTH(SalesDataTable[[#This Row],[Order Date]])/3,0)</f>
        <v>Q1</v>
      </c>
      <c r="E104" s="4">
        <f>MONTH(SalesDataTable[[#This Row],[Order Date]])</f>
        <v>1</v>
      </c>
      <c r="F104" s="16" t="str">
        <f>TEXT(SalesDataTable[[#This Row],[Order Date]],"MMM")</f>
        <v>Jan</v>
      </c>
      <c r="G104" s="4" t="s">
        <v>0</v>
      </c>
      <c r="H104" s="4" t="s">
        <v>50</v>
      </c>
      <c r="I104" s="4" t="s">
        <v>2</v>
      </c>
      <c r="J104" s="4" t="s">
        <v>3</v>
      </c>
      <c r="K104" s="4" t="s">
        <v>4</v>
      </c>
      <c r="L104" s="4" t="s">
        <v>30</v>
      </c>
      <c r="M104" s="8">
        <v>1</v>
      </c>
      <c r="N104" s="5">
        <v>103.39</v>
      </c>
      <c r="O104" s="6">
        <v>0</v>
      </c>
      <c r="P104" s="5">
        <v>51.32</v>
      </c>
      <c r="Q104" s="5">
        <f t="shared" si="4"/>
        <v>103.39</v>
      </c>
      <c r="R104" s="5">
        <f t="shared" si="5"/>
        <v>51.32</v>
      </c>
      <c r="S104" s="5">
        <f t="shared" si="6"/>
        <v>52.07</v>
      </c>
      <c r="T104" s="7">
        <f t="shared" si="7"/>
        <v>0.50362704323435536</v>
      </c>
    </row>
    <row r="105" spans="1:20" ht="15.6">
      <c r="A105" s="2">
        <v>890</v>
      </c>
      <c r="B105" s="3">
        <v>46045</v>
      </c>
      <c r="C105" s="4">
        <f>YEAR(SalesDataTable[[#This Row],[Order Date]])</f>
        <v>2026</v>
      </c>
      <c r="D105" s="16" t="str">
        <f>"Q"&amp;ROUNDUP(MONTH(SalesDataTable[[#This Row],[Order Date]])/3,0)</f>
        <v>Q1</v>
      </c>
      <c r="E105" s="4">
        <f>MONTH(SalesDataTable[[#This Row],[Order Date]])</f>
        <v>1</v>
      </c>
      <c r="F105" s="16" t="str">
        <f>TEXT(SalesDataTable[[#This Row],[Order Date]],"MMM")</f>
        <v>Jan</v>
      </c>
      <c r="G105" s="4" t="s">
        <v>0</v>
      </c>
      <c r="H105" s="4" t="s">
        <v>50</v>
      </c>
      <c r="I105" s="4" t="s">
        <v>2</v>
      </c>
      <c r="J105" s="4" t="s">
        <v>13</v>
      </c>
      <c r="K105" s="4" t="s">
        <v>23</v>
      </c>
      <c r="L105" s="4" t="s">
        <v>40</v>
      </c>
      <c r="M105" s="8">
        <v>3</v>
      </c>
      <c r="N105" s="5">
        <v>81.98</v>
      </c>
      <c r="O105" s="6">
        <v>0.1</v>
      </c>
      <c r="P105" s="5">
        <v>40.229999999999997</v>
      </c>
      <c r="Q105" s="5">
        <f t="shared" si="4"/>
        <v>221.346</v>
      </c>
      <c r="R105" s="5">
        <f t="shared" si="5"/>
        <v>120.69</v>
      </c>
      <c r="S105" s="5">
        <f t="shared" si="6"/>
        <v>100.65600000000001</v>
      </c>
      <c r="T105" s="7">
        <f t="shared" si="7"/>
        <v>0.45474505977067581</v>
      </c>
    </row>
    <row r="106" spans="1:20" ht="15.6">
      <c r="A106" s="2">
        <v>2185</v>
      </c>
      <c r="B106" s="3">
        <v>46045</v>
      </c>
      <c r="C106" s="4">
        <f>YEAR(SalesDataTable[[#This Row],[Order Date]])</f>
        <v>2026</v>
      </c>
      <c r="D106" s="16" t="str">
        <f>"Q"&amp;ROUNDUP(MONTH(SalesDataTable[[#This Row],[Order Date]])/3,0)</f>
        <v>Q1</v>
      </c>
      <c r="E106" s="4">
        <f>MONTH(SalesDataTable[[#This Row],[Order Date]])</f>
        <v>1</v>
      </c>
      <c r="F106" s="16" t="str">
        <f>TEXT(SalesDataTable[[#This Row],[Order Date]],"MMM")</f>
        <v>Jan</v>
      </c>
      <c r="G106" s="4" t="s">
        <v>11</v>
      </c>
      <c r="H106" s="4" t="s">
        <v>12</v>
      </c>
      <c r="I106" s="4" t="s">
        <v>8</v>
      </c>
      <c r="J106" s="4" t="s">
        <v>16</v>
      </c>
      <c r="K106" s="4" t="s">
        <v>23</v>
      </c>
      <c r="L106" s="4" t="s">
        <v>24</v>
      </c>
      <c r="M106" s="8">
        <v>10</v>
      </c>
      <c r="N106" s="5">
        <v>337.69</v>
      </c>
      <c r="O106" s="6">
        <v>0.1</v>
      </c>
      <c r="P106" s="5">
        <v>200.27</v>
      </c>
      <c r="Q106" s="5">
        <f t="shared" si="4"/>
        <v>3039.21</v>
      </c>
      <c r="R106" s="5">
        <f t="shared" si="5"/>
        <v>2002.7</v>
      </c>
      <c r="S106" s="5">
        <f t="shared" si="6"/>
        <v>1036.51</v>
      </c>
      <c r="T106" s="7">
        <f t="shared" si="7"/>
        <v>0.34104586389226149</v>
      </c>
    </row>
    <row r="107" spans="1:20" ht="15.6">
      <c r="A107" s="2">
        <v>2335</v>
      </c>
      <c r="B107" s="3">
        <v>46045</v>
      </c>
      <c r="C107" s="4">
        <f>YEAR(SalesDataTable[[#This Row],[Order Date]])</f>
        <v>2026</v>
      </c>
      <c r="D107" s="16" t="str">
        <f>"Q"&amp;ROUNDUP(MONTH(SalesDataTable[[#This Row],[Order Date]])/3,0)</f>
        <v>Q1</v>
      </c>
      <c r="E107" s="4">
        <f>MONTH(SalesDataTable[[#This Row],[Order Date]])</f>
        <v>1</v>
      </c>
      <c r="F107" s="16" t="str">
        <f>TEXT(SalesDataTable[[#This Row],[Order Date]],"MMM")</f>
        <v>Jan</v>
      </c>
      <c r="G107" s="4" t="s">
        <v>20</v>
      </c>
      <c r="H107" s="4" t="s">
        <v>33</v>
      </c>
      <c r="I107" s="4" t="s">
        <v>2</v>
      </c>
      <c r="J107" s="4" t="s">
        <v>13</v>
      </c>
      <c r="K107" s="4" t="s">
        <v>23</v>
      </c>
      <c r="L107" s="4" t="s">
        <v>24</v>
      </c>
      <c r="M107" s="8">
        <v>2</v>
      </c>
      <c r="N107" s="5">
        <v>333.29</v>
      </c>
      <c r="O107" s="6">
        <v>0</v>
      </c>
      <c r="P107" s="5">
        <v>197.18</v>
      </c>
      <c r="Q107" s="5">
        <f t="shared" si="4"/>
        <v>666.58</v>
      </c>
      <c r="R107" s="5">
        <f t="shared" si="5"/>
        <v>394.36</v>
      </c>
      <c r="S107" s="5">
        <f t="shared" si="6"/>
        <v>272.22000000000003</v>
      </c>
      <c r="T107" s="7">
        <f t="shared" si="7"/>
        <v>0.40838308980167426</v>
      </c>
    </row>
    <row r="108" spans="1:20" ht="15.6">
      <c r="A108" s="2">
        <v>2784</v>
      </c>
      <c r="B108" s="3">
        <v>46045</v>
      </c>
      <c r="C108" s="4">
        <f>YEAR(SalesDataTable[[#This Row],[Order Date]])</f>
        <v>2026</v>
      </c>
      <c r="D108" s="16" t="str">
        <f>"Q"&amp;ROUNDUP(MONTH(SalesDataTable[[#This Row],[Order Date]])/3,0)</f>
        <v>Q1</v>
      </c>
      <c r="E108" s="4">
        <f>MONTH(SalesDataTable[[#This Row],[Order Date]])</f>
        <v>1</v>
      </c>
      <c r="F108" s="16" t="str">
        <f>TEXT(SalesDataTable[[#This Row],[Order Date]],"MMM")</f>
        <v>Jan</v>
      </c>
      <c r="G108" s="4" t="s">
        <v>0</v>
      </c>
      <c r="H108" s="4" t="s">
        <v>50</v>
      </c>
      <c r="I108" s="4" t="s">
        <v>19</v>
      </c>
      <c r="J108" s="4" t="s">
        <v>13</v>
      </c>
      <c r="K108" s="4" t="s">
        <v>4</v>
      </c>
      <c r="L108" s="4" t="s">
        <v>5</v>
      </c>
      <c r="M108" s="8">
        <v>1</v>
      </c>
      <c r="N108" s="5">
        <v>80.11</v>
      </c>
      <c r="O108" s="6">
        <v>0.05</v>
      </c>
      <c r="P108" s="5">
        <v>43.54</v>
      </c>
      <c r="Q108" s="5">
        <f t="shared" si="4"/>
        <v>76.104500000000002</v>
      </c>
      <c r="R108" s="5">
        <f t="shared" si="5"/>
        <v>43.54</v>
      </c>
      <c r="S108" s="5">
        <f t="shared" si="6"/>
        <v>32.564500000000002</v>
      </c>
      <c r="T108" s="7">
        <f t="shared" si="7"/>
        <v>0.42789191177919839</v>
      </c>
    </row>
    <row r="109" spans="1:20" ht="15.6">
      <c r="A109" s="2">
        <v>3820</v>
      </c>
      <c r="B109" s="3">
        <v>46045</v>
      </c>
      <c r="C109" s="4">
        <f>YEAR(SalesDataTable[[#This Row],[Order Date]])</f>
        <v>2026</v>
      </c>
      <c r="D109" s="16" t="str">
        <f>"Q"&amp;ROUNDUP(MONTH(SalesDataTable[[#This Row],[Order Date]])/3,0)</f>
        <v>Q1</v>
      </c>
      <c r="E109" s="4">
        <f>MONTH(SalesDataTable[[#This Row],[Order Date]])</f>
        <v>1</v>
      </c>
      <c r="F109" s="16" t="str">
        <f>TEXT(SalesDataTable[[#This Row],[Order Date]],"MMM")</f>
        <v>Jan</v>
      </c>
      <c r="G109" s="4" t="s">
        <v>20</v>
      </c>
      <c r="H109" s="4" t="s">
        <v>47</v>
      </c>
      <c r="I109" s="4" t="s">
        <v>19</v>
      </c>
      <c r="J109" s="4" t="s">
        <v>13</v>
      </c>
      <c r="K109" s="4" t="s">
        <v>23</v>
      </c>
      <c r="L109" s="4" t="s">
        <v>40</v>
      </c>
      <c r="M109" s="8">
        <v>1</v>
      </c>
      <c r="N109" s="5">
        <v>82.6</v>
      </c>
      <c r="O109" s="6">
        <v>0.05</v>
      </c>
      <c r="P109" s="5">
        <v>38.299999999999997</v>
      </c>
      <c r="Q109" s="5">
        <f t="shared" si="4"/>
        <v>78.469999999999985</v>
      </c>
      <c r="R109" s="5">
        <f t="shared" si="5"/>
        <v>38.299999999999997</v>
      </c>
      <c r="S109" s="5">
        <f t="shared" si="6"/>
        <v>40.169999999999987</v>
      </c>
      <c r="T109" s="7">
        <f t="shared" si="7"/>
        <v>0.51191538167452522</v>
      </c>
    </row>
    <row r="110" spans="1:20" ht="15.6">
      <c r="A110" s="2">
        <v>994</v>
      </c>
      <c r="B110" s="3">
        <v>46046</v>
      </c>
      <c r="C110" s="4">
        <f>YEAR(SalesDataTable[[#This Row],[Order Date]])</f>
        <v>2026</v>
      </c>
      <c r="D110" s="16" t="str">
        <f>"Q"&amp;ROUNDUP(MONTH(SalesDataTable[[#This Row],[Order Date]])/3,0)</f>
        <v>Q1</v>
      </c>
      <c r="E110" s="4">
        <f>MONTH(SalesDataTable[[#This Row],[Order Date]])</f>
        <v>1</v>
      </c>
      <c r="F110" s="16" t="str">
        <f>TEXT(SalesDataTable[[#This Row],[Order Date]],"MMM")</f>
        <v>Jan</v>
      </c>
      <c r="G110" s="4" t="s">
        <v>0</v>
      </c>
      <c r="H110" s="4" t="s">
        <v>50</v>
      </c>
      <c r="I110" s="4" t="s">
        <v>2</v>
      </c>
      <c r="J110" s="4" t="s">
        <v>3</v>
      </c>
      <c r="K110" s="4" t="s">
        <v>9</v>
      </c>
      <c r="L110" s="4" t="s">
        <v>10</v>
      </c>
      <c r="M110" s="8">
        <v>1</v>
      </c>
      <c r="N110" s="5">
        <v>94.07</v>
      </c>
      <c r="O110" s="6">
        <v>0</v>
      </c>
      <c r="P110" s="5">
        <v>46.28</v>
      </c>
      <c r="Q110" s="5">
        <f t="shared" si="4"/>
        <v>94.07</v>
      </c>
      <c r="R110" s="5">
        <f t="shared" si="5"/>
        <v>46.28</v>
      </c>
      <c r="S110" s="5">
        <f t="shared" si="6"/>
        <v>47.789999999999992</v>
      </c>
      <c r="T110" s="7">
        <f t="shared" si="7"/>
        <v>0.50802593813117891</v>
      </c>
    </row>
    <row r="111" spans="1:20" ht="15.6">
      <c r="A111" s="2">
        <v>1643</v>
      </c>
      <c r="B111" s="3">
        <v>46046</v>
      </c>
      <c r="C111" s="4">
        <f>YEAR(SalesDataTable[[#This Row],[Order Date]])</f>
        <v>2026</v>
      </c>
      <c r="D111" s="16" t="str">
        <f>"Q"&amp;ROUNDUP(MONTH(SalesDataTable[[#This Row],[Order Date]])/3,0)</f>
        <v>Q1</v>
      </c>
      <c r="E111" s="4">
        <f>MONTH(SalesDataTable[[#This Row],[Order Date]])</f>
        <v>1</v>
      </c>
      <c r="F111" s="16" t="str">
        <f>TEXT(SalesDataTable[[#This Row],[Order Date]],"MMM")</f>
        <v>Jan</v>
      </c>
      <c r="G111" s="4" t="s">
        <v>0</v>
      </c>
      <c r="H111" s="4" t="s">
        <v>50</v>
      </c>
      <c r="I111" s="4" t="s">
        <v>2</v>
      </c>
      <c r="J111" s="4" t="s">
        <v>3</v>
      </c>
      <c r="K111" s="4" t="s">
        <v>14</v>
      </c>
      <c r="L111" s="4" t="s">
        <v>48</v>
      </c>
      <c r="M111" s="8">
        <v>1</v>
      </c>
      <c r="N111" s="5">
        <v>163.71</v>
      </c>
      <c r="O111" s="6">
        <v>0</v>
      </c>
      <c r="P111" s="5">
        <v>90.06</v>
      </c>
      <c r="Q111" s="5">
        <f t="shared" si="4"/>
        <v>163.71</v>
      </c>
      <c r="R111" s="5">
        <f t="shared" si="5"/>
        <v>90.06</v>
      </c>
      <c r="S111" s="5">
        <f t="shared" si="6"/>
        <v>73.650000000000006</v>
      </c>
      <c r="T111" s="7">
        <f t="shared" si="7"/>
        <v>0.44988088693421296</v>
      </c>
    </row>
    <row r="112" spans="1:20" ht="15.6">
      <c r="A112" s="2">
        <v>1971</v>
      </c>
      <c r="B112" s="3">
        <v>46046</v>
      </c>
      <c r="C112" s="4">
        <f>YEAR(SalesDataTable[[#This Row],[Order Date]])</f>
        <v>2026</v>
      </c>
      <c r="D112" s="16" t="str">
        <f>"Q"&amp;ROUNDUP(MONTH(SalesDataTable[[#This Row],[Order Date]])/3,0)</f>
        <v>Q1</v>
      </c>
      <c r="E112" s="4">
        <f>MONTH(SalesDataTable[[#This Row],[Order Date]])</f>
        <v>1</v>
      </c>
      <c r="F112" s="16" t="str">
        <f>TEXT(SalesDataTable[[#This Row],[Order Date]],"MMM")</f>
        <v>Jan</v>
      </c>
      <c r="G112" s="4" t="s">
        <v>20</v>
      </c>
      <c r="H112" s="4" t="s">
        <v>33</v>
      </c>
      <c r="I112" s="4" t="s">
        <v>19</v>
      </c>
      <c r="J112" s="4" t="s">
        <v>3</v>
      </c>
      <c r="K112" s="4" t="s">
        <v>23</v>
      </c>
      <c r="L112" s="4" t="s">
        <v>29</v>
      </c>
      <c r="M112" s="8">
        <v>4</v>
      </c>
      <c r="N112" s="5">
        <v>191.43</v>
      </c>
      <c r="O112" s="6">
        <v>0</v>
      </c>
      <c r="P112" s="5">
        <v>106.82</v>
      </c>
      <c r="Q112" s="5">
        <f t="shared" si="4"/>
        <v>765.72</v>
      </c>
      <c r="R112" s="5">
        <f t="shared" si="5"/>
        <v>427.28</v>
      </c>
      <c r="S112" s="5">
        <f t="shared" si="6"/>
        <v>338.44000000000005</v>
      </c>
      <c r="T112" s="7">
        <f t="shared" si="7"/>
        <v>0.441989238886277</v>
      </c>
    </row>
    <row r="113" spans="1:20" ht="15.6">
      <c r="A113" s="2">
        <v>2828</v>
      </c>
      <c r="B113" s="3">
        <v>46046</v>
      </c>
      <c r="C113" s="4">
        <f>YEAR(SalesDataTable[[#This Row],[Order Date]])</f>
        <v>2026</v>
      </c>
      <c r="D113" s="16" t="str">
        <f>"Q"&amp;ROUNDUP(MONTH(SalesDataTable[[#This Row],[Order Date]])/3,0)</f>
        <v>Q1</v>
      </c>
      <c r="E113" s="4">
        <f>MONTH(SalesDataTable[[#This Row],[Order Date]])</f>
        <v>1</v>
      </c>
      <c r="F113" s="16" t="str">
        <f>TEXT(SalesDataTable[[#This Row],[Order Date]],"MMM")</f>
        <v>Jan</v>
      </c>
      <c r="G113" s="4" t="s">
        <v>6</v>
      </c>
      <c r="H113" s="4" t="s">
        <v>41</v>
      </c>
      <c r="I113" s="4" t="s">
        <v>8</v>
      </c>
      <c r="J113" s="4" t="s">
        <v>16</v>
      </c>
      <c r="K113" s="4" t="s">
        <v>14</v>
      </c>
      <c r="L113" s="4" t="s">
        <v>32</v>
      </c>
      <c r="M113" s="8">
        <v>3</v>
      </c>
      <c r="N113" s="5">
        <v>46.94</v>
      </c>
      <c r="O113" s="6">
        <v>0.05</v>
      </c>
      <c r="P113" s="5">
        <v>18.18</v>
      </c>
      <c r="Q113" s="5">
        <f t="shared" si="4"/>
        <v>133.779</v>
      </c>
      <c r="R113" s="5">
        <f t="shared" si="5"/>
        <v>54.54</v>
      </c>
      <c r="S113" s="5">
        <f t="shared" si="6"/>
        <v>79.239000000000004</v>
      </c>
      <c r="T113" s="7">
        <f t="shared" si="7"/>
        <v>0.59231269481757232</v>
      </c>
    </row>
    <row r="114" spans="1:20" ht="15.6">
      <c r="A114" s="2">
        <v>5175</v>
      </c>
      <c r="B114" s="3">
        <v>46046</v>
      </c>
      <c r="C114" s="4">
        <f>YEAR(SalesDataTable[[#This Row],[Order Date]])</f>
        <v>2026</v>
      </c>
      <c r="D114" s="16" t="str">
        <f>"Q"&amp;ROUNDUP(MONTH(SalesDataTable[[#This Row],[Order Date]])/3,0)</f>
        <v>Q1</v>
      </c>
      <c r="E114" s="4">
        <f>MONTH(SalesDataTable[[#This Row],[Order Date]])</f>
        <v>1</v>
      </c>
      <c r="F114" s="16" t="str">
        <f>TEXT(SalesDataTable[[#This Row],[Order Date]],"MMM")</f>
        <v>Jan</v>
      </c>
      <c r="G114" s="4" t="s">
        <v>20</v>
      </c>
      <c r="H114" s="4" t="s">
        <v>31</v>
      </c>
      <c r="I114" s="4" t="s">
        <v>2</v>
      </c>
      <c r="J114" s="4" t="s">
        <v>3</v>
      </c>
      <c r="K114" s="4" t="s">
        <v>9</v>
      </c>
      <c r="L114" s="4" t="s">
        <v>17</v>
      </c>
      <c r="M114" s="8">
        <v>1</v>
      </c>
      <c r="N114" s="5">
        <v>147.21</v>
      </c>
      <c r="O114" s="6">
        <v>0</v>
      </c>
      <c r="P114" s="5">
        <v>79.510000000000005</v>
      </c>
      <c r="Q114" s="5">
        <f t="shared" si="4"/>
        <v>147.21</v>
      </c>
      <c r="R114" s="5">
        <f t="shared" si="5"/>
        <v>79.510000000000005</v>
      </c>
      <c r="S114" s="5">
        <f t="shared" si="6"/>
        <v>67.7</v>
      </c>
      <c r="T114" s="7">
        <f t="shared" si="7"/>
        <v>0.45988723592147274</v>
      </c>
    </row>
    <row r="115" spans="1:20" ht="15.6">
      <c r="A115" s="2">
        <v>1874</v>
      </c>
      <c r="B115" s="3">
        <v>46047</v>
      </c>
      <c r="C115" s="4">
        <f>YEAR(SalesDataTable[[#This Row],[Order Date]])</f>
        <v>2026</v>
      </c>
      <c r="D115" s="16" t="str">
        <f>"Q"&amp;ROUNDUP(MONTH(SalesDataTable[[#This Row],[Order Date]])/3,0)</f>
        <v>Q1</v>
      </c>
      <c r="E115" s="4">
        <f>MONTH(SalesDataTable[[#This Row],[Order Date]])</f>
        <v>1</v>
      </c>
      <c r="F115" s="16" t="str">
        <f>TEXT(SalesDataTable[[#This Row],[Order Date]],"MMM")</f>
        <v>Jan</v>
      </c>
      <c r="G115" s="4" t="s">
        <v>0</v>
      </c>
      <c r="H115" s="4" t="s">
        <v>1</v>
      </c>
      <c r="I115" s="4" t="s">
        <v>2</v>
      </c>
      <c r="J115" s="4" t="s">
        <v>16</v>
      </c>
      <c r="K115" s="4" t="s">
        <v>14</v>
      </c>
      <c r="L115" s="4" t="s">
        <v>15</v>
      </c>
      <c r="M115" s="8">
        <v>1</v>
      </c>
      <c r="N115" s="5">
        <v>35.729999999999997</v>
      </c>
      <c r="O115" s="6">
        <v>0</v>
      </c>
      <c r="P115" s="5">
        <v>13.57</v>
      </c>
      <c r="Q115" s="5">
        <f t="shared" si="4"/>
        <v>35.729999999999997</v>
      </c>
      <c r="R115" s="5">
        <f t="shared" si="5"/>
        <v>13.57</v>
      </c>
      <c r="S115" s="5">
        <f t="shared" si="6"/>
        <v>22.159999999999997</v>
      </c>
      <c r="T115" s="7">
        <f t="shared" si="7"/>
        <v>0.62020710887209629</v>
      </c>
    </row>
    <row r="116" spans="1:20" ht="15.6">
      <c r="A116" s="2">
        <v>2490</v>
      </c>
      <c r="B116" s="3">
        <v>46047</v>
      </c>
      <c r="C116" s="4">
        <f>YEAR(SalesDataTable[[#This Row],[Order Date]])</f>
        <v>2026</v>
      </c>
      <c r="D116" s="16" t="str">
        <f>"Q"&amp;ROUNDUP(MONTH(SalesDataTable[[#This Row],[Order Date]])/3,0)</f>
        <v>Q1</v>
      </c>
      <c r="E116" s="4">
        <f>MONTH(SalesDataTable[[#This Row],[Order Date]])</f>
        <v>1</v>
      </c>
      <c r="F116" s="16" t="str">
        <f>TEXT(SalesDataTable[[#This Row],[Order Date]],"MMM")</f>
        <v>Jan</v>
      </c>
      <c r="G116" s="4" t="s">
        <v>6</v>
      </c>
      <c r="H116" s="4" t="s">
        <v>49</v>
      </c>
      <c r="I116" s="4" t="s">
        <v>2</v>
      </c>
      <c r="J116" s="4" t="s">
        <v>13</v>
      </c>
      <c r="K116" s="4" t="s">
        <v>4</v>
      </c>
      <c r="L116" s="4" t="s">
        <v>30</v>
      </c>
      <c r="M116" s="8">
        <v>2</v>
      </c>
      <c r="N116" s="5">
        <v>103.99</v>
      </c>
      <c r="O116" s="6">
        <v>0.15</v>
      </c>
      <c r="P116" s="5">
        <v>51.94</v>
      </c>
      <c r="Q116" s="5">
        <f t="shared" si="4"/>
        <v>176.78299999999999</v>
      </c>
      <c r="R116" s="5">
        <f t="shared" si="5"/>
        <v>103.88</v>
      </c>
      <c r="S116" s="5">
        <f t="shared" si="6"/>
        <v>72.902999999999992</v>
      </c>
      <c r="T116" s="7">
        <f t="shared" si="7"/>
        <v>0.41238693765803269</v>
      </c>
    </row>
    <row r="117" spans="1:20" ht="15.6">
      <c r="A117" s="2">
        <v>5078</v>
      </c>
      <c r="B117" s="3">
        <v>46047</v>
      </c>
      <c r="C117" s="4">
        <f>YEAR(SalesDataTable[[#This Row],[Order Date]])</f>
        <v>2026</v>
      </c>
      <c r="D117" s="16" t="str">
        <f>"Q"&amp;ROUNDUP(MONTH(SalesDataTable[[#This Row],[Order Date]])/3,0)</f>
        <v>Q1</v>
      </c>
      <c r="E117" s="4">
        <f>MONTH(SalesDataTable[[#This Row],[Order Date]])</f>
        <v>1</v>
      </c>
      <c r="F117" s="16" t="str">
        <f>TEXT(SalesDataTable[[#This Row],[Order Date]],"MMM")</f>
        <v>Jan</v>
      </c>
      <c r="G117" s="4" t="s">
        <v>6</v>
      </c>
      <c r="H117" s="4" t="s">
        <v>43</v>
      </c>
      <c r="I117" s="4" t="s">
        <v>2</v>
      </c>
      <c r="J117" s="4" t="s">
        <v>3</v>
      </c>
      <c r="K117" s="4" t="s">
        <v>9</v>
      </c>
      <c r="L117" s="4" t="s">
        <v>46</v>
      </c>
      <c r="M117" s="8">
        <v>2</v>
      </c>
      <c r="N117" s="5">
        <v>72.739999999999995</v>
      </c>
      <c r="O117" s="6">
        <v>0</v>
      </c>
      <c r="P117" s="5">
        <v>31.96</v>
      </c>
      <c r="Q117" s="5">
        <f t="shared" si="4"/>
        <v>145.47999999999999</v>
      </c>
      <c r="R117" s="5">
        <f t="shared" si="5"/>
        <v>63.92</v>
      </c>
      <c r="S117" s="5">
        <f t="shared" si="6"/>
        <v>81.559999999999988</v>
      </c>
      <c r="T117" s="7">
        <f t="shared" si="7"/>
        <v>0.56062689029419843</v>
      </c>
    </row>
    <row r="118" spans="1:20" ht="15.6">
      <c r="A118" s="2">
        <v>230</v>
      </c>
      <c r="B118" s="3">
        <v>46048</v>
      </c>
      <c r="C118" s="4">
        <f>YEAR(SalesDataTable[[#This Row],[Order Date]])</f>
        <v>2026</v>
      </c>
      <c r="D118" s="16" t="str">
        <f>"Q"&amp;ROUNDUP(MONTH(SalesDataTable[[#This Row],[Order Date]])/3,0)</f>
        <v>Q1</v>
      </c>
      <c r="E118" s="4">
        <f>MONTH(SalesDataTable[[#This Row],[Order Date]])</f>
        <v>1</v>
      </c>
      <c r="F118" s="16" t="str">
        <f>TEXT(SalesDataTable[[#This Row],[Order Date]],"MMM")</f>
        <v>Jan</v>
      </c>
      <c r="G118" s="4" t="s">
        <v>11</v>
      </c>
      <c r="H118" s="4" t="s">
        <v>39</v>
      </c>
      <c r="I118" s="4" t="s">
        <v>19</v>
      </c>
      <c r="J118" s="4" t="s">
        <v>3</v>
      </c>
      <c r="K118" s="4" t="s">
        <v>4</v>
      </c>
      <c r="L118" s="4" t="s">
        <v>30</v>
      </c>
      <c r="M118" s="8">
        <v>1</v>
      </c>
      <c r="N118" s="5">
        <v>100.01</v>
      </c>
      <c r="O118" s="6">
        <v>0.05</v>
      </c>
      <c r="P118" s="5">
        <v>49.41</v>
      </c>
      <c r="Q118" s="5">
        <f t="shared" si="4"/>
        <v>95.009500000000003</v>
      </c>
      <c r="R118" s="5">
        <f t="shared" si="5"/>
        <v>49.41</v>
      </c>
      <c r="S118" s="5">
        <f t="shared" si="6"/>
        <v>45.599500000000006</v>
      </c>
      <c r="T118" s="7">
        <f t="shared" si="7"/>
        <v>0.47994674216788852</v>
      </c>
    </row>
    <row r="119" spans="1:20" ht="15.6">
      <c r="A119" s="2">
        <v>1757</v>
      </c>
      <c r="B119" s="3">
        <v>46048</v>
      </c>
      <c r="C119" s="4">
        <f>YEAR(SalesDataTable[[#This Row],[Order Date]])</f>
        <v>2026</v>
      </c>
      <c r="D119" s="16" t="str">
        <f>"Q"&amp;ROUNDUP(MONTH(SalesDataTable[[#This Row],[Order Date]])/3,0)</f>
        <v>Q1</v>
      </c>
      <c r="E119" s="4">
        <f>MONTH(SalesDataTable[[#This Row],[Order Date]])</f>
        <v>1</v>
      </c>
      <c r="F119" s="16" t="str">
        <f>TEXT(SalesDataTable[[#This Row],[Order Date]],"MMM")</f>
        <v>Jan</v>
      </c>
      <c r="G119" s="4" t="s">
        <v>20</v>
      </c>
      <c r="H119" s="4" t="s">
        <v>31</v>
      </c>
      <c r="I119" s="4" t="s">
        <v>2</v>
      </c>
      <c r="J119" s="4" t="s">
        <v>16</v>
      </c>
      <c r="K119" s="4" t="s">
        <v>14</v>
      </c>
      <c r="L119" s="4" t="s">
        <v>32</v>
      </c>
      <c r="M119" s="8">
        <v>2</v>
      </c>
      <c r="N119" s="5">
        <v>45.73</v>
      </c>
      <c r="O119" s="6">
        <v>0</v>
      </c>
      <c r="P119" s="5">
        <v>18.11</v>
      </c>
      <c r="Q119" s="5">
        <f t="shared" si="4"/>
        <v>91.46</v>
      </c>
      <c r="R119" s="5">
        <f t="shared" si="5"/>
        <v>36.22</v>
      </c>
      <c r="S119" s="5">
        <f t="shared" si="6"/>
        <v>55.239999999999995</v>
      </c>
      <c r="T119" s="7">
        <f t="shared" si="7"/>
        <v>0.60397988191559149</v>
      </c>
    </row>
    <row r="120" spans="1:20" ht="15.6">
      <c r="A120" s="2">
        <v>1944</v>
      </c>
      <c r="B120" s="3">
        <v>46048</v>
      </c>
      <c r="C120" s="4">
        <f>YEAR(SalesDataTable[[#This Row],[Order Date]])</f>
        <v>2026</v>
      </c>
      <c r="D120" s="16" t="str">
        <f>"Q"&amp;ROUNDUP(MONTH(SalesDataTable[[#This Row],[Order Date]])/3,0)</f>
        <v>Q1</v>
      </c>
      <c r="E120" s="4">
        <f>MONTH(SalesDataTable[[#This Row],[Order Date]])</f>
        <v>1</v>
      </c>
      <c r="F120" s="16" t="str">
        <f>TEXT(SalesDataTable[[#This Row],[Order Date]],"MMM")</f>
        <v>Jan</v>
      </c>
      <c r="G120" s="4" t="s">
        <v>11</v>
      </c>
      <c r="H120" s="4" t="s">
        <v>52</v>
      </c>
      <c r="I120" s="4" t="s">
        <v>2</v>
      </c>
      <c r="J120" s="4" t="s">
        <v>3</v>
      </c>
      <c r="K120" s="4" t="s">
        <v>9</v>
      </c>
      <c r="L120" s="4" t="s">
        <v>17</v>
      </c>
      <c r="M120" s="8">
        <v>2</v>
      </c>
      <c r="N120" s="5">
        <v>143.66</v>
      </c>
      <c r="O120" s="6">
        <v>0.15</v>
      </c>
      <c r="P120" s="5">
        <v>78.14</v>
      </c>
      <c r="Q120" s="5">
        <f t="shared" si="4"/>
        <v>244.22199999999998</v>
      </c>
      <c r="R120" s="5">
        <f t="shared" si="5"/>
        <v>156.28</v>
      </c>
      <c r="S120" s="5">
        <f t="shared" si="6"/>
        <v>87.941999999999979</v>
      </c>
      <c r="T120" s="7">
        <f t="shared" si="7"/>
        <v>0.36009040954541355</v>
      </c>
    </row>
    <row r="121" spans="1:20" ht="15.6">
      <c r="A121" s="2">
        <v>3485</v>
      </c>
      <c r="B121" s="3">
        <v>46048</v>
      </c>
      <c r="C121" s="4">
        <f>YEAR(SalesDataTable[[#This Row],[Order Date]])</f>
        <v>2026</v>
      </c>
      <c r="D121" s="16" t="str">
        <f>"Q"&amp;ROUNDUP(MONTH(SalesDataTable[[#This Row],[Order Date]])/3,0)</f>
        <v>Q1</v>
      </c>
      <c r="E121" s="4">
        <f>MONTH(SalesDataTable[[#This Row],[Order Date]])</f>
        <v>1</v>
      </c>
      <c r="F121" s="16" t="str">
        <f>TEXT(SalesDataTable[[#This Row],[Order Date]],"MMM")</f>
        <v>Jan</v>
      </c>
      <c r="G121" s="4" t="s">
        <v>11</v>
      </c>
      <c r="H121" s="4" t="s">
        <v>39</v>
      </c>
      <c r="I121" s="4" t="s">
        <v>2</v>
      </c>
      <c r="J121" s="4" t="s">
        <v>16</v>
      </c>
      <c r="K121" s="4" t="s">
        <v>23</v>
      </c>
      <c r="L121" s="4" t="s">
        <v>51</v>
      </c>
      <c r="M121" s="8">
        <v>2</v>
      </c>
      <c r="N121" s="5">
        <v>121.88</v>
      </c>
      <c r="O121" s="6">
        <v>0.05</v>
      </c>
      <c r="P121" s="5">
        <v>62.17</v>
      </c>
      <c r="Q121" s="5">
        <f t="shared" si="4"/>
        <v>231.57199999999997</v>
      </c>
      <c r="R121" s="5">
        <f t="shared" si="5"/>
        <v>124.34</v>
      </c>
      <c r="S121" s="5">
        <f t="shared" si="6"/>
        <v>107.23199999999997</v>
      </c>
      <c r="T121" s="7">
        <f t="shared" si="7"/>
        <v>0.46306116456220953</v>
      </c>
    </row>
    <row r="122" spans="1:20" ht="15.6">
      <c r="A122" s="2">
        <v>4002</v>
      </c>
      <c r="B122" s="3">
        <v>46048</v>
      </c>
      <c r="C122" s="4">
        <f>YEAR(SalesDataTable[[#This Row],[Order Date]])</f>
        <v>2026</v>
      </c>
      <c r="D122" s="16" t="str">
        <f>"Q"&amp;ROUNDUP(MONTH(SalesDataTable[[#This Row],[Order Date]])/3,0)</f>
        <v>Q1</v>
      </c>
      <c r="E122" s="4">
        <f>MONTH(SalesDataTable[[#This Row],[Order Date]])</f>
        <v>1</v>
      </c>
      <c r="F122" s="16" t="str">
        <f>TEXT(SalesDataTable[[#This Row],[Order Date]],"MMM")</f>
        <v>Jan</v>
      </c>
      <c r="G122" s="4" t="s">
        <v>0</v>
      </c>
      <c r="H122" s="4" t="s">
        <v>50</v>
      </c>
      <c r="I122" s="4" t="s">
        <v>2</v>
      </c>
      <c r="J122" s="4" t="s">
        <v>3</v>
      </c>
      <c r="K122" s="4" t="s">
        <v>34</v>
      </c>
      <c r="L122" s="4" t="s">
        <v>45</v>
      </c>
      <c r="M122" s="8">
        <v>3</v>
      </c>
      <c r="N122" s="5">
        <v>50.92</v>
      </c>
      <c r="O122" s="6">
        <v>0.05</v>
      </c>
      <c r="P122" s="5">
        <v>21.87</v>
      </c>
      <c r="Q122" s="5">
        <f t="shared" si="4"/>
        <v>145.12199999999999</v>
      </c>
      <c r="R122" s="5">
        <f t="shared" si="5"/>
        <v>65.61</v>
      </c>
      <c r="S122" s="5">
        <f t="shared" si="6"/>
        <v>79.511999999999986</v>
      </c>
      <c r="T122" s="7">
        <f t="shared" si="7"/>
        <v>0.54789763095877941</v>
      </c>
    </row>
    <row r="123" spans="1:20" ht="15.6">
      <c r="A123" s="2">
        <v>818</v>
      </c>
      <c r="B123" s="3">
        <v>46049</v>
      </c>
      <c r="C123" s="4">
        <f>YEAR(SalesDataTable[[#This Row],[Order Date]])</f>
        <v>2026</v>
      </c>
      <c r="D123" s="16" t="str">
        <f>"Q"&amp;ROUNDUP(MONTH(SalesDataTable[[#This Row],[Order Date]])/3,0)</f>
        <v>Q1</v>
      </c>
      <c r="E123" s="4">
        <f>MONTH(SalesDataTable[[#This Row],[Order Date]])</f>
        <v>1</v>
      </c>
      <c r="F123" s="16" t="str">
        <f>TEXT(SalesDataTable[[#This Row],[Order Date]],"MMM")</f>
        <v>Jan</v>
      </c>
      <c r="G123" s="4" t="s">
        <v>0</v>
      </c>
      <c r="H123" s="4" t="s">
        <v>1</v>
      </c>
      <c r="I123" s="4" t="s">
        <v>2</v>
      </c>
      <c r="J123" s="4" t="s">
        <v>3</v>
      </c>
      <c r="K123" s="4" t="s">
        <v>4</v>
      </c>
      <c r="L123" s="4" t="s">
        <v>30</v>
      </c>
      <c r="M123" s="8">
        <v>1</v>
      </c>
      <c r="N123" s="5">
        <v>103.78</v>
      </c>
      <c r="O123" s="6">
        <v>0</v>
      </c>
      <c r="P123" s="5">
        <v>49.36</v>
      </c>
      <c r="Q123" s="5">
        <f t="shared" si="4"/>
        <v>103.78</v>
      </c>
      <c r="R123" s="5">
        <f t="shared" si="5"/>
        <v>49.36</v>
      </c>
      <c r="S123" s="5">
        <f t="shared" si="6"/>
        <v>54.42</v>
      </c>
      <c r="T123" s="7">
        <f t="shared" si="7"/>
        <v>0.52437849296588934</v>
      </c>
    </row>
    <row r="124" spans="1:20" ht="15.6">
      <c r="A124" s="2">
        <v>1439</v>
      </c>
      <c r="B124" s="3">
        <v>46049</v>
      </c>
      <c r="C124" s="4">
        <f>YEAR(SalesDataTable[[#This Row],[Order Date]])</f>
        <v>2026</v>
      </c>
      <c r="D124" s="16" t="str">
        <f>"Q"&amp;ROUNDUP(MONTH(SalesDataTable[[#This Row],[Order Date]])/3,0)</f>
        <v>Q1</v>
      </c>
      <c r="E124" s="4">
        <f>MONTH(SalesDataTable[[#This Row],[Order Date]])</f>
        <v>1</v>
      </c>
      <c r="F124" s="16" t="str">
        <f>TEXT(SalesDataTable[[#This Row],[Order Date]],"MMM")</f>
        <v>Jan</v>
      </c>
      <c r="G124" s="4" t="s">
        <v>6</v>
      </c>
      <c r="H124" s="4" t="s">
        <v>27</v>
      </c>
      <c r="I124" s="4" t="s">
        <v>28</v>
      </c>
      <c r="J124" s="4" t="s">
        <v>13</v>
      </c>
      <c r="K124" s="4" t="s">
        <v>9</v>
      </c>
      <c r="L124" s="4" t="s">
        <v>37</v>
      </c>
      <c r="M124" s="8">
        <v>2</v>
      </c>
      <c r="N124" s="5">
        <v>157.16999999999999</v>
      </c>
      <c r="O124" s="6">
        <v>0</v>
      </c>
      <c r="P124" s="5">
        <v>81.260000000000005</v>
      </c>
      <c r="Q124" s="5">
        <f t="shared" si="4"/>
        <v>314.33999999999997</v>
      </c>
      <c r="R124" s="5">
        <f t="shared" si="5"/>
        <v>162.52000000000001</v>
      </c>
      <c r="S124" s="5">
        <f t="shared" si="6"/>
        <v>151.81999999999996</v>
      </c>
      <c r="T124" s="7">
        <f t="shared" si="7"/>
        <v>0.4829802125087484</v>
      </c>
    </row>
    <row r="125" spans="1:20" ht="15.6">
      <c r="A125" s="2">
        <v>1616</v>
      </c>
      <c r="B125" s="3">
        <v>46049</v>
      </c>
      <c r="C125" s="4">
        <f>YEAR(SalesDataTable[[#This Row],[Order Date]])</f>
        <v>2026</v>
      </c>
      <c r="D125" s="16" t="str">
        <f>"Q"&amp;ROUNDUP(MONTH(SalesDataTable[[#This Row],[Order Date]])/3,0)</f>
        <v>Q1</v>
      </c>
      <c r="E125" s="4">
        <f>MONTH(SalesDataTable[[#This Row],[Order Date]])</f>
        <v>1</v>
      </c>
      <c r="F125" s="16" t="str">
        <f>TEXT(SalesDataTable[[#This Row],[Order Date]],"MMM")</f>
        <v>Jan</v>
      </c>
      <c r="G125" s="4" t="s">
        <v>6</v>
      </c>
      <c r="H125" s="4" t="s">
        <v>43</v>
      </c>
      <c r="I125" s="4" t="s">
        <v>2</v>
      </c>
      <c r="J125" s="4" t="s">
        <v>16</v>
      </c>
      <c r="K125" s="4" t="s">
        <v>14</v>
      </c>
      <c r="L125" s="4" t="s">
        <v>44</v>
      </c>
      <c r="M125" s="8">
        <v>2</v>
      </c>
      <c r="N125" s="5">
        <v>132.91999999999999</v>
      </c>
      <c r="O125" s="6">
        <v>0</v>
      </c>
      <c r="P125" s="5">
        <v>69.02</v>
      </c>
      <c r="Q125" s="5">
        <f t="shared" si="4"/>
        <v>265.83999999999997</v>
      </c>
      <c r="R125" s="5">
        <f t="shared" si="5"/>
        <v>138.04</v>
      </c>
      <c r="S125" s="5">
        <f t="shared" si="6"/>
        <v>127.79999999999998</v>
      </c>
      <c r="T125" s="7">
        <f t="shared" si="7"/>
        <v>0.48074029491423409</v>
      </c>
    </row>
    <row r="126" spans="1:20" ht="15.6">
      <c r="A126" s="2">
        <v>1798</v>
      </c>
      <c r="B126" s="3">
        <v>46049</v>
      </c>
      <c r="C126" s="4">
        <f>YEAR(SalesDataTable[[#This Row],[Order Date]])</f>
        <v>2026</v>
      </c>
      <c r="D126" s="16" t="str">
        <f>"Q"&amp;ROUNDUP(MONTH(SalesDataTable[[#This Row],[Order Date]])/3,0)</f>
        <v>Q1</v>
      </c>
      <c r="E126" s="4">
        <f>MONTH(SalesDataTable[[#This Row],[Order Date]])</f>
        <v>1</v>
      </c>
      <c r="F126" s="16" t="str">
        <f>TEXT(SalesDataTable[[#This Row],[Order Date]],"MMM")</f>
        <v>Jan</v>
      </c>
      <c r="G126" s="4" t="s">
        <v>20</v>
      </c>
      <c r="H126" s="4" t="s">
        <v>33</v>
      </c>
      <c r="I126" s="4" t="s">
        <v>19</v>
      </c>
      <c r="J126" s="4" t="s">
        <v>3</v>
      </c>
      <c r="K126" s="4" t="s">
        <v>9</v>
      </c>
      <c r="L126" s="4" t="s">
        <v>46</v>
      </c>
      <c r="M126" s="8">
        <v>1</v>
      </c>
      <c r="N126" s="5">
        <v>71.41</v>
      </c>
      <c r="O126" s="6">
        <v>0.05</v>
      </c>
      <c r="P126" s="5">
        <v>32.28</v>
      </c>
      <c r="Q126" s="5">
        <f t="shared" si="4"/>
        <v>67.839499999999987</v>
      </c>
      <c r="R126" s="5">
        <f t="shared" si="5"/>
        <v>32.28</v>
      </c>
      <c r="S126" s="5">
        <f t="shared" si="6"/>
        <v>35.559499999999986</v>
      </c>
      <c r="T126" s="7">
        <f t="shared" si="7"/>
        <v>0.52417102130764515</v>
      </c>
    </row>
    <row r="127" spans="1:20" ht="15.6">
      <c r="A127" s="2">
        <v>4449</v>
      </c>
      <c r="B127" s="3">
        <v>46049</v>
      </c>
      <c r="C127" s="4">
        <f>YEAR(SalesDataTable[[#This Row],[Order Date]])</f>
        <v>2026</v>
      </c>
      <c r="D127" s="16" t="str">
        <f>"Q"&amp;ROUNDUP(MONTH(SalesDataTable[[#This Row],[Order Date]])/3,0)</f>
        <v>Q1</v>
      </c>
      <c r="E127" s="4">
        <f>MONTH(SalesDataTable[[#This Row],[Order Date]])</f>
        <v>1</v>
      </c>
      <c r="F127" s="16" t="str">
        <f>TEXT(SalesDataTable[[#This Row],[Order Date]],"MMM")</f>
        <v>Jan</v>
      </c>
      <c r="G127" s="4" t="s">
        <v>20</v>
      </c>
      <c r="H127" s="4" t="s">
        <v>33</v>
      </c>
      <c r="I127" s="4" t="s">
        <v>2</v>
      </c>
      <c r="J127" s="4" t="s">
        <v>13</v>
      </c>
      <c r="K127" s="4" t="s">
        <v>23</v>
      </c>
      <c r="L127" s="4" t="s">
        <v>29</v>
      </c>
      <c r="M127" s="8">
        <v>1</v>
      </c>
      <c r="N127" s="5">
        <v>199.67</v>
      </c>
      <c r="O127" s="6">
        <v>0</v>
      </c>
      <c r="P127" s="5">
        <v>103.81</v>
      </c>
      <c r="Q127" s="5">
        <f t="shared" si="4"/>
        <v>199.67</v>
      </c>
      <c r="R127" s="5">
        <f t="shared" si="5"/>
        <v>103.81</v>
      </c>
      <c r="S127" s="5">
        <f t="shared" si="6"/>
        <v>95.859999999999985</v>
      </c>
      <c r="T127" s="7">
        <f t="shared" si="7"/>
        <v>0.4800921520508839</v>
      </c>
    </row>
    <row r="128" spans="1:20" ht="15.6">
      <c r="A128" s="2">
        <v>4473</v>
      </c>
      <c r="B128" s="3">
        <v>46049</v>
      </c>
      <c r="C128" s="4">
        <f>YEAR(SalesDataTable[[#This Row],[Order Date]])</f>
        <v>2026</v>
      </c>
      <c r="D128" s="16" t="str">
        <f>"Q"&amp;ROUNDUP(MONTH(SalesDataTable[[#This Row],[Order Date]])/3,0)</f>
        <v>Q1</v>
      </c>
      <c r="E128" s="4">
        <f>MONTH(SalesDataTable[[#This Row],[Order Date]])</f>
        <v>1</v>
      </c>
      <c r="F128" s="16" t="str">
        <f>TEXT(SalesDataTable[[#This Row],[Order Date]],"MMM")</f>
        <v>Jan</v>
      </c>
      <c r="G128" s="4" t="s">
        <v>0</v>
      </c>
      <c r="H128" s="4" t="s">
        <v>1</v>
      </c>
      <c r="I128" s="4" t="s">
        <v>19</v>
      </c>
      <c r="J128" s="4" t="s">
        <v>3</v>
      </c>
      <c r="K128" s="4" t="s">
        <v>23</v>
      </c>
      <c r="L128" s="4" t="s">
        <v>29</v>
      </c>
      <c r="M128" s="8">
        <v>1</v>
      </c>
      <c r="N128" s="5">
        <v>196.88</v>
      </c>
      <c r="O128" s="6">
        <v>0</v>
      </c>
      <c r="P128" s="5">
        <v>102.76</v>
      </c>
      <c r="Q128" s="5">
        <f t="shared" si="4"/>
        <v>196.88</v>
      </c>
      <c r="R128" s="5">
        <f t="shared" si="5"/>
        <v>102.76</v>
      </c>
      <c r="S128" s="5">
        <f t="shared" si="6"/>
        <v>94.11999999999999</v>
      </c>
      <c r="T128" s="7">
        <f t="shared" si="7"/>
        <v>0.47805770012190163</v>
      </c>
    </row>
    <row r="129" spans="1:20" ht="15.6">
      <c r="A129" s="2">
        <v>203</v>
      </c>
      <c r="B129" s="3">
        <v>46050</v>
      </c>
      <c r="C129" s="4">
        <f>YEAR(SalesDataTable[[#This Row],[Order Date]])</f>
        <v>2026</v>
      </c>
      <c r="D129" s="16" t="str">
        <f>"Q"&amp;ROUNDUP(MONTH(SalesDataTable[[#This Row],[Order Date]])/3,0)</f>
        <v>Q1</v>
      </c>
      <c r="E129" s="4">
        <f>MONTH(SalesDataTable[[#This Row],[Order Date]])</f>
        <v>1</v>
      </c>
      <c r="F129" s="16" t="str">
        <f>TEXT(SalesDataTable[[#This Row],[Order Date]],"MMM")</f>
        <v>Jan</v>
      </c>
      <c r="G129" s="4" t="s">
        <v>20</v>
      </c>
      <c r="H129" s="4" t="s">
        <v>31</v>
      </c>
      <c r="I129" s="4" t="s">
        <v>2</v>
      </c>
      <c r="J129" s="4" t="s">
        <v>3</v>
      </c>
      <c r="K129" s="4" t="s">
        <v>4</v>
      </c>
      <c r="L129" s="4" t="s">
        <v>22</v>
      </c>
      <c r="M129" s="8">
        <v>3</v>
      </c>
      <c r="N129" s="5">
        <v>49.95</v>
      </c>
      <c r="O129" s="6">
        <v>0</v>
      </c>
      <c r="P129" s="5">
        <v>22.55</v>
      </c>
      <c r="Q129" s="5">
        <f t="shared" si="4"/>
        <v>149.85000000000002</v>
      </c>
      <c r="R129" s="5">
        <f t="shared" si="5"/>
        <v>67.650000000000006</v>
      </c>
      <c r="S129" s="5">
        <f t="shared" si="6"/>
        <v>82.200000000000017</v>
      </c>
      <c r="T129" s="7">
        <f t="shared" si="7"/>
        <v>0.54854854854854862</v>
      </c>
    </row>
    <row r="130" spans="1:20" ht="15.6">
      <c r="A130" s="2">
        <v>1654</v>
      </c>
      <c r="B130" s="3">
        <v>46050</v>
      </c>
      <c r="C130" s="4">
        <f>YEAR(SalesDataTable[[#This Row],[Order Date]])</f>
        <v>2026</v>
      </c>
      <c r="D130" s="16" t="str">
        <f>"Q"&amp;ROUNDUP(MONTH(SalesDataTable[[#This Row],[Order Date]])/3,0)</f>
        <v>Q1</v>
      </c>
      <c r="E130" s="4">
        <f>MONTH(SalesDataTable[[#This Row],[Order Date]])</f>
        <v>1</v>
      </c>
      <c r="F130" s="16" t="str">
        <f>TEXT(SalesDataTable[[#This Row],[Order Date]],"MMM")</f>
        <v>Jan</v>
      </c>
      <c r="G130" s="4" t="s">
        <v>6</v>
      </c>
      <c r="H130" s="4" t="s">
        <v>27</v>
      </c>
      <c r="I130" s="4" t="s">
        <v>28</v>
      </c>
      <c r="J130" s="4" t="s">
        <v>16</v>
      </c>
      <c r="K130" s="4" t="s">
        <v>9</v>
      </c>
      <c r="L130" s="4" t="s">
        <v>46</v>
      </c>
      <c r="M130" s="8">
        <v>1</v>
      </c>
      <c r="N130" s="5">
        <v>70.41</v>
      </c>
      <c r="O130" s="6">
        <v>0</v>
      </c>
      <c r="P130" s="5">
        <v>32.74</v>
      </c>
      <c r="Q130" s="5">
        <f t="shared" ref="Q130:Q193" si="8">M130*N130*(1-O130)</f>
        <v>70.41</v>
      </c>
      <c r="R130" s="5">
        <f t="shared" ref="R130:R193" si="9">M130*P130</f>
        <v>32.74</v>
      </c>
      <c r="S130" s="5">
        <f t="shared" ref="S130:S193" si="10">Q130-R130</f>
        <v>37.669999999999995</v>
      </c>
      <c r="T130" s="7">
        <f t="shared" ref="T130:T193" si="11">IFERROR(S130/Q130,0)</f>
        <v>0.53500923164323244</v>
      </c>
    </row>
    <row r="131" spans="1:20" ht="15.6">
      <c r="A131" s="2">
        <v>2203</v>
      </c>
      <c r="B131" s="3">
        <v>46050</v>
      </c>
      <c r="C131" s="4">
        <f>YEAR(SalesDataTable[[#This Row],[Order Date]])</f>
        <v>2026</v>
      </c>
      <c r="D131" s="16" t="str">
        <f>"Q"&amp;ROUNDUP(MONTH(SalesDataTable[[#This Row],[Order Date]])/3,0)</f>
        <v>Q1</v>
      </c>
      <c r="E131" s="4">
        <f>MONTH(SalesDataTable[[#This Row],[Order Date]])</f>
        <v>1</v>
      </c>
      <c r="F131" s="16" t="str">
        <f>TEXT(SalesDataTable[[#This Row],[Order Date]],"MMM")</f>
        <v>Jan</v>
      </c>
      <c r="G131" s="4" t="s">
        <v>11</v>
      </c>
      <c r="H131" s="4" t="s">
        <v>52</v>
      </c>
      <c r="I131" s="4" t="s">
        <v>28</v>
      </c>
      <c r="J131" s="4" t="s">
        <v>3</v>
      </c>
      <c r="K131" s="4" t="s">
        <v>9</v>
      </c>
      <c r="L131" s="4" t="s">
        <v>46</v>
      </c>
      <c r="M131" s="8">
        <v>2</v>
      </c>
      <c r="N131" s="5">
        <v>70.290000000000006</v>
      </c>
      <c r="O131" s="6">
        <v>0.15</v>
      </c>
      <c r="P131" s="5">
        <v>31.84</v>
      </c>
      <c r="Q131" s="5">
        <f t="shared" si="8"/>
        <v>119.49300000000001</v>
      </c>
      <c r="R131" s="5">
        <f t="shared" si="9"/>
        <v>63.68</v>
      </c>
      <c r="S131" s="5">
        <f t="shared" si="10"/>
        <v>55.813000000000009</v>
      </c>
      <c r="T131" s="7">
        <f t="shared" si="11"/>
        <v>0.46708175374289712</v>
      </c>
    </row>
    <row r="132" spans="1:20" ht="15.6">
      <c r="A132" s="2">
        <v>3352</v>
      </c>
      <c r="B132" s="3">
        <v>46050</v>
      </c>
      <c r="C132" s="4">
        <f>YEAR(SalesDataTable[[#This Row],[Order Date]])</f>
        <v>2026</v>
      </c>
      <c r="D132" s="16" t="str">
        <f>"Q"&amp;ROUNDUP(MONTH(SalesDataTable[[#This Row],[Order Date]])/3,0)</f>
        <v>Q1</v>
      </c>
      <c r="E132" s="4">
        <f>MONTH(SalesDataTable[[#This Row],[Order Date]])</f>
        <v>1</v>
      </c>
      <c r="F132" s="16" t="str">
        <f>TEXT(SalesDataTable[[#This Row],[Order Date]],"MMM")</f>
        <v>Jan</v>
      </c>
      <c r="G132" s="4" t="s">
        <v>11</v>
      </c>
      <c r="H132" s="4" t="s">
        <v>52</v>
      </c>
      <c r="I132" s="4" t="s">
        <v>2</v>
      </c>
      <c r="J132" s="4" t="s">
        <v>16</v>
      </c>
      <c r="K132" s="4" t="s">
        <v>9</v>
      </c>
      <c r="L132" s="4" t="s">
        <v>10</v>
      </c>
      <c r="M132" s="8">
        <v>4</v>
      </c>
      <c r="N132" s="5">
        <v>91.46</v>
      </c>
      <c r="O132" s="6">
        <v>0</v>
      </c>
      <c r="P132" s="5">
        <v>44.04</v>
      </c>
      <c r="Q132" s="5">
        <f t="shared" si="8"/>
        <v>365.84</v>
      </c>
      <c r="R132" s="5">
        <f t="shared" si="9"/>
        <v>176.16</v>
      </c>
      <c r="S132" s="5">
        <f t="shared" si="10"/>
        <v>189.67999999999998</v>
      </c>
      <c r="T132" s="7">
        <f t="shared" si="11"/>
        <v>0.51847802317953207</v>
      </c>
    </row>
    <row r="133" spans="1:20" ht="15.6">
      <c r="A133" s="2">
        <v>183</v>
      </c>
      <c r="B133" s="3">
        <v>46051</v>
      </c>
      <c r="C133" s="4">
        <f>YEAR(SalesDataTable[[#This Row],[Order Date]])</f>
        <v>2026</v>
      </c>
      <c r="D133" s="16" t="str">
        <f>"Q"&amp;ROUNDUP(MONTH(SalesDataTable[[#This Row],[Order Date]])/3,0)</f>
        <v>Q1</v>
      </c>
      <c r="E133" s="4">
        <f>MONTH(SalesDataTable[[#This Row],[Order Date]])</f>
        <v>1</v>
      </c>
      <c r="F133" s="16" t="str">
        <f>TEXT(SalesDataTable[[#This Row],[Order Date]],"MMM")</f>
        <v>Jan</v>
      </c>
      <c r="G133" s="4" t="s">
        <v>6</v>
      </c>
      <c r="H133" s="4" t="s">
        <v>43</v>
      </c>
      <c r="I133" s="4" t="s">
        <v>2</v>
      </c>
      <c r="J133" s="4" t="s">
        <v>13</v>
      </c>
      <c r="K133" s="4" t="s">
        <v>23</v>
      </c>
      <c r="L133" s="4" t="s">
        <v>51</v>
      </c>
      <c r="M133" s="8">
        <v>2</v>
      </c>
      <c r="N133" s="5">
        <v>123.27</v>
      </c>
      <c r="O133" s="6">
        <v>0</v>
      </c>
      <c r="P133" s="5">
        <v>60.26</v>
      </c>
      <c r="Q133" s="5">
        <f t="shared" si="8"/>
        <v>246.54</v>
      </c>
      <c r="R133" s="5">
        <f t="shared" si="9"/>
        <v>120.52</v>
      </c>
      <c r="S133" s="5">
        <f t="shared" si="10"/>
        <v>126.02</v>
      </c>
      <c r="T133" s="7">
        <f t="shared" si="11"/>
        <v>0.51115437657175311</v>
      </c>
    </row>
    <row r="134" spans="1:20" ht="15.6">
      <c r="A134" s="2">
        <v>3525</v>
      </c>
      <c r="B134" s="3">
        <v>46051</v>
      </c>
      <c r="C134" s="4">
        <f>YEAR(SalesDataTable[[#This Row],[Order Date]])</f>
        <v>2026</v>
      </c>
      <c r="D134" s="16" t="str">
        <f>"Q"&amp;ROUNDUP(MONTH(SalesDataTable[[#This Row],[Order Date]])/3,0)</f>
        <v>Q1</v>
      </c>
      <c r="E134" s="4">
        <f>MONTH(SalesDataTable[[#This Row],[Order Date]])</f>
        <v>1</v>
      </c>
      <c r="F134" s="16" t="str">
        <f>TEXT(SalesDataTable[[#This Row],[Order Date]],"MMM")</f>
        <v>Jan</v>
      </c>
      <c r="G134" s="4" t="s">
        <v>11</v>
      </c>
      <c r="H134" s="4" t="s">
        <v>25</v>
      </c>
      <c r="I134" s="4" t="s">
        <v>8</v>
      </c>
      <c r="J134" s="4" t="s">
        <v>16</v>
      </c>
      <c r="K134" s="4" t="s">
        <v>34</v>
      </c>
      <c r="L134" s="4" t="s">
        <v>45</v>
      </c>
      <c r="M134" s="8">
        <v>3</v>
      </c>
      <c r="N134" s="5">
        <v>49.63</v>
      </c>
      <c r="O134" s="6">
        <v>0.1</v>
      </c>
      <c r="P134" s="5">
        <v>22.06</v>
      </c>
      <c r="Q134" s="5">
        <f t="shared" si="8"/>
        <v>134.001</v>
      </c>
      <c r="R134" s="5">
        <f t="shared" si="9"/>
        <v>66.179999999999993</v>
      </c>
      <c r="S134" s="5">
        <f t="shared" si="10"/>
        <v>67.821000000000012</v>
      </c>
      <c r="T134" s="7">
        <f t="shared" si="11"/>
        <v>0.50612308863366695</v>
      </c>
    </row>
    <row r="135" spans="1:20" ht="15.6">
      <c r="A135" s="2">
        <v>4299</v>
      </c>
      <c r="B135" s="3">
        <v>46051</v>
      </c>
      <c r="C135" s="4">
        <f>YEAR(SalesDataTable[[#This Row],[Order Date]])</f>
        <v>2026</v>
      </c>
      <c r="D135" s="16" t="str">
        <f>"Q"&amp;ROUNDUP(MONTH(SalesDataTable[[#This Row],[Order Date]])/3,0)</f>
        <v>Q1</v>
      </c>
      <c r="E135" s="4">
        <f>MONTH(SalesDataTable[[#This Row],[Order Date]])</f>
        <v>1</v>
      </c>
      <c r="F135" s="16" t="str">
        <f>TEXT(SalesDataTable[[#This Row],[Order Date]],"MMM")</f>
        <v>Jan</v>
      </c>
      <c r="G135" s="4" t="s">
        <v>0</v>
      </c>
      <c r="H135" s="4" t="s">
        <v>36</v>
      </c>
      <c r="I135" s="4" t="s">
        <v>8</v>
      </c>
      <c r="J135" s="4" t="s">
        <v>16</v>
      </c>
      <c r="K135" s="4" t="s">
        <v>14</v>
      </c>
      <c r="L135" s="4" t="s">
        <v>44</v>
      </c>
      <c r="M135" s="8">
        <v>12</v>
      </c>
      <c r="N135" s="5">
        <v>132.21</v>
      </c>
      <c r="O135" s="6">
        <v>0.1</v>
      </c>
      <c r="P135" s="5">
        <v>68.95</v>
      </c>
      <c r="Q135" s="5">
        <f t="shared" si="8"/>
        <v>1427.8679999999999</v>
      </c>
      <c r="R135" s="5">
        <f t="shared" si="9"/>
        <v>827.40000000000009</v>
      </c>
      <c r="S135" s="5">
        <f t="shared" si="10"/>
        <v>600.46799999999985</v>
      </c>
      <c r="T135" s="7">
        <f t="shared" si="11"/>
        <v>0.42053467127213429</v>
      </c>
    </row>
    <row r="136" spans="1:20" ht="15.6">
      <c r="A136" s="2">
        <v>748</v>
      </c>
      <c r="B136" s="3">
        <v>46052</v>
      </c>
      <c r="C136" s="4">
        <f>YEAR(SalesDataTable[[#This Row],[Order Date]])</f>
        <v>2026</v>
      </c>
      <c r="D136" s="16" t="str">
        <f>"Q"&amp;ROUNDUP(MONTH(SalesDataTable[[#This Row],[Order Date]])/3,0)</f>
        <v>Q1</v>
      </c>
      <c r="E136" s="4">
        <f>MONTH(SalesDataTable[[#This Row],[Order Date]])</f>
        <v>1</v>
      </c>
      <c r="F136" s="16" t="str">
        <f>TEXT(SalesDataTable[[#This Row],[Order Date]],"MMM")</f>
        <v>Jan</v>
      </c>
      <c r="G136" s="4" t="s">
        <v>6</v>
      </c>
      <c r="H136" s="4" t="s">
        <v>7</v>
      </c>
      <c r="I136" s="4" t="s">
        <v>19</v>
      </c>
      <c r="J136" s="4" t="s">
        <v>16</v>
      </c>
      <c r="K136" s="4" t="s">
        <v>4</v>
      </c>
      <c r="L136" s="4" t="s">
        <v>26</v>
      </c>
      <c r="M136" s="8">
        <v>1</v>
      </c>
      <c r="N136" s="5">
        <v>39.549999999999997</v>
      </c>
      <c r="O136" s="6">
        <v>0</v>
      </c>
      <c r="P136" s="5">
        <v>17.059999999999999</v>
      </c>
      <c r="Q136" s="5">
        <f t="shared" si="8"/>
        <v>39.549999999999997</v>
      </c>
      <c r="R136" s="5">
        <f t="shared" si="9"/>
        <v>17.059999999999999</v>
      </c>
      <c r="S136" s="5">
        <f t="shared" si="10"/>
        <v>22.49</v>
      </c>
      <c r="T136" s="7">
        <f t="shared" si="11"/>
        <v>0.56864728192161818</v>
      </c>
    </row>
    <row r="137" spans="1:20" ht="15.6">
      <c r="A137" s="2">
        <v>3117</v>
      </c>
      <c r="B137" s="3">
        <v>46052</v>
      </c>
      <c r="C137" s="4">
        <f>YEAR(SalesDataTable[[#This Row],[Order Date]])</f>
        <v>2026</v>
      </c>
      <c r="D137" s="16" t="str">
        <f>"Q"&amp;ROUNDUP(MONTH(SalesDataTable[[#This Row],[Order Date]])/3,0)</f>
        <v>Q1</v>
      </c>
      <c r="E137" s="4">
        <f>MONTH(SalesDataTable[[#This Row],[Order Date]])</f>
        <v>1</v>
      </c>
      <c r="F137" s="16" t="str">
        <f>TEXT(SalesDataTable[[#This Row],[Order Date]],"MMM")</f>
        <v>Jan</v>
      </c>
      <c r="G137" s="4" t="s">
        <v>6</v>
      </c>
      <c r="H137" s="4" t="s">
        <v>43</v>
      </c>
      <c r="I137" s="4" t="s">
        <v>2</v>
      </c>
      <c r="J137" s="4" t="s">
        <v>13</v>
      </c>
      <c r="K137" s="4" t="s">
        <v>23</v>
      </c>
      <c r="L137" s="4" t="s">
        <v>40</v>
      </c>
      <c r="M137" s="8">
        <v>3</v>
      </c>
      <c r="N137" s="5">
        <v>80.08</v>
      </c>
      <c r="O137" s="6">
        <v>0</v>
      </c>
      <c r="P137" s="5">
        <v>39.450000000000003</v>
      </c>
      <c r="Q137" s="5">
        <f t="shared" si="8"/>
        <v>240.24</v>
      </c>
      <c r="R137" s="5">
        <f t="shared" si="9"/>
        <v>118.35000000000001</v>
      </c>
      <c r="S137" s="5">
        <f t="shared" si="10"/>
        <v>121.89</v>
      </c>
      <c r="T137" s="7">
        <f t="shared" si="11"/>
        <v>0.50736763236763238</v>
      </c>
    </row>
    <row r="138" spans="1:20" ht="15.6">
      <c r="A138" s="2">
        <v>3328</v>
      </c>
      <c r="B138" s="3">
        <v>46052</v>
      </c>
      <c r="C138" s="4">
        <f>YEAR(SalesDataTable[[#This Row],[Order Date]])</f>
        <v>2026</v>
      </c>
      <c r="D138" s="16" t="str">
        <f>"Q"&amp;ROUNDUP(MONTH(SalesDataTable[[#This Row],[Order Date]])/3,0)</f>
        <v>Q1</v>
      </c>
      <c r="E138" s="4">
        <f>MONTH(SalesDataTable[[#This Row],[Order Date]])</f>
        <v>1</v>
      </c>
      <c r="F138" s="16" t="str">
        <f>TEXT(SalesDataTable[[#This Row],[Order Date]],"MMM")</f>
        <v>Jan</v>
      </c>
      <c r="G138" s="4" t="s">
        <v>11</v>
      </c>
      <c r="H138" s="4" t="s">
        <v>25</v>
      </c>
      <c r="I138" s="4" t="s">
        <v>19</v>
      </c>
      <c r="J138" s="4" t="s">
        <v>3</v>
      </c>
      <c r="K138" s="4" t="s">
        <v>34</v>
      </c>
      <c r="L138" s="4" t="s">
        <v>38</v>
      </c>
      <c r="M138" s="8">
        <v>1</v>
      </c>
      <c r="N138" s="5">
        <v>120.48</v>
      </c>
      <c r="O138" s="6">
        <v>0</v>
      </c>
      <c r="P138" s="5">
        <v>69.55</v>
      </c>
      <c r="Q138" s="5">
        <f t="shared" si="8"/>
        <v>120.48</v>
      </c>
      <c r="R138" s="5">
        <f t="shared" si="9"/>
        <v>69.55</v>
      </c>
      <c r="S138" s="5">
        <f t="shared" si="10"/>
        <v>50.930000000000007</v>
      </c>
      <c r="T138" s="7">
        <f t="shared" si="11"/>
        <v>0.42272576361221786</v>
      </c>
    </row>
    <row r="139" spans="1:20" ht="15.6">
      <c r="A139" s="2">
        <v>3822</v>
      </c>
      <c r="B139" s="3">
        <v>46052</v>
      </c>
      <c r="C139" s="4">
        <f>YEAR(SalesDataTable[[#This Row],[Order Date]])</f>
        <v>2026</v>
      </c>
      <c r="D139" s="16" t="str">
        <f>"Q"&amp;ROUNDUP(MONTH(SalesDataTable[[#This Row],[Order Date]])/3,0)</f>
        <v>Q1</v>
      </c>
      <c r="E139" s="4">
        <f>MONTH(SalesDataTable[[#This Row],[Order Date]])</f>
        <v>1</v>
      </c>
      <c r="F139" s="16" t="str">
        <f>TEXT(SalesDataTable[[#This Row],[Order Date]],"MMM")</f>
        <v>Jan</v>
      </c>
      <c r="G139" s="4" t="s">
        <v>20</v>
      </c>
      <c r="H139" s="4" t="s">
        <v>31</v>
      </c>
      <c r="I139" s="4" t="s">
        <v>2</v>
      </c>
      <c r="J139" s="4" t="s">
        <v>3</v>
      </c>
      <c r="K139" s="4" t="s">
        <v>34</v>
      </c>
      <c r="L139" s="4" t="s">
        <v>35</v>
      </c>
      <c r="M139" s="8">
        <v>1</v>
      </c>
      <c r="N139" s="5">
        <v>39.369999999999997</v>
      </c>
      <c r="O139" s="6">
        <v>0.05</v>
      </c>
      <c r="P139" s="5">
        <v>14.66</v>
      </c>
      <c r="Q139" s="5">
        <f t="shared" si="8"/>
        <v>37.401499999999999</v>
      </c>
      <c r="R139" s="5">
        <f t="shared" si="9"/>
        <v>14.66</v>
      </c>
      <c r="S139" s="5">
        <f t="shared" si="10"/>
        <v>22.741499999999998</v>
      </c>
      <c r="T139" s="7">
        <f t="shared" si="11"/>
        <v>0.60803711081106371</v>
      </c>
    </row>
    <row r="140" spans="1:20" ht="15.6">
      <c r="A140" s="2">
        <v>4125</v>
      </c>
      <c r="B140" s="3">
        <v>46052</v>
      </c>
      <c r="C140" s="4">
        <f>YEAR(SalesDataTable[[#This Row],[Order Date]])</f>
        <v>2026</v>
      </c>
      <c r="D140" s="16" t="str">
        <f>"Q"&amp;ROUNDUP(MONTH(SalesDataTable[[#This Row],[Order Date]])/3,0)</f>
        <v>Q1</v>
      </c>
      <c r="E140" s="4">
        <f>MONTH(SalesDataTable[[#This Row],[Order Date]])</f>
        <v>1</v>
      </c>
      <c r="F140" s="16" t="str">
        <f>TEXT(SalesDataTable[[#This Row],[Order Date]],"MMM")</f>
        <v>Jan</v>
      </c>
      <c r="G140" s="4" t="s">
        <v>6</v>
      </c>
      <c r="H140" s="4" t="s">
        <v>43</v>
      </c>
      <c r="I140" s="4" t="s">
        <v>8</v>
      </c>
      <c r="J140" s="4" t="s">
        <v>16</v>
      </c>
      <c r="K140" s="4" t="s">
        <v>23</v>
      </c>
      <c r="L140" s="4" t="s">
        <v>40</v>
      </c>
      <c r="M140" s="8">
        <v>8</v>
      </c>
      <c r="N140" s="5">
        <v>81.06</v>
      </c>
      <c r="O140" s="6">
        <v>0.15</v>
      </c>
      <c r="P140" s="5">
        <v>39.549999999999997</v>
      </c>
      <c r="Q140" s="5">
        <f t="shared" si="8"/>
        <v>551.20799999999997</v>
      </c>
      <c r="R140" s="5">
        <f t="shared" si="9"/>
        <v>316.39999999999998</v>
      </c>
      <c r="S140" s="5">
        <f t="shared" si="10"/>
        <v>234.80799999999999</v>
      </c>
      <c r="T140" s="7">
        <f t="shared" si="11"/>
        <v>0.42598801178502488</v>
      </c>
    </row>
    <row r="141" spans="1:20" ht="15.6">
      <c r="A141" s="2">
        <v>4592</v>
      </c>
      <c r="B141" s="3">
        <v>46052</v>
      </c>
      <c r="C141" s="4">
        <f>YEAR(SalesDataTable[[#This Row],[Order Date]])</f>
        <v>2026</v>
      </c>
      <c r="D141" s="16" t="str">
        <f>"Q"&amp;ROUNDUP(MONTH(SalesDataTable[[#This Row],[Order Date]])/3,0)</f>
        <v>Q1</v>
      </c>
      <c r="E141" s="4">
        <f>MONTH(SalesDataTable[[#This Row],[Order Date]])</f>
        <v>1</v>
      </c>
      <c r="F141" s="16" t="str">
        <f>TEXT(SalesDataTable[[#This Row],[Order Date]],"MMM")</f>
        <v>Jan</v>
      </c>
      <c r="G141" s="4" t="s">
        <v>6</v>
      </c>
      <c r="H141" s="4" t="s">
        <v>43</v>
      </c>
      <c r="I141" s="4" t="s">
        <v>28</v>
      </c>
      <c r="J141" s="4" t="s">
        <v>3</v>
      </c>
      <c r="K141" s="4" t="s">
        <v>34</v>
      </c>
      <c r="L141" s="4" t="s">
        <v>38</v>
      </c>
      <c r="M141" s="8">
        <v>5</v>
      </c>
      <c r="N141" s="5">
        <v>120.4</v>
      </c>
      <c r="O141" s="6">
        <v>0</v>
      </c>
      <c r="P141" s="5">
        <v>69.510000000000005</v>
      </c>
      <c r="Q141" s="5">
        <f t="shared" si="8"/>
        <v>602</v>
      </c>
      <c r="R141" s="5">
        <f t="shared" si="9"/>
        <v>347.55</v>
      </c>
      <c r="S141" s="5">
        <f t="shared" si="10"/>
        <v>254.45</v>
      </c>
      <c r="T141" s="7">
        <f t="shared" si="11"/>
        <v>0.42267441860465116</v>
      </c>
    </row>
    <row r="142" spans="1:20" ht="15.6">
      <c r="A142" s="2">
        <v>373</v>
      </c>
      <c r="B142" s="3">
        <v>46053</v>
      </c>
      <c r="C142" s="4">
        <f>YEAR(SalesDataTable[[#This Row],[Order Date]])</f>
        <v>2026</v>
      </c>
      <c r="D142" s="16" t="str">
        <f>"Q"&amp;ROUNDUP(MONTH(SalesDataTable[[#This Row],[Order Date]])/3,0)</f>
        <v>Q1</v>
      </c>
      <c r="E142" s="4">
        <f>MONTH(SalesDataTable[[#This Row],[Order Date]])</f>
        <v>1</v>
      </c>
      <c r="F142" s="16" t="str">
        <f>TEXT(SalesDataTable[[#This Row],[Order Date]],"MMM")</f>
        <v>Jan</v>
      </c>
      <c r="G142" s="4" t="s">
        <v>11</v>
      </c>
      <c r="H142" s="4" t="s">
        <v>39</v>
      </c>
      <c r="I142" s="4" t="s">
        <v>8</v>
      </c>
      <c r="J142" s="4" t="s">
        <v>16</v>
      </c>
      <c r="K142" s="4" t="s">
        <v>14</v>
      </c>
      <c r="L142" s="4" t="s">
        <v>32</v>
      </c>
      <c r="M142" s="8">
        <v>10</v>
      </c>
      <c r="N142" s="5">
        <v>47.71</v>
      </c>
      <c r="O142" s="6">
        <v>0.1</v>
      </c>
      <c r="P142" s="5">
        <v>18.649999999999999</v>
      </c>
      <c r="Q142" s="5">
        <f t="shared" si="8"/>
        <v>429.39000000000004</v>
      </c>
      <c r="R142" s="5">
        <f t="shared" si="9"/>
        <v>186.5</v>
      </c>
      <c r="S142" s="5">
        <f t="shared" si="10"/>
        <v>242.89000000000004</v>
      </c>
      <c r="T142" s="7">
        <f t="shared" si="11"/>
        <v>0.56566291716155481</v>
      </c>
    </row>
    <row r="143" spans="1:20" ht="15.6">
      <c r="A143" s="2">
        <v>672</v>
      </c>
      <c r="B143" s="3">
        <v>46053</v>
      </c>
      <c r="C143" s="4">
        <f>YEAR(SalesDataTable[[#This Row],[Order Date]])</f>
        <v>2026</v>
      </c>
      <c r="D143" s="16" t="str">
        <f>"Q"&amp;ROUNDUP(MONTH(SalesDataTable[[#This Row],[Order Date]])/3,0)</f>
        <v>Q1</v>
      </c>
      <c r="E143" s="4">
        <f>MONTH(SalesDataTable[[#This Row],[Order Date]])</f>
        <v>1</v>
      </c>
      <c r="F143" s="16" t="str">
        <f>TEXT(SalesDataTable[[#This Row],[Order Date]],"MMM")</f>
        <v>Jan</v>
      </c>
      <c r="G143" s="4" t="s">
        <v>0</v>
      </c>
      <c r="H143" s="4" t="s">
        <v>36</v>
      </c>
      <c r="I143" s="4" t="s">
        <v>2</v>
      </c>
      <c r="J143" s="4" t="s">
        <v>16</v>
      </c>
      <c r="K143" s="4" t="s">
        <v>4</v>
      </c>
      <c r="L143" s="4" t="s">
        <v>30</v>
      </c>
      <c r="M143" s="8">
        <v>1</v>
      </c>
      <c r="N143" s="5">
        <v>102.92</v>
      </c>
      <c r="O143" s="6">
        <v>0.05</v>
      </c>
      <c r="P143" s="5">
        <v>50.92</v>
      </c>
      <c r="Q143" s="5">
        <f t="shared" si="8"/>
        <v>97.774000000000001</v>
      </c>
      <c r="R143" s="5">
        <f t="shared" si="9"/>
        <v>50.92</v>
      </c>
      <c r="S143" s="5">
        <f t="shared" si="10"/>
        <v>46.853999999999999</v>
      </c>
      <c r="T143" s="7">
        <f t="shared" si="11"/>
        <v>0.4792071511853867</v>
      </c>
    </row>
    <row r="144" spans="1:20" ht="15.6">
      <c r="A144" s="2">
        <v>1125</v>
      </c>
      <c r="B144" s="3">
        <v>46053</v>
      </c>
      <c r="C144" s="4">
        <f>YEAR(SalesDataTable[[#This Row],[Order Date]])</f>
        <v>2026</v>
      </c>
      <c r="D144" s="16" t="str">
        <f>"Q"&amp;ROUNDUP(MONTH(SalesDataTable[[#This Row],[Order Date]])/3,0)</f>
        <v>Q1</v>
      </c>
      <c r="E144" s="4">
        <f>MONTH(SalesDataTable[[#This Row],[Order Date]])</f>
        <v>1</v>
      </c>
      <c r="F144" s="16" t="str">
        <f>TEXT(SalesDataTable[[#This Row],[Order Date]],"MMM")</f>
        <v>Jan</v>
      </c>
      <c r="G144" s="4" t="s">
        <v>6</v>
      </c>
      <c r="H144" s="4" t="s">
        <v>7</v>
      </c>
      <c r="I144" s="4" t="s">
        <v>2</v>
      </c>
      <c r="J144" s="4" t="s">
        <v>3</v>
      </c>
      <c r="K144" s="4" t="s">
        <v>9</v>
      </c>
      <c r="L144" s="4" t="s">
        <v>46</v>
      </c>
      <c r="M144" s="8">
        <v>1</v>
      </c>
      <c r="N144" s="5">
        <v>72.69</v>
      </c>
      <c r="O144" s="6">
        <v>0.1</v>
      </c>
      <c r="P144" s="5">
        <v>32.67</v>
      </c>
      <c r="Q144" s="5">
        <f t="shared" si="8"/>
        <v>65.421000000000006</v>
      </c>
      <c r="R144" s="5">
        <f t="shared" si="9"/>
        <v>32.67</v>
      </c>
      <c r="S144" s="5">
        <f t="shared" si="10"/>
        <v>32.751000000000005</v>
      </c>
      <c r="T144" s="7">
        <f t="shared" si="11"/>
        <v>0.50061906727197691</v>
      </c>
    </row>
    <row r="145" spans="1:20" ht="15.6">
      <c r="A145" s="2">
        <v>1164</v>
      </c>
      <c r="B145" s="3">
        <v>46053</v>
      </c>
      <c r="C145" s="4">
        <f>YEAR(SalesDataTable[[#This Row],[Order Date]])</f>
        <v>2026</v>
      </c>
      <c r="D145" s="16" t="str">
        <f>"Q"&amp;ROUNDUP(MONTH(SalesDataTable[[#This Row],[Order Date]])/3,0)</f>
        <v>Q1</v>
      </c>
      <c r="E145" s="4">
        <f>MONTH(SalesDataTable[[#This Row],[Order Date]])</f>
        <v>1</v>
      </c>
      <c r="F145" s="16" t="str">
        <f>TEXT(SalesDataTable[[#This Row],[Order Date]],"MMM")</f>
        <v>Jan</v>
      </c>
      <c r="G145" s="4" t="s">
        <v>0</v>
      </c>
      <c r="H145" s="4" t="s">
        <v>1</v>
      </c>
      <c r="I145" s="4" t="s">
        <v>2</v>
      </c>
      <c r="J145" s="4" t="s">
        <v>13</v>
      </c>
      <c r="K145" s="4" t="s">
        <v>4</v>
      </c>
      <c r="L145" s="4" t="s">
        <v>5</v>
      </c>
      <c r="M145" s="8">
        <v>1</v>
      </c>
      <c r="N145" s="5">
        <v>79.989999999999995</v>
      </c>
      <c r="O145" s="6">
        <v>0.05</v>
      </c>
      <c r="P145" s="5">
        <v>43.02</v>
      </c>
      <c r="Q145" s="5">
        <f t="shared" si="8"/>
        <v>75.990499999999997</v>
      </c>
      <c r="R145" s="5">
        <f t="shared" si="9"/>
        <v>43.02</v>
      </c>
      <c r="S145" s="5">
        <f t="shared" si="10"/>
        <v>32.970499999999994</v>
      </c>
      <c r="T145" s="7">
        <f t="shared" si="11"/>
        <v>0.43387660299642711</v>
      </c>
    </row>
    <row r="146" spans="1:20" ht="15.6">
      <c r="A146" s="2">
        <v>1613</v>
      </c>
      <c r="B146" s="3">
        <v>46053</v>
      </c>
      <c r="C146" s="4">
        <f>YEAR(SalesDataTable[[#This Row],[Order Date]])</f>
        <v>2026</v>
      </c>
      <c r="D146" s="16" t="str">
        <f>"Q"&amp;ROUNDUP(MONTH(SalesDataTable[[#This Row],[Order Date]])/3,0)</f>
        <v>Q1</v>
      </c>
      <c r="E146" s="4">
        <f>MONTH(SalesDataTable[[#This Row],[Order Date]])</f>
        <v>1</v>
      </c>
      <c r="F146" s="16" t="str">
        <f>TEXT(SalesDataTable[[#This Row],[Order Date]],"MMM")</f>
        <v>Jan</v>
      </c>
      <c r="G146" s="4" t="s">
        <v>6</v>
      </c>
      <c r="H146" s="4" t="s">
        <v>27</v>
      </c>
      <c r="I146" s="4" t="s">
        <v>8</v>
      </c>
      <c r="J146" s="4" t="s">
        <v>16</v>
      </c>
      <c r="K146" s="4" t="s">
        <v>34</v>
      </c>
      <c r="L146" s="4" t="s">
        <v>45</v>
      </c>
      <c r="M146" s="8">
        <v>4</v>
      </c>
      <c r="N146" s="5">
        <v>51.11</v>
      </c>
      <c r="O146" s="6">
        <v>0.15</v>
      </c>
      <c r="P146" s="5">
        <v>22.25</v>
      </c>
      <c r="Q146" s="5">
        <f t="shared" si="8"/>
        <v>173.774</v>
      </c>
      <c r="R146" s="5">
        <f t="shared" si="9"/>
        <v>89</v>
      </c>
      <c r="S146" s="5">
        <f t="shared" si="10"/>
        <v>84.774000000000001</v>
      </c>
      <c r="T146" s="7">
        <f t="shared" si="11"/>
        <v>0.48784052850253778</v>
      </c>
    </row>
    <row r="147" spans="1:20" ht="15.6">
      <c r="A147" s="2">
        <v>2149</v>
      </c>
      <c r="B147" s="3">
        <v>46053</v>
      </c>
      <c r="C147" s="4">
        <f>YEAR(SalesDataTable[[#This Row],[Order Date]])</f>
        <v>2026</v>
      </c>
      <c r="D147" s="16" t="str">
        <f>"Q"&amp;ROUNDUP(MONTH(SalesDataTable[[#This Row],[Order Date]])/3,0)</f>
        <v>Q1</v>
      </c>
      <c r="E147" s="4">
        <f>MONTH(SalesDataTable[[#This Row],[Order Date]])</f>
        <v>1</v>
      </c>
      <c r="F147" s="16" t="str">
        <f>TEXT(SalesDataTable[[#This Row],[Order Date]],"MMM")</f>
        <v>Jan</v>
      </c>
      <c r="G147" s="4" t="s">
        <v>0</v>
      </c>
      <c r="H147" s="4" t="s">
        <v>50</v>
      </c>
      <c r="I147" s="4" t="s">
        <v>2</v>
      </c>
      <c r="J147" s="4" t="s">
        <v>3</v>
      </c>
      <c r="K147" s="4" t="s">
        <v>34</v>
      </c>
      <c r="L147" s="4" t="s">
        <v>38</v>
      </c>
      <c r="M147" s="8">
        <v>2</v>
      </c>
      <c r="N147" s="5">
        <v>124.83</v>
      </c>
      <c r="O147" s="6">
        <v>0</v>
      </c>
      <c r="P147" s="5">
        <v>70.91</v>
      </c>
      <c r="Q147" s="5">
        <f t="shared" si="8"/>
        <v>249.66</v>
      </c>
      <c r="R147" s="5">
        <f t="shared" si="9"/>
        <v>141.82</v>
      </c>
      <c r="S147" s="5">
        <f t="shared" si="10"/>
        <v>107.84</v>
      </c>
      <c r="T147" s="7">
        <f t="shared" si="11"/>
        <v>0.43194744853000083</v>
      </c>
    </row>
    <row r="148" spans="1:20" ht="15.6">
      <c r="A148" s="2">
        <v>2593</v>
      </c>
      <c r="B148" s="3">
        <v>46053</v>
      </c>
      <c r="C148" s="4">
        <f>YEAR(SalesDataTable[[#This Row],[Order Date]])</f>
        <v>2026</v>
      </c>
      <c r="D148" s="16" t="str">
        <f>"Q"&amp;ROUNDUP(MONTH(SalesDataTable[[#This Row],[Order Date]])/3,0)</f>
        <v>Q1</v>
      </c>
      <c r="E148" s="4">
        <f>MONTH(SalesDataTable[[#This Row],[Order Date]])</f>
        <v>1</v>
      </c>
      <c r="F148" s="16" t="str">
        <f>TEXT(SalesDataTable[[#This Row],[Order Date]],"MMM")</f>
        <v>Jan</v>
      </c>
      <c r="G148" s="4" t="s">
        <v>6</v>
      </c>
      <c r="H148" s="4" t="s">
        <v>41</v>
      </c>
      <c r="I148" s="4" t="s">
        <v>19</v>
      </c>
      <c r="J148" s="4" t="s">
        <v>13</v>
      </c>
      <c r="K148" s="4" t="s">
        <v>4</v>
      </c>
      <c r="L148" s="4" t="s">
        <v>26</v>
      </c>
      <c r="M148" s="8">
        <v>6</v>
      </c>
      <c r="N148" s="5">
        <v>41.07</v>
      </c>
      <c r="O148" s="6">
        <v>0.1</v>
      </c>
      <c r="P148" s="5">
        <v>16.29</v>
      </c>
      <c r="Q148" s="5">
        <f t="shared" si="8"/>
        <v>221.77800000000002</v>
      </c>
      <c r="R148" s="5">
        <f t="shared" si="9"/>
        <v>97.74</v>
      </c>
      <c r="S148" s="5">
        <f t="shared" si="10"/>
        <v>124.03800000000003</v>
      </c>
      <c r="T148" s="7">
        <f t="shared" si="11"/>
        <v>0.55928901874847825</v>
      </c>
    </row>
    <row r="149" spans="1:20" ht="15.6">
      <c r="A149" s="2">
        <v>2659</v>
      </c>
      <c r="B149" s="3">
        <v>46053</v>
      </c>
      <c r="C149" s="4">
        <f>YEAR(SalesDataTable[[#This Row],[Order Date]])</f>
        <v>2026</v>
      </c>
      <c r="D149" s="16" t="str">
        <f>"Q"&amp;ROUNDUP(MONTH(SalesDataTable[[#This Row],[Order Date]])/3,0)</f>
        <v>Q1</v>
      </c>
      <c r="E149" s="4">
        <f>MONTH(SalesDataTable[[#This Row],[Order Date]])</f>
        <v>1</v>
      </c>
      <c r="F149" s="16" t="str">
        <f>TEXT(SalesDataTable[[#This Row],[Order Date]],"MMM")</f>
        <v>Jan</v>
      </c>
      <c r="G149" s="4" t="s">
        <v>0</v>
      </c>
      <c r="H149" s="4" t="s">
        <v>50</v>
      </c>
      <c r="I149" s="4" t="s">
        <v>2</v>
      </c>
      <c r="J149" s="4" t="s">
        <v>13</v>
      </c>
      <c r="K149" s="4" t="s">
        <v>14</v>
      </c>
      <c r="L149" s="4" t="s">
        <v>15</v>
      </c>
      <c r="M149" s="8">
        <v>1</v>
      </c>
      <c r="N149" s="5">
        <v>36.020000000000003</v>
      </c>
      <c r="O149" s="6">
        <v>0</v>
      </c>
      <c r="P149" s="5">
        <v>13.34</v>
      </c>
      <c r="Q149" s="5">
        <f t="shared" si="8"/>
        <v>36.020000000000003</v>
      </c>
      <c r="R149" s="5">
        <f t="shared" si="9"/>
        <v>13.34</v>
      </c>
      <c r="S149" s="5">
        <f t="shared" si="10"/>
        <v>22.680000000000003</v>
      </c>
      <c r="T149" s="7">
        <f t="shared" si="11"/>
        <v>0.62965019433647973</v>
      </c>
    </row>
    <row r="150" spans="1:20" ht="15.6">
      <c r="A150" s="2">
        <v>3496</v>
      </c>
      <c r="B150" s="3">
        <v>46053</v>
      </c>
      <c r="C150" s="4">
        <f>YEAR(SalesDataTable[[#This Row],[Order Date]])</f>
        <v>2026</v>
      </c>
      <c r="D150" s="16" t="str">
        <f>"Q"&amp;ROUNDUP(MONTH(SalesDataTable[[#This Row],[Order Date]])/3,0)</f>
        <v>Q1</v>
      </c>
      <c r="E150" s="4">
        <f>MONTH(SalesDataTable[[#This Row],[Order Date]])</f>
        <v>1</v>
      </c>
      <c r="F150" s="16" t="str">
        <f>TEXT(SalesDataTable[[#This Row],[Order Date]],"MMM")</f>
        <v>Jan</v>
      </c>
      <c r="G150" s="4" t="s">
        <v>0</v>
      </c>
      <c r="H150" s="4" t="s">
        <v>1</v>
      </c>
      <c r="I150" s="4" t="s">
        <v>19</v>
      </c>
      <c r="J150" s="4" t="s">
        <v>3</v>
      </c>
      <c r="K150" s="4" t="s">
        <v>34</v>
      </c>
      <c r="L150" s="4" t="s">
        <v>42</v>
      </c>
      <c r="M150" s="8">
        <v>1</v>
      </c>
      <c r="N150" s="5">
        <v>35.82</v>
      </c>
      <c r="O150" s="6">
        <v>0.05</v>
      </c>
      <c r="P150" s="5">
        <v>14.32</v>
      </c>
      <c r="Q150" s="5">
        <f t="shared" si="8"/>
        <v>34.028999999999996</v>
      </c>
      <c r="R150" s="5">
        <f t="shared" si="9"/>
        <v>14.32</v>
      </c>
      <c r="S150" s="5">
        <f t="shared" si="10"/>
        <v>19.708999999999996</v>
      </c>
      <c r="T150" s="7">
        <f t="shared" si="11"/>
        <v>0.57918246201769075</v>
      </c>
    </row>
    <row r="151" spans="1:20" ht="15.6">
      <c r="A151" s="2">
        <v>3889</v>
      </c>
      <c r="B151" s="3">
        <v>46053</v>
      </c>
      <c r="C151" s="4">
        <f>YEAR(SalesDataTable[[#This Row],[Order Date]])</f>
        <v>2026</v>
      </c>
      <c r="D151" s="16" t="str">
        <f>"Q"&amp;ROUNDUP(MONTH(SalesDataTable[[#This Row],[Order Date]])/3,0)</f>
        <v>Q1</v>
      </c>
      <c r="E151" s="4">
        <f>MONTH(SalesDataTable[[#This Row],[Order Date]])</f>
        <v>1</v>
      </c>
      <c r="F151" s="16" t="str">
        <f>TEXT(SalesDataTable[[#This Row],[Order Date]],"MMM")</f>
        <v>Jan</v>
      </c>
      <c r="G151" s="4" t="s">
        <v>11</v>
      </c>
      <c r="H151" s="4" t="s">
        <v>18</v>
      </c>
      <c r="I151" s="4" t="s">
        <v>19</v>
      </c>
      <c r="J151" s="4" t="s">
        <v>3</v>
      </c>
      <c r="K151" s="4" t="s">
        <v>4</v>
      </c>
      <c r="L151" s="4" t="s">
        <v>30</v>
      </c>
      <c r="M151" s="8">
        <v>3</v>
      </c>
      <c r="N151" s="5">
        <v>103.94</v>
      </c>
      <c r="O151" s="6">
        <v>0.1</v>
      </c>
      <c r="P151" s="5">
        <v>50.67</v>
      </c>
      <c r="Q151" s="5">
        <f t="shared" si="8"/>
        <v>280.63799999999998</v>
      </c>
      <c r="R151" s="5">
        <f t="shared" si="9"/>
        <v>152.01</v>
      </c>
      <c r="S151" s="5">
        <f t="shared" si="10"/>
        <v>128.62799999999999</v>
      </c>
      <c r="T151" s="7">
        <f t="shared" si="11"/>
        <v>0.45834135077929572</v>
      </c>
    </row>
    <row r="152" spans="1:20" ht="15.6">
      <c r="A152" s="2">
        <v>1432</v>
      </c>
      <c r="B152" s="3">
        <v>46054</v>
      </c>
      <c r="C152" s="4">
        <f>YEAR(SalesDataTable[[#This Row],[Order Date]])</f>
        <v>2026</v>
      </c>
      <c r="D152" s="16" t="str">
        <f>"Q"&amp;ROUNDUP(MONTH(SalesDataTable[[#This Row],[Order Date]])/3,0)</f>
        <v>Q1</v>
      </c>
      <c r="E152" s="4">
        <f>MONTH(SalesDataTable[[#This Row],[Order Date]])</f>
        <v>2</v>
      </c>
      <c r="F152" s="16" t="str">
        <f>TEXT(SalesDataTable[[#This Row],[Order Date]],"MMM")</f>
        <v>Feb</v>
      </c>
      <c r="G152" s="4" t="s">
        <v>0</v>
      </c>
      <c r="H152" s="4" t="s">
        <v>1</v>
      </c>
      <c r="I152" s="4" t="s">
        <v>2</v>
      </c>
      <c r="J152" s="4" t="s">
        <v>3</v>
      </c>
      <c r="K152" s="4" t="s">
        <v>9</v>
      </c>
      <c r="L152" s="4" t="s">
        <v>17</v>
      </c>
      <c r="M152" s="8">
        <v>1</v>
      </c>
      <c r="N152" s="5">
        <v>140.53</v>
      </c>
      <c r="O152" s="6">
        <v>0</v>
      </c>
      <c r="P152" s="5">
        <v>77.36</v>
      </c>
      <c r="Q152" s="5">
        <f t="shared" si="8"/>
        <v>140.53</v>
      </c>
      <c r="R152" s="5">
        <f t="shared" si="9"/>
        <v>77.36</v>
      </c>
      <c r="S152" s="5">
        <f t="shared" si="10"/>
        <v>63.17</v>
      </c>
      <c r="T152" s="7">
        <f t="shared" si="11"/>
        <v>0.44951255959581587</v>
      </c>
    </row>
    <row r="153" spans="1:20" ht="15.6">
      <c r="A153" s="2">
        <v>1778</v>
      </c>
      <c r="B153" s="3">
        <v>46054</v>
      </c>
      <c r="C153" s="4">
        <f>YEAR(SalesDataTable[[#This Row],[Order Date]])</f>
        <v>2026</v>
      </c>
      <c r="D153" s="16" t="str">
        <f>"Q"&amp;ROUNDUP(MONTH(SalesDataTable[[#This Row],[Order Date]])/3,0)</f>
        <v>Q1</v>
      </c>
      <c r="E153" s="4">
        <f>MONTH(SalesDataTable[[#This Row],[Order Date]])</f>
        <v>2</v>
      </c>
      <c r="F153" s="16" t="str">
        <f>TEXT(SalesDataTable[[#This Row],[Order Date]],"MMM")</f>
        <v>Feb</v>
      </c>
      <c r="G153" s="4" t="s">
        <v>20</v>
      </c>
      <c r="H153" s="4" t="s">
        <v>31</v>
      </c>
      <c r="I153" s="4" t="s">
        <v>19</v>
      </c>
      <c r="J153" s="4" t="s">
        <v>3</v>
      </c>
      <c r="K153" s="4" t="s">
        <v>9</v>
      </c>
      <c r="L153" s="4" t="s">
        <v>17</v>
      </c>
      <c r="M153" s="8">
        <v>1</v>
      </c>
      <c r="N153" s="5">
        <v>142.03</v>
      </c>
      <c r="O153" s="6">
        <v>0.05</v>
      </c>
      <c r="P153" s="5">
        <v>77.069999999999993</v>
      </c>
      <c r="Q153" s="5">
        <f t="shared" si="8"/>
        <v>134.92849999999999</v>
      </c>
      <c r="R153" s="5">
        <f t="shared" si="9"/>
        <v>77.069999999999993</v>
      </c>
      <c r="S153" s="5">
        <f t="shared" si="10"/>
        <v>57.858499999999992</v>
      </c>
      <c r="T153" s="7">
        <f t="shared" si="11"/>
        <v>0.42880859121682963</v>
      </c>
    </row>
    <row r="154" spans="1:20" ht="15.6">
      <c r="A154" s="2">
        <v>2047</v>
      </c>
      <c r="B154" s="3">
        <v>46054</v>
      </c>
      <c r="C154" s="4">
        <f>YEAR(SalesDataTable[[#This Row],[Order Date]])</f>
        <v>2026</v>
      </c>
      <c r="D154" s="16" t="str">
        <f>"Q"&amp;ROUNDUP(MONTH(SalesDataTable[[#This Row],[Order Date]])/3,0)</f>
        <v>Q1</v>
      </c>
      <c r="E154" s="4">
        <f>MONTH(SalesDataTable[[#This Row],[Order Date]])</f>
        <v>2</v>
      </c>
      <c r="F154" s="16" t="str">
        <f>TEXT(SalesDataTable[[#This Row],[Order Date]],"MMM")</f>
        <v>Feb</v>
      </c>
      <c r="G154" s="4" t="s">
        <v>11</v>
      </c>
      <c r="H154" s="4" t="s">
        <v>25</v>
      </c>
      <c r="I154" s="4" t="s">
        <v>8</v>
      </c>
      <c r="J154" s="4" t="s">
        <v>16</v>
      </c>
      <c r="K154" s="4" t="s">
        <v>23</v>
      </c>
      <c r="L154" s="4" t="s">
        <v>51</v>
      </c>
      <c r="M154" s="8">
        <v>12</v>
      </c>
      <c r="N154" s="5">
        <v>124.84</v>
      </c>
      <c r="O154" s="6">
        <v>0.1</v>
      </c>
      <c r="P154" s="5">
        <v>59.47</v>
      </c>
      <c r="Q154" s="5">
        <f t="shared" si="8"/>
        <v>1348.2719999999999</v>
      </c>
      <c r="R154" s="5">
        <f t="shared" si="9"/>
        <v>713.64</v>
      </c>
      <c r="S154" s="5">
        <f t="shared" si="10"/>
        <v>634.63199999999995</v>
      </c>
      <c r="T154" s="7">
        <f t="shared" si="11"/>
        <v>0.47070027412866244</v>
      </c>
    </row>
    <row r="155" spans="1:20" ht="15.6">
      <c r="A155" s="2">
        <v>2668</v>
      </c>
      <c r="B155" s="3">
        <v>46054</v>
      </c>
      <c r="C155" s="4">
        <f>YEAR(SalesDataTable[[#This Row],[Order Date]])</f>
        <v>2026</v>
      </c>
      <c r="D155" s="16" t="str">
        <f>"Q"&amp;ROUNDUP(MONTH(SalesDataTable[[#This Row],[Order Date]])/3,0)</f>
        <v>Q1</v>
      </c>
      <c r="E155" s="4">
        <f>MONTH(SalesDataTable[[#This Row],[Order Date]])</f>
        <v>2</v>
      </c>
      <c r="F155" s="16" t="str">
        <f>TEXT(SalesDataTable[[#This Row],[Order Date]],"MMM")</f>
        <v>Feb</v>
      </c>
      <c r="G155" s="4" t="s">
        <v>6</v>
      </c>
      <c r="H155" s="4" t="s">
        <v>43</v>
      </c>
      <c r="I155" s="4" t="s">
        <v>2</v>
      </c>
      <c r="J155" s="4" t="s">
        <v>3</v>
      </c>
      <c r="K155" s="4" t="s">
        <v>34</v>
      </c>
      <c r="L155" s="4" t="s">
        <v>42</v>
      </c>
      <c r="M155" s="8">
        <v>3</v>
      </c>
      <c r="N155" s="5">
        <v>35.36</v>
      </c>
      <c r="O155" s="6">
        <v>0</v>
      </c>
      <c r="P155" s="5">
        <v>13.7</v>
      </c>
      <c r="Q155" s="5">
        <f t="shared" si="8"/>
        <v>106.08</v>
      </c>
      <c r="R155" s="5">
        <f t="shared" si="9"/>
        <v>41.099999999999994</v>
      </c>
      <c r="S155" s="5">
        <f t="shared" si="10"/>
        <v>64.98</v>
      </c>
      <c r="T155" s="7">
        <f t="shared" si="11"/>
        <v>0.61255656108597289</v>
      </c>
    </row>
    <row r="156" spans="1:20" ht="15.6">
      <c r="A156" s="2">
        <v>2706</v>
      </c>
      <c r="B156" s="3">
        <v>46054</v>
      </c>
      <c r="C156" s="4">
        <f>YEAR(SalesDataTable[[#This Row],[Order Date]])</f>
        <v>2026</v>
      </c>
      <c r="D156" s="16" t="str">
        <f>"Q"&amp;ROUNDUP(MONTH(SalesDataTable[[#This Row],[Order Date]])/3,0)</f>
        <v>Q1</v>
      </c>
      <c r="E156" s="4">
        <f>MONTH(SalesDataTable[[#This Row],[Order Date]])</f>
        <v>2</v>
      </c>
      <c r="F156" s="16" t="str">
        <f>TEXT(SalesDataTable[[#This Row],[Order Date]],"MMM")</f>
        <v>Feb</v>
      </c>
      <c r="G156" s="4" t="s">
        <v>20</v>
      </c>
      <c r="H156" s="4" t="s">
        <v>47</v>
      </c>
      <c r="I156" s="4" t="s">
        <v>28</v>
      </c>
      <c r="J156" s="4" t="s">
        <v>3</v>
      </c>
      <c r="K156" s="4" t="s">
        <v>34</v>
      </c>
      <c r="L156" s="4" t="s">
        <v>38</v>
      </c>
      <c r="M156" s="8">
        <v>2</v>
      </c>
      <c r="N156" s="5">
        <v>122.43</v>
      </c>
      <c r="O156" s="6">
        <v>0</v>
      </c>
      <c r="P156" s="5">
        <v>69.08</v>
      </c>
      <c r="Q156" s="5">
        <f t="shared" si="8"/>
        <v>244.86</v>
      </c>
      <c r="R156" s="5">
        <f t="shared" si="9"/>
        <v>138.16</v>
      </c>
      <c r="S156" s="5">
        <f t="shared" si="10"/>
        <v>106.70000000000002</v>
      </c>
      <c r="T156" s="7">
        <f t="shared" si="11"/>
        <v>0.43575920934411505</v>
      </c>
    </row>
    <row r="157" spans="1:20" ht="15.6">
      <c r="A157" s="2">
        <v>2940</v>
      </c>
      <c r="B157" s="3">
        <v>46054</v>
      </c>
      <c r="C157" s="4">
        <f>YEAR(SalesDataTable[[#This Row],[Order Date]])</f>
        <v>2026</v>
      </c>
      <c r="D157" s="16" t="str">
        <f>"Q"&amp;ROUNDUP(MONTH(SalesDataTable[[#This Row],[Order Date]])/3,0)</f>
        <v>Q1</v>
      </c>
      <c r="E157" s="4">
        <f>MONTH(SalesDataTable[[#This Row],[Order Date]])</f>
        <v>2</v>
      </c>
      <c r="F157" s="16" t="str">
        <f>TEXT(SalesDataTable[[#This Row],[Order Date]],"MMM")</f>
        <v>Feb</v>
      </c>
      <c r="G157" s="4" t="s">
        <v>0</v>
      </c>
      <c r="H157" s="4" t="s">
        <v>50</v>
      </c>
      <c r="I157" s="4" t="s">
        <v>28</v>
      </c>
      <c r="J157" s="4" t="s">
        <v>13</v>
      </c>
      <c r="K157" s="4" t="s">
        <v>9</v>
      </c>
      <c r="L157" s="4" t="s">
        <v>17</v>
      </c>
      <c r="M157" s="8">
        <v>2</v>
      </c>
      <c r="N157" s="5">
        <v>140.47</v>
      </c>
      <c r="O157" s="6">
        <v>0.05</v>
      </c>
      <c r="P157" s="5">
        <v>78.39</v>
      </c>
      <c r="Q157" s="5">
        <f t="shared" si="8"/>
        <v>266.89299999999997</v>
      </c>
      <c r="R157" s="5">
        <f t="shared" si="9"/>
        <v>156.78</v>
      </c>
      <c r="S157" s="5">
        <f t="shared" si="10"/>
        <v>110.11299999999997</v>
      </c>
      <c r="T157" s="7">
        <f t="shared" si="11"/>
        <v>0.41257357817552348</v>
      </c>
    </row>
    <row r="158" spans="1:20" ht="15.6">
      <c r="A158" s="2">
        <v>1263</v>
      </c>
      <c r="B158" s="3">
        <v>46055</v>
      </c>
      <c r="C158" s="4">
        <f>YEAR(SalesDataTable[[#This Row],[Order Date]])</f>
        <v>2026</v>
      </c>
      <c r="D158" s="16" t="str">
        <f>"Q"&amp;ROUNDUP(MONTH(SalesDataTable[[#This Row],[Order Date]])/3,0)</f>
        <v>Q1</v>
      </c>
      <c r="E158" s="4">
        <f>MONTH(SalesDataTable[[#This Row],[Order Date]])</f>
        <v>2</v>
      </c>
      <c r="F158" s="16" t="str">
        <f>TEXT(SalesDataTable[[#This Row],[Order Date]],"MMM")</f>
        <v>Feb</v>
      </c>
      <c r="G158" s="4" t="s">
        <v>6</v>
      </c>
      <c r="H158" s="4" t="s">
        <v>49</v>
      </c>
      <c r="I158" s="4" t="s">
        <v>2</v>
      </c>
      <c r="J158" s="4" t="s">
        <v>3</v>
      </c>
      <c r="K158" s="4" t="s">
        <v>14</v>
      </c>
      <c r="L158" s="4" t="s">
        <v>32</v>
      </c>
      <c r="M158" s="8">
        <v>1</v>
      </c>
      <c r="N158" s="5">
        <v>45.43</v>
      </c>
      <c r="O158" s="6">
        <v>0.05</v>
      </c>
      <c r="P158" s="5">
        <v>18.670000000000002</v>
      </c>
      <c r="Q158" s="5">
        <f t="shared" si="8"/>
        <v>43.158499999999997</v>
      </c>
      <c r="R158" s="5">
        <f t="shared" si="9"/>
        <v>18.670000000000002</v>
      </c>
      <c r="S158" s="5">
        <f t="shared" si="10"/>
        <v>24.488499999999995</v>
      </c>
      <c r="T158" s="7">
        <f t="shared" si="11"/>
        <v>0.56740850585632019</v>
      </c>
    </row>
    <row r="159" spans="1:20" ht="15.6">
      <c r="A159" s="2">
        <v>1641</v>
      </c>
      <c r="B159" s="3">
        <v>46055</v>
      </c>
      <c r="C159" s="4">
        <f>YEAR(SalesDataTable[[#This Row],[Order Date]])</f>
        <v>2026</v>
      </c>
      <c r="D159" s="16" t="str">
        <f>"Q"&amp;ROUNDUP(MONTH(SalesDataTable[[#This Row],[Order Date]])/3,0)</f>
        <v>Q1</v>
      </c>
      <c r="E159" s="4">
        <f>MONTH(SalesDataTable[[#This Row],[Order Date]])</f>
        <v>2</v>
      </c>
      <c r="F159" s="16" t="str">
        <f>TEXT(SalesDataTable[[#This Row],[Order Date]],"MMM")</f>
        <v>Feb</v>
      </c>
      <c r="G159" s="4" t="s">
        <v>20</v>
      </c>
      <c r="H159" s="4" t="s">
        <v>47</v>
      </c>
      <c r="I159" s="4" t="s">
        <v>8</v>
      </c>
      <c r="J159" s="4" t="s">
        <v>16</v>
      </c>
      <c r="K159" s="4" t="s">
        <v>4</v>
      </c>
      <c r="L159" s="4" t="s">
        <v>30</v>
      </c>
      <c r="M159" s="8">
        <v>8</v>
      </c>
      <c r="N159" s="5">
        <v>102.78</v>
      </c>
      <c r="O159" s="6">
        <v>0.15</v>
      </c>
      <c r="P159" s="5">
        <v>50.39</v>
      </c>
      <c r="Q159" s="5">
        <f t="shared" si="8"/>
        <v>698.904</v>
      </c>
      <c r="R159" s="5">
        <f t="shared" si="9"/>
        <v>403.12</v>
      </c>
      <c r="S159" s="5">
        <f t="shared" si="10"/>
        <v>295.78399999999999</v>
      </c>
      <c r="T159" s="7">
        <f t="shared" si="11"/>
        <v>0.42321119924911005</v>
      </c>
    </row>
    <row r="160" spans="1:20" ht="15.6">
      <c r="A160" s="2">
        <v>2014</v>
      </c>
      <c r="B160" s="3">
        <v>46055</v>
      </c>
      <c r="C160" s="4">
        <f>YEAR(SalesDataTable[[#This Row],[Order Date]])</f>
        <v>2026</v>
      </c>
      <c r="D160" s="16" t="str">
        <f>"Q"&amp;ROUNDUP(MONTH(SalesDataTable[[#This Row],[Order Date]])/3,0)</f>
        <v>Q1</v>
      </c>
      <c r="E160" s="4">
        <f>MONTH(SalesDataTable[[#This Row],[Order Date]])</f>
        <v>2</v>
      </c>
      <c r="F160" s="16" t="str">
        <f>TEXT(SalesDataTable[[#This Row],[Order Date]],"MMM")</f>
        <v>Feb</v>
      </c>
      <c r="G160" s="4" t="s">
        <v>6</v>
      </c>
      <c r="H160" s="4" t="s">
        <v>41</v>
      </c>
      <c r="I160" s="4" t="s">
        <v>28</v>
      </c>
      <c r="J160" s="4" t="s">
        <v>13</v>
      </c>
      <c r="K160" s="4" t="s">
        <v>23</v>
      </c>
      <c r="L160" s="4" t="s">
        <v>51</v>
      </c>
      <c r="M160" s="8">
        <v>1</v>
      </c>
      <c r="N160" s="5">
        <v>123.95</v>
      </c>
      <c r="O160" s="6">
        <v>0</v>
      </c>
      <c r="P160" s="5">
        <v>61.32</v>
      </c>
      <c r="Q160" s="5">
        <f t="shared" si="8"/>
        <v>123.95</v>
      </c>
      <c r="R160" s="5">
        <f t="shared" si="9"/>
        <v>61.32</v>
      </c>
      <c r="S160" s="5">
        <f t="shared" si="10"/>
        <v>62.63</v>
      </c>
      <c r="T160" s="7">
        <f t="shared" si="11"/>
        <v>0.50528438886647842</v>
      </c>
    </row>
    <row r="161" spans="1:20" ht="15.6">
      <c r="A161" s="2">
        <v>2642</v>
      </c>
      <c r="B161" s="3">
        <v>46055</v>
      </c>
      <c r="C161" s="4">
        <f>YEAR(SalesDataTable[[#This Row],[Order Date]])</f>
        <v>2026</v>
      </c>
      <c r="D161" s="16" t="str">
        <f>"Q"&amp;ROUNDUP(MONTH(SalesDataTable[[#This Row],[Order Date]])/3,0)</f>
        <v>Q1</v>
      </c>
      <c r="E161" s="4">
        <f>MONTH(SalesDataTable[[#This Row],[Order Date]])</f>
        <v>2</v>
      </c>
      <c r="F161" s="16" t="str">
        <f>TEXT(SalesDataTable[[#This Row],[Order Date]],"MMM")</f>
        <v>Feb</v>
      </c>
      <c r="G161" s="4" t="s">
        <v>6</v>
      </c>
      <c r="H161" s="4" t="s">
        <v>41</v>
      </c>
      <c r="I161" s="4" t="s">
        <v>28</v>
      </c>
      <c r="J161" s="4" t="s">
        <v>3</v>
      </c>
      <c r="K161" s="4" t="s">
        <v>23</v>
      </c>
      <c r="L161" s="4" t="s">
        <v>29</v>
      </c>
      <c r="M161" s="8">
        <v>3</v>
      </c>
      <c r="N161" s="5">
        <v>199.9</v>
      </c>
      <c r="O161" s="6">
        <v>0</v>
      </c>
      <c r="P161" s="5">
        <v>104.18</v>
      </c>
      <c r="Q161" s="5">
        <f t="shared" si="8"/>
        <v>599.70000000000005</v>
      </c>
      <c r="R161" s="5">
        <f t="shared" si="9"/>
        <v>312.54000000000002</v>
      </c>
      <c r="S161" s="5">
        <f t="shared" si="10"/>
        <v>287.16000000000003</v>
      </c>
      <c r="T161" s="7">
        <f t="shared" si="11"/>
        <v>0.47883941970985494</v>
      </c>
    </row>
    <row r="162" spans="1:20" ht="15.6">
      <c r="A162" s="2">
        <v>2929</v>
      </c>
      <c r="B162" s="3">
        <v>46055</v>
      </c>
      <c r="C162" s="4">
        <f>YEAR(SalesDataTable[[#This Row],[Order Date]])</f>
        <v>2026</v>
      </c>
      <c r="D162" s="16" t="str">
        <f>"Q"&amp;ROUNDUP(MONTH(SalesDataTable[[#This Row],[Order Date]])/3,0)</f>
        <v>Q1</v>
      </c>
      <c r="E162" s="4">
        <f>MONTH(SalesDataTable[[#This Row],[Order Date]])</f>
        <v>2</v>
      </c>
      <c r="F162" s="16" t="str">
        <f>TEXT(SalesDataTable[[#This Row],[Order Date]],"MMM")</f>
        <v>Feb</v>
      </c>
      <c r="G162" s="4" t="s">
        <v>6</v>
      </c>
      <c r="H162" s="4" t="s">
        <v>43</v>
      </c>
      <c r="I162" s="4" t="s">
        <v>28</v>
      </c>
      <c r="J162" s="4" t="s">
        <v>3</v>
      </c>
      <c r="K162" s="4" t="s">
        <v>9</v>
      </c>
      <c r="L162" s="4" t="s">
        <v>10</v>
      </c>
      <c r="M162" s="8">
        <v>1</v>
      </c>
      <c r="N162" s="5">
        <v>93.78</v>
      </c>
      <c r="O162" s="6">
        <v>0</v>
      </c>
      <c r="P162" s="5">
        <v>44.21</v>
      </c>
      <c r="Q162" s="5">
        <f t="shared" si="8"/>
        <v>93.78</v>
      </c>
      <c r="R162" s="5">
        <f t="shared" si="9"/>
        <v>44.21</v>
      </c>
      <c r="S162" s="5">
        <f t="shared" si="10"/>
        <v>49.57</v>
      </c>
      <c r="T162" s="7">
        <f t="shared" si="11"/>
        <v>0.52857752185967155</v>
      </c>
    </row>
    <row r="163" spans="1:20" ht="15.6">
      <c r="A163" s="2">
        <v>3855</v>
      </c>
      <c r="B163" s="3">
        <v>46055</v>
      </c>
      <c r="C163" s="4">
        <f>YEAR(SalesDataTable[[#This Row],[Order Date]])</f>
        <v>2026</v>
      </c>
      <c r="D163" s="16" t="str">
        <f>"Q"&amp;ROUNDUP(MONTH(SalesDataTable[[#This Row],[Order Date]])/3,0)</f>
        <v>Q1</v>
      </c>
      <c r="E163" s="4">
        <f>MONTH(SalesDataTable[[#This Row],[Order Date]])</f>
        <v>2</v>
      </c>
      <c r="F163" s="16" t="str">
        <f>TEXT(SalesDataTable[[#This Row],[Order Date]],"MMM")</f>
        <v>Feb</v>
      </c>
      <c r="G163" s="4" t="s">
        <v>0</v>
      </c>
      <c r="H163" s="4" t="s">
        <v>1</v>
      </c>
      <c r="I163" s="4" t="s">
        <v>2</v>
      </c>
      <c r="J163" s="4" t="s">
        <v>16</v>
      </c>
      <c r="K163" s="4" t="s">
        <v>34</v>
      </c>
      <c r="L163" s="4" t="s">
        <v>35</v>
      </c>
      <c r="M163" s="8">
        <v>1</v>
      </c>
      <c r="N163" s="5">
        <v>39.39</v>
      </c>
      <c r="O163" s="6">
        <v>0.1</v>
      </c>
      <c r="P163" s="5">
        <v>15.09</v>
      </c>
      <c r="Q163" s="5">
        <f t="shared" si="8"/>
        <v>35.451000000000001</v>
      </c>
      <c r="R163" s="5">
        <f t="shared" si="9"/>
        <v>15.09</v>
      </c>
      <c r="S163" s="5">
        <f t="shared" si="10"/>
        <v>20.361000000000001</v>
      </c>
      <c r="T163" s="7">
        <f t="shared" si="11"/>
        <v>0.57434204958957435</v>
      </c>
    </row>
    <row r="164" spans="1:20" ht="15.6">
      <c r="A164" s="2">
        <v>4031</v>
      </c>
      <c r="B164" s="3">
        <v>46055</v>
      </c>
      <c r="C164" s="4">
        <f>YEAR(SalesDataTable[[#This Row],[Order Date]])</f>
        <v>2026</v>
      </c>
      <c r="D164" s="16" t="str">
        <f>"Q"&amp;ROUNDUP(MONTH(SalesDataTable[[#This Row],[Order Date]])/3,0)</f>
        <v>Q1</v>
      </c>
      <c r="E164" s="4">
        <f>MONTH(SalesDataTable[[#This Row],[Order Date]])</f>
        <v>2</v>
      </c>
      <c r="F164" s="16" t="str">
        <f>TEXT(SalesDataTable[[#This Row],[Order Date]],"MMM")</f>
        <v>Feb</v>
      </c>
      <c r="G164" s="4" t="s">
        <v>0</v>
      </c>
      <c r="H164" s="4" t="s">
        <v>1</v>
      </c>
      <c r="I164" s="4" t="s">
        <v>2</v>
      </c>
      <c r="J164" s="4" t="s">
        <v>13</v>
      </c>
      <c r="K164" s="4" t="s">
        <v>4</v>
      </c>
      <c r="L164" s="4" t="s">
        <v>30</v>
      </c>
      <c r="M164" s="8">
        <v>6</v>
      </c>
      <c r="N164" s="5">
        <v>101.64</v>
      </c>
      <c r="O164" s="6">
        <v>0</v>
      </c>
      <c r="P164" s="5">
        <v>51.06</v>
      </c>
      <c r="Q164" s="5">
        <f t="shared" si="8"/>
        <v>609.84</v>
      </c>
      <c r="R164" s="5">
        <f t="shared" si="9"/>
        <v>306.36</v>
      </c>
      <c r="S164" s="5">
        <f t="shared" si="10"/>
        <v>303.48</v>
      </c>
      <c r="T164" s="7">
        <f t="shared" si="11"/>
        <v>0.49763872491145217</v>
      </c>
    </row>
    <row r="165" spans="1:20" ht="15.6">
      <c r="A165" s="2">
        <v>2</v>
      </c>
      <c r="B165" s="3">
        <v>46056</v>
      </c>
      <c r="C165" s="4">
        <f>YEAR(SalesDataTable[[#This Row],[Order Date]])</f>
        <v>2026</v>
      </c>
      <c r="D165" s="16" t="str">
        <f>"Q"&amp;ROUNDUP(MONTH(SalesDataTable[[#This Row],[Order Date]])/3,0)</f>
        <v>Q1</v>
      </c>
      <c r="E165" s="4">
        <f>MONTH(SalesDataTable[[#This Row],[Order Date]])</f>
        <v>2</v>
      </c>
      <c r="F165" s="16" t="str">
        <f>TEXT(SalesDataTable[[#This Row],[Order Date]],"MMM")</f>
        <v>Feb</v>
      </c>
      <c r="G165" s="4" t="s">
        <v>0</v>
      </c>
      <c r="H165" s="4" t="s">
        <v>1</v>
      </c>
      <c r="I165" s="4" t="s">
        <v>8</v>
      </c>
      <c r="J165" s="4" t="s">
        <v>16</v>
      </c>
      <c r="K165" s="4" t="s">
        <v>34</v>
      </c>
      <c r="L165" s="4" t="s">
        <v>42</v>
      </c>
      <c r="M165" s="8">
        <v>12</v>
      </c>
      <c r="N165" s="5">
        <v>36.74</v>
      </c>
      <c r="O165" s="6">
        <v>0.2</v>
      </c>
      <c r="P165" s="5">
        <v>13.53</v>
      </c>
      <c r="Q165" s="5">
        <f t="shared" si="8"/>
        <v>352.70400000000001</v>
      </c>
      <c r="R165" s="5">
        <f t="shared" si="9"/>
        <v>162.35999999999999</v>
      </c>
      <c r="S165" s="5">
        <f t="shared" si="10"/>
        <v>190.34400000000002</v>
      </c>
      <c r="T165" s="7">
        <f t="shared" si="11"/>
        <v>0.53967065868263475</v>
      </c>
    </row>
    <row r="166" spans="1:20" ht="15.6">
      <c r="A166" s="2">
        <v>4228</v>
      </c>
      <c r="B166" s="3">
        <v>46056</v>
      </c>
      <c r="C166" s="4">
        <f>YEAR(SalesDataTable[[#This Row],[Order Date]])</f>
        <v>2026</v>
      </c>
      <c r="D166" s="16" t="str">
        <f>"Q"&amp;ROUNDUP(MONTH(SalesDataTable[[#This Row],[Order Date]])/3,0)</f>
        <v>Q1</v>
      </c>
      <c r="E166" s="4">
        <f>MONTH(SalesDataTable[[#This Row],[Order Date]])</f>
        <v>2</v>
      </c>
      <c r="F166" s="16" t="str">
        <f>TEXT(SalesDataTable[[#This Row],[Order Date]],"MMM")</f>
        <v>Feb</v>
      </c>
      <c r="G166" s="4" t="s">
        <v>20</v>
      </c>
      <c r="H166" s="4" t="s">
        <v>33</v>
      </c>
      <c r="I166" s="4" t="s">
        <v>19</v>
      </c>
      <c r="J166" s="4" t="s">
        <v>13</v>
      </c>
      <c r="K166" s="4" t="s">
        <v>9</v>
      </c>
      <c r="L166" s="4" t="s">
        <v>37</v>
      </c>
      <c r="M166" s="8">
        <v>2</v>
      </c>
      <c r="N166" s="5">
        <v>154.62</v>
      </c>
      <c r="O166" s="6">
        <v>0</v>
      </c>
      <c r="P166" s="5">
        <v>78.209999999999994</v>
      </c>
      <c r="Q166" s="5">
        <f t="shared" si="8"/>
        <v>309.24</v>
      </c>
      <c r="R166" s="5">
        <f t="shared" si="9"/>
        <v>156.41999999999999</v>
      </c>
      <c r="S166" s="5">
        <f t="shared" si="10"/>
        <v>152.82000000000002</v>
      </c>
      <c r="T166" s="7">
        <f t="shared" si="11"/>
        <v>0.49417927823050062</v>
      </c>
    </row>
    <row r="167" spans="1:20" ht="15.6">
      <c r="A167" s="2">
        <v>928</v>
      </c>
      <c r="B167" s="3">
        <v>46057</v>
      </c>
      <c r="C167" s="4">
        <f>YEAR(SalesDataTable[[#This Row],[Order Date]])</f>
        <v>2026</v>
      </c>
      <c r="D167" s="16" t="str">
        <f>"Q"&amp;ROUNDUP(MONTH(SalesDataTable[[#This Row],[Order Date]])/3,0)</f>
        <v>Q1</v>
      </c>
      <c r="E167" s="4">
        <f>MONTH(SalesDataTable[[#This Row],[Order Date]])</f>
        <v>2</v>
      </c>
      <c r="F167" s="16" t="str">
        <f>TEXT(SalesDataTable[[#This Row],[Order Date]],"MMM")</f>
        <v>Feb</v>
      </c>
      <c r="G167" s="4" t="s">
        <v>0</v>
      </c>
      <c r="H167" s="4" t="s">
        <v>1</v>
      </c>
      <c r="I167" s="4" t="s">
        <v>28</v>
      </c>
      <c r="J167" s="4" t="s">
        <v>13</v>
      </c>
      <c r="K167" s="4" t="s">
        <v>23</v>
      </c>
      <c r="L167" s="4" t="s">
        <v>51</v>
      </c>
      <c r="M167" s="8">
        <v>1</v>
      </c>
      <c r="N167" s="5">
        <v>125.63</v>
      </c>
      <c r="O167" s="6">
        <v>0.1</v>
      </c>
      <c r="P167" s="5">
        <v>60.38</v>
      </c>
      <c r="Q167" s="5">
        <f t="shared" si="8"/>
        <v>113.06699999999999</v>
      </c>
      <c r="R167" s="5">
        <f t="shared" si="9"/>
        <v>60.38</v>
      </c>
      <c r="S167" s="5">
        <f t="shared" si="10"/>
        <v>52.686999999999991</v>
      </c>
      <c r="T167" s="7">
        <f t="shared" si="11"/>
        <v>0.46598034793529497</v>
      </c>
    </row>
    <row r="168" spans="1:20" ht="15.6">
      <c r="A168" s="2">
        <v>933</v>
      </c>
      <c r="B168" s="3">
        <v>46057</v>
      </c>
      <c r="C168" s="4">
        <f>YEAR(SalesDataTable[[#This Row],[Order Date]])</f>
        <v>2026</v>
      </c>
      <c r="D168" s="16" t="str">
        <f>"Q"&amp;ROUNDUP(MONTH(SalesDataTable[[#This Row],[Order Date]])/3,0)</f>
        <v>Q1</v>
      </c>
      <c r="E168" s="4">
        <f>MONTH(SalesDataTable[[#This Row],[Order Date]])</f>
        <v>2</v>
      </c>
      <c r="F168" s="16" t="str">
        <f>TEXT(SalesDataTable[[#This Row],[Order Date]],"MMM")</f>
        <v>Feb</v>
      </c>
      <c r="G168" s="4" t="s">
        <v>6</v>
      </c>
      <c r="H168" s="4" t="s">
        <v>41</v>
      </c>
      <c r="I168" s="4" t="s">
        <v>2</v>
      </c>
      <c r="J168" s="4" t="s">
        <v>13</v>
      </c>
      <c r="K168" s="4" t="s">
        <v>23</v>
      </c>
      <c r="L168" s="4" t="s">
        <v>40</v>
      </c>
      <c r="M168" s="8">
        <v>2</v>
      </c>
      <c r="N168" s="5">
        <v>81.59</v>
      </c>
      <c r="O168" s="6">
        <v>0.1</v>
      </c>
      <c r="P168" s="5">
        <v>38.64</v>
      </c>
      <c r="Q168" s="5">
        <f t="shared" si="8"/>
        <v>146.86200000000002</v>
      </c>
      <c r="R168" s="5">
        <f t="shared" si="9"/>
        <v>77.28</v>
      </c>
      <c r="S168" s="5">
        <f t="shared" si="10"/>
        <v>69.582000000000022</v>
      </c>
      <c r="T168" s="7">
        <f t="shared" si="11"/>
        <v>0.47379172284185161</v>
      </c>
    </row>
    <row r="169" spans="1:20" ht="15.6">
      <c r="A169" s="2">
        <v>1646</v>
      </c>
      <c r="B169" s="3">
        <v>46057</v>
      </c>
      <c r="C169" s="4">
        <f>YEAR(SalesDataTable[[#This Row],[Order Date]])</f>
        <v>2026</v>
      </c>
      <c r="D169" s="16" t="str">
        <f>"Q"&amp;ROUNDUP(MONTH(SalesDataTable[[#This Row],[Order Date]])/3,0)</f>
        <v>Q1</v>
      </c>
      <c r="E169" s="4">
        <f>MONTH(SalesDataTable[[#This Row],[Order Date]])</f>
        <v>2</v>
      </c>
      <c r="F169" s="16" t="str">
        <f>TEXT(SalesDataTable[[#This Row],[Order Date]],"MMM")</f>
        <v>Feb</v>
      </c>
      <c r="G169" s="4" t="s">
        <v>11</v>
      </c>
      <c r="H169" s="4" t="s">
        <v>25</v>
      </c>
      <c r="I169" s="4" t="s">
        <v>2</v>
      </c>
      <c r="J169" s="4" t="s">
        <v>13</v>
      </c>
      <c r="K169" s="4" t="s">
        <v>14</v>
      </c>
      <c r="L169" s="4" t="s">
        <v>32</v>
      </c>
      <c r="M169" s="8">
        <v>2</v>
      </c>
      <c r="N169" s="5">
        <v>45.81</v>
      </c>
      <c r="O169" s="6">
        <v>0.1</v>
      </c>
      <c r="P169" s="5">
        <v>18.420000000000002</v>
      </c>
      <c r="Q169" s="5">
        <f t="shared" si="8"/>
        <v>82.458000000000013</v>
      </c>
      <c r="R169" s="5">
        <f t="shared" si="9"/>
        <v>36.840000000000003</v>
      </c>
      <c r="S169" s="5">
        <f t="shared" si="10"/>
        <v>45.618000000000009</v>
      </c>
      <c r="T169" s="7">
        <f t="shared" si="11"/>
        <v>0.55322709743141962</v>
      </c>
    </row>
    <row r="170" spans="1:20" ht="15.6">
      <c r="A170" s="2">
        <v>380</v>
      </c>
      <c r="B170" s="3">
        <v>46058</v>
      </c>
      <c r="C170" s="4">
        <f>YEAR(SalesDataTable[[#This Row],[Order Date]])</f>
        <v>2026</v>
      </c>
      <c r="D170" s="16" t="str">
        <f>"Q"&amp;ROUNDUP(MONTH(SalesDataTable[[#This Row],[Order Date]])/3,0)</f>
        <v>Q1</v>
      </c>
      <c r="E170" s="4">
        <f>MONTH(SalesDataTable[[#This Row],[Order Date]])</f>
        <v>2</v>
      </c>
      <c r="F170" s="16" t="str">
        <f>TEXT(SalesDataTable[[#This Row],[Order Date]],"MMM")</f>
        <v>Feb</v>
      </c>
      <c r="G170" s="4" t="s">
        <v>6</v>
      </c>
      <c r="H170" s="4" t="s">
        <v>43</v>
      </c>
      <c r="I170" s="4" t="s">
        <v>2</v>
      </c>
      <c r="J170" s="4" t="s">
        <v>3</v>
      </c>
      <c r="K170" s="4" t="s">
        <v>34</v>
      </c>
      <c r="L170" s="4" t="s">
        <v>38</v>
      </c>
      <c r="M170" s="8">
        <v>3</v>
      </c>
      <c r="N170" s="5">
        <v>125.63</v>
      </c>
      <c r="O170" s="6">
        <v>0</v>
      </c>
      <c r="P170" s="5">
        <v>71.05</v>
      </c>
      <c r="Q170" s="5">
        <f t="shared" si="8"/>
        <v>376.89</v>
      </c>
      <c r="R170" s="5">
        <f t="shared" si="9"/>
        <v>213.14999999999998</v>
      </c>
      <c r="S170" s="5">
        <f t="shared" si="10"/>
        <v>163.74</v>
      </c>
      <c r="T170" s="7">
        <f t="shared" si="11"/>
        <v>0.43445037013452203</v>
      </c>
    </row>
    <row r="171" spans="1:20" ht="15.6">
      <c r="A171" s="2">
        <v>1723</v>
      </c>
      <c r="B171" s="3">
        <v>46058</v>
      </c>
      <c r="C171" s="4">
        <f>YEAR(SalesDataTable[[#This Row],[Order Date]])</f>
        <v>2026</v>
      </c>
      <c r="D171" s="16" t="str">
        <f>"Q"&amp;ROUNDUP(MONTH(SalesDataTable[[#This Row],[Order Date]])/3,0)</f>
        <v>Q1</v>
      </c>
      <c r="E171" s="4">
        <f>MONTH(SalesDataTable[[#This Row],[Order Date]])</f>
        <v>2</v>
      </c>
      <c r="F171" s="16" t="str">
        <f>TEXT(SalesDataTable[[#This Row],[Order Date]],"MMM")</f>
        <v>Feb</v>
      </c>
      <c r="G171" s="4" t="s">
        <v>20</v>
      </c>
      <c r="H171" s="4" t="s">
        <v>33</v>
      </c>
      <c r="I171" s="4" t="s">
        <v>2</v>
      </c>
      <c r="J171" s="4" t="s">
        <v>3</v>
      </c>
      <c r="K171" s="4" t="s">
        <v>4</v>
      </c>
      <c r="L171" s="4" t="s">
        <v>30</v>
      </c>
      <c r="M171" s="8">
        <v>2</v>
      </c>
      <c r="N171" s="5">
        <v>101.01</v>
      </c>
      <c r="O171" s="6">
        <v>0</v>
      </c>
      <c r="P171" s="5">
        <v>50.26</v>
      </c>
      <c r="Q171" s="5">
        <f t="shared" si="8"/>
        <v>202.02</v>
      </c>
      <c r="R171" s="5">
        <f t="shared" si="9"/>
        <v>100.52</v>
      </c>
      <c r="S171" s="5">
        <f t="shared" si="10"/>
        <v>101.50000000000001</v>
      </c>
      <c r="T171" s="7">
        <f t="shared" si="11"/>
        <v>0.50242550242550243</v>
      </c>
    </row>
    <row r="172" spans="1:20" ht="15.6">
      <c r="A172" s="2">
        <v>2529</v>
      </c>
      <c r="B172" s="3">
        <v>46058</v>
      </c>
      <c r="C172" s="4">
        <f>YEAR(SalesDataTable[[#This Row],[Order Date]])</f>
        <v>2026</v>
      </c>
      <c r="D172" s="16" t="str">
        <f>"Q"&amp;ROUNDUP(MONTH(SalesDataTable[[#This Row],[Order Date]])/3,0)</f>
        <v>Q1</v>
      </c>
      <c r="E172" s="4">
        <f>MONTH(SalesDataTable[[#This Row],[Order Date]])</f>
        <v>2</v>
      </c>
      <c r="F172" s="16" t="str">
        <f>TEXT(SalesDataTable[[#This Row],[Order Date]],"MMM")</f>
        <v>Feb</v>
      </c>
      <c r="G172" s="4" t="s">
        <v>20</v>
      </c>
      <c r="H172" s="4" t="s">
        <v>47</v>
      </c>
      <c r="I172" s="4" t="s">
        <v>2</v>
      </c>
      <c r="J172" s="4" t="s">
        <v>3</v>
      </c>
      <c r="K172" s="4" t="s">
        <v>9</v>
      </c>
      <c r="L172" s="4" t="s">
        <v>37</v>
      </c>
      <c r="M172" s="8">
        <v>6</v>
      </c>
      <c r="N172" s="5">
        <v>154.22</v>
      </c>
      <c r="O172" s="6">
        <v>0</v>
      </c>
      <c r="P172" s="5">
        <v>79.599999999999994</v>
      </c>
      <c r="Q172" s="5">
        <f t="shared" si="8"/>
        <v>925.31999999999994</v>
      </c>
      <c r="R172" s="5">
        <f t="shared" si="9"/>
        <v>477.59999999999997</v>
      </c>
      <c r="S172" s="5">
        <f t="shared" si="10"/>
        <v>447.71999999999997</v>
      </c>
      <c r="T172" s="7">
        <f t="shared" si="11"/>
        <v>0.4838542342108676</v>
      </c>
    </row>
    <row r="173" spans="1:20" ht="15.6">
      <c r="A173" s="2">
        <v>2685</v>
      </c>
      <c r="B173" s="3">
        <v>46058</v>
      </c>
      <c r="C173" s="4">
        <f>YEAR(SalesDataTable[[#This Row],[Order Date]])</f>
        <v>2026</v>
      </c>
      <c r="D173" s="16" t="str">
        <f>"Q"&amp;ROUNDUP(MONTH(SalesDataTable[[#This Row],[Order Date]])/3,0)</f>
        <v>Q1</v>
      </c>
      <c r="E173" s="4">
        <f>MONTH(SalesDataTable[[#This Row],[Order Date]])</f>
        <v>2</v>
      </c>
      <c r="F173" s="16" t="str">
        <f>TEXT(SalesDataTable[[#This Row],[Order Date]],"MMM")</f>
        <v>Feb</v>
      </c>
      <c r="G173" s="4" t="s">
        <v>6</v>
      </c>
      <c r="H173" s="4" t="s">
        <v>49</v>
      </c>
      <c r="I173" s="4" t="s">
        <v>2</v>
      </c>
      <c r="J173" s="4" t="s">
        <v>13</v>
      </c>
      <c r="K173" s="4" t="s">
        <v>9</v>
      </c>
      <c r="L173" s="4" t="s">
        <v>46</v>
      </c>
      <c r="M173" s="8">
        <v>1</v>
      </c>
      <c r="N173" s="5">
        <v>72.78</v>
      </c>
      <c r="O173" s="6">
        <v>0.05</v>
      </c>
      <c r="P173" s="5">
        <v>33.26</v>
      </c>
      <c r="Q173" s="5">
        <f t="shared" si="8"/>
        <v>69.140999999999991</v>
      </c>
      <c r="R173" s="5">
        <f t="shared" si="9"/>
        <v>33.26</v>
      </c>
      <c r="S173" s="5">
        <f t="shared" si="10"/>
        <v>35.880999999999993</v>
      </c>
      <c r="T173" s="7">
        <f t="shared" si="11"/>
        <v>0.51895402149231273</v>
      </c>
    </row>
    <row r="174" spans="1:20" ht="15.6">
      <c r="A174" s="2">
        <v>2793</v>
      </c>
      <c r="B174" s="3">
        <v>46058</v>
      </c>
      <c r="C174" s="4">
        <f>YEAR(SalesDataTable[[#This Row],[Order Date]])</f>
        <v>2026</v>
      </c>
      <c r="D174" s="16" t="str">
        <f>"Q"&amp;ROUNDUP(MONTH(SalesDataTable[[#This Row],[Order Date]])/3,0)</f>
        <v>Q1</v>
      </c>
      <c r="E174" s="4">
        <f>MONTH(SalesDataTable[[#This Row],[Order Date]])</f>
        <v>2</v>
      </c>
      <c r="F174" s="16" t="str">
        <f>TEXT(SalesDataTable[[#This Row],[Order Date]],"MMM")</f>
        <v>Feb</v>
      </c>
      <c r="G174" s="4" t="s">
        <v>6</v>
      </c>
      <c r="H174" s="4" t="s">
        <v>49</v>
      </c>
      <c r="I174" s="4" t="s">
        <v>8</v>
      </c>
      <c r="J174" s="4" t="s">
        <v>16</v>
      </c>
      <c r="K174" s="4" t="s">
        <v>23</v>
      </c>
      <c r="L174" s="4" t="s">
        <v>51</v>
      </c>
      <c r="M174" s="8">
        <v>3</v>
      </c>
      <c r="N174" s="5">
        <v>122.69</v>
      </c>
      <c r="O174" s="6">
        <v>0.05</v>
      </c>
      <c r="P174" s="5">
        <v>62.08</v>
      </c>
      <c r="Q174" s="5">
        <f t="shared" si="8"/>
        <v>349.66649999999998</v>
      </c>
      <c r="R174" s="5">
        <f t="shared" si="9"/>
        <v>186.24</v>
      </c>
      <c r="S174" s="5">
        <f t="shared" si="10"/>
        <v>163.42649999999998</v>
      </c>
      <c r="T174" s="7">
        <f t="shared" si="11"/>
        <v>0.46737820180085876</v>
      </c>
    </row>
    <row r="175" spans="1:20" ht="15.6">
      <c r="A175" s="2">
        <v>346</v>
      </c>
      <c r="B175" s="3">
        <v>46059</v>
      </c>
      <c r="C175" s="4">
        <f>YEAR(SalesDataTable[[#This Row],[Order Date]])</f>
        <v>2026</v>
      </c>
      <c r="D175" s="16" t="str">
        <f>"Q"&amp;ROUNDUP(MONTH(SalesDataTable[[#This Row],[Order Date]])/3,0)</f>
        <v>Q1</v>
      </c>
      <c r="E175" s="4">
        <f>MONTH(SalesDataTable[[#This Row],[Order Date]])</f>
        <v>2</v>
      </c>
      <c r="F175" s="16" t="str">
        <f>TEXT(SalesDataTable[[#This Row],[Order Date]],"MMM")</f>
        <v>Feb</v>
      </c>
      <c r="G175" s="4" t="s">
        <v>6</v>
      </c>
      <c r="H175" s="4" t="s">
        <v>7</v>
      </c>
      <c r="I175" s="4" t="s">
        <v>2</v>
      </c>
      <c r="J175" s="4" t="s">
        <v>16</v>
      </c>
      <c r="K175" s="4" t="s">
        <v>4</v>
      </c>
      <c r="L175" s="4" t="s">
        <v>30</v>
      </c>
      <c r="M175" s="8">
        <v>3</v>
      </c>
      <c r="N175" s="5">
        <v>103.22</v>
      </c>
      <c r="O175" s="6">
        <v>0</v>
      </c>
      <c r="P175" s="5">
        <v>50.74</v>
      </c>
      <c r="Q175" s="5">
        <f t="shared" si="8"/>
        <v>309.65999999999997</v>
      </c>
      <c r="R175" s="5">
        <f t="shared" si="9"/>
        <v>152.22</v>
      </c>
      <c r="S175" s="5">
        <f t="shared" si="10"/>
        <v>157.43999999999997</v>
      </c>
      <c r="T175" s="7">
        <f t="shared" si="11"/>
        <v>0.50842859910869986</v>
      </c>
    </row>
    <row r="176" spans="1:20" ht="15.6">
      <c r="A176" s="2">
        <v>539</v>
      </c>
      <c r="B176" s="3">
        <v>46059</v>
      </c>
      <c r="C176" s="4">
        <f>YEAR(SalesDataTable[[#This Row],[Order Date]])</f>
        <v>2026</v>
      </c>
      <c r="D176" s="16" t="str">
        <f>"Q"&amp;ROUNDUP(MONTH(SalesDataTable[[#This Row],[Order Date]])/3,0)</f>
        <v>Q1</v>
      </c>
      <c r="E176" s="4">
        <f>MONTH(SalesDataTable[[#This Row],[Order Date]])</f>
        <v>2</v>
      </c>
      <c r="F176" s="16" t="str">
        <f>TEXT(SalesDataTable[[#This Row],[Order Date]],"MMM")</f>
        <v>Feb</v>
      </c>
      <c r="G176" s="4" t="s">
        <v>0</v>
      </c>
      <c r="H176" s="4" t="s">
        <v>50</v>
      </c>
      <c r="I176" s="4" t="s">
        <v>28</v>
      </c>
      <c r="J176" s="4" t="s">
        <v>13</v>
      </c>
      <c r="K176" s="4" t="s">
        <v>9</v>
      </c>
      <c r="L176" s="4" t="s">
        <v>10</v>
      </c>
      <c r="M176" s="8">
        <v>3</v>
      </c>
      <c r="N176" s="5">
        <v>92.96</v>
      </c>
      <c r="O176" s="6">
        <v>0.15</v>
      </c>
      <c r="P176" s="5">
        <v>44.56</v>
      </c>
      <c r="Q176" s="5">
        <f t="shared" si="8"/>
        <v>237.048</v>
      </c>
      <c r="R176" s="5">
        <f t="shared" si="9"/>
        <v>133.68</v>
      </c>
      <c r="S176" s="5">
        <f t="shared" si="10"/>
        <v>103.36799999999999</v>
      </c>
      <c r="T176" s="7">
        <f t="shared" si="11"/>
        <v>0.43606358205932971</v>
      </c>
    </row>
    <row r="177" spans="1:20" ht="15.6">
      <c r="A177" s="2">
        <v>1368</v>
      </c>
      <c r="B177" s="3">
        <v>46059</v>
      </c>
      <c r="C177" s="4">
        <f>YEAR(SalesDataTable[[#This Row],[Order Date]])</f>
        <v>2026</v>
      </c>
      <c r="D177" s="16" t="str">
        <f>"Q"&amp;ROUNDUP(MONTH(SalesDataTable[[#This Row],[Order Date]])/3,0)</f>
        <v>Q1</v>
      </c>
      <c r="E177" s="4">
        <f>MONTH(SalesDataTable[[#This Row],[Order Date]])</f>
        <v>2</v>
      </c>
      <c r="F177" s="16" t="str">
        <f>TEXT(SalesDataTable[[#This Row],[Order Date]],"MMM")</f>
        <v>Feb</v>
      </c>
      <c r="G177" s="4" t="s">
        <v>6</v>
      </c>
      <c r="H177" s="4" t="s">
        <v>43</v>
      </c>
      <c r="I177" s="4" t="s">
        <v>19</v>
      </c>
      <c r="J177" s="4" t="s">
        <v>13</v>
      </c>
      <c r="K177" s="4" t="s">
        <v>14</v>
      </c>
      <c r="L177" s="4" t="s">
        <v>15</v>
      </c>
      <c r="M177" s="8">
        <v>1</v>
      </c>
      <c r="N177" s="5">
        <v>36.520000000000003</v>
      </c>
      <c r="O177" s="6">
        <v>0</v>
      </c>
      <c r="P177" s="5">
        <v>13.94</v>
      </c>
      <c r="Q177" s="5">
        <f t="shared" si="8"/>
        <v>36.520000000000003</v>
      </c>
      <c r="R177" s="5">
        <f t="shared" si="9"/>
        <v>13.94</v>
      </c>
      <c r="S177" s="5">
        <f t="shared" si="10"/>
        <v>22.580000000000005</v>
      </c>
      <c r="T177" s="7">
        <f t="shared" si="11"/>
        <v>0.61829134720700996</v>
      </c>
    </row>
    <row r="178" spans="1:20" ht="15.6">
      <c r="A178" s="2">
        <v>3506</v>
      </c>
      <c r="B178" s="3">
        <v>46059</v>
      </c>
      <c r="C178" s="4">
        <f>YEAR(SalesDataTable[[#This Row],[Order Date]])</f>
        <v>2026</v>
      </c>
      <c r="D178" s="16" t="str">
        <f>"Q"&amp;ROUNDUP(MONTH(SalesDataTable[[#This Row],[Order Date]])/3,0)</f>
        <v>Q1</v>
      </c>
      <c r="E178" s="4">
        <f>MONTH(SalesDataTable[[#This Row],[Order Date]])</f>
        <v>2</v>
      </c>
      <c r="F178" s="16" t="str">
        <f>TEXT(SalesDataTable[[#This Row],[Order Date]],"MMM")</f>
        <v>Feb</v>
      </c>
      <c r="G178" s="4" t="s">
        <v>0</v>
      </c>
      <c r="H178" s="4" t="s">
        <v>1</v>
      </c>
      <c r="I178" s="4" t="s">
        <v>19</v>
      </c>
      <c r="J178" s="4" t="s">
        <v>3</v>
      </c>
      <c r="K178" s="4" t="s">
        <v>34</v>
      </c>
      <c r="L178" s="4" t="s">
        <v>45</v>
      </c>
      <c r="M178" s="8">
        <v>3</v>
      </c>
      <c r="N178" s="5">
        <v>50.65</v>
      </c>
      <c r="O178" s="6">
        <v>0</v>
      </c>
      <c r="P178" s="5">
        <v>21.49</v>
      </c>
      <c r="Q178" s="5">
        <f t="shared" si="8"/>
        <v>151.94999999999999</v>
      </c>
      <c r="R178" s="5">
        <f t="shared" si="9"/>
        <v>64.47</v>
      </c>
      <c r="S178" s="5">
        <f t="shared" si="10"/>
        <v>87.47999999999999</v>
      </c>
      <c r="T178" s="7">
        <f t="shared" si="11"/>
        <v>0.57571569595261596</v>
      </c>
    </row>
    <row r="179" spans="1:20" ht="15.6">
      <c r="A179" s="2">
        <v>1314</v>
      </c>
      <c r="B179" s="3">
        <v>46060</v>
      </c>
      <c r="C179" s="4">
        <f>YEAR(SalesDataTable[[#This Row],[Order Date]])</f>
        <v>2026</v>
      </c>
      <c r="D179" s="16" t="str">
        <f>"Q"&amp;ROUNDUP(MONTH(SalesDataTable[[#This Row],[Order Date]])/3,0)</f>
        <v>Q1</v>
      </c>
      <c r="E179" s="4">
        <f>MONTH(SalesDataTable[[#This Row],[Order Date]])</f>
        <v>2</v>
      </c>
      <c r="F179" s="16" t="str">
        <f>TEXT(SalesDataTable[[#This Row],[Order Date]],"MMM")</f>
        <v>Feb</v>
      </c>
      <c r="G179" s="4" t="s">
        <v>20</v>
      </c>
      <c r="H179" s="4" t="s">
        <v>21</v>
      </c>
      <c r="I179" s="4" t="s">
        <v>2</v>
      </c>
      <c r="J179" s="4" t="s">
        <v>3</v>
      </c>
      <c r="K179" s="4" t="s">
        <v>14</v>
      </c>
      <c r="L179" s="4" t="s">
        <v>15</v>
      </c>
      <c r="M179" s="8">
        <v>2</v>
      </c>
      <c r="N179" s="5">
        <v>37.03</v>
      </c>
      <c r="O179" s="6">
        <v>0.15</v>
      </c>
      <c r="P179" s="5">
        <v>13.87</v>
      </c>
      <c r="Q179" s="5">
        <f t="shared" si="8"/>
        <v>62.951000000000001</v>
      </c>
      <c r="R179" s="5">
        <f t="shared" si="9"/>
        <v>27.74</v>
      </c>
      <c r="S179" s="5">
        <f t="shared" si="10"/>
        <v>35.210999999999999</v>
      </c>
      <c r="T179" s="7">
        <f t="shared" si="11"/>
        <v>0.55933980397451988</v>
      </c>
    </row>
    <row r="180" spans="1:20" ht="15.6">
      <c r="A180" s="2">
        <v>2092</v>
      </c>
      <c r="B180" s="3">
        <v>46060</v>
      </c>
      <c r="C180" s="4">
        <f>YEAR(SalesDataTable[[#This Row],[Order Date]])</f>
        <v>2026</v>
      </c>
      <c r="D180" s="16" t="str">
        <f>"Q"&amp;ROUNDUP(MONTH(SalesDataTable[[#This Row],[Order Date]])/3,0)</f>
        <v>Q1</v>
      </c>
      <c r="E180" s="4">
        <f>MONTH(SalesDataTable[[#This Row],[Order Date]])</f>
        <v>2</v>
      </c>
      <c r="F180" s="16" t="str">
        <f>TEXT(SalesDataTable[[#This Row],[Order Date]],"MMM")</f>
        <v>Feb</v>
      </c>
      <c r="G180" s="4" t="s">
        <v>11</v>
      </c>
      <c r="H180" s="4" t="s">
        <v>12</v>
      </c>
      <c r="I180" s="4" t="s">
        <v>2</v>
      </c>
      <c r="J180" s="4" t="s">
        <v>13</v>
      </c>
      <c r="K180" s="4" t="s">
        <v>34</v>
      </c>
      <c r="L180" s="4" t="s">
        <v>42</v>
      </c>
      <c r="M180" s="8">
        <v>1</v>
      </c>
      <c r="N180" s="5">
        <v>36.619999999999997</v>
      </c>
      <c r="O180" s="6">
        <v>0</v>
      </c>
      <c r="P180" s="5">
        <v>13.55</v>
      </c>
      <c r="Q180" s="5">
        <f t="shared" si="8"/>
        <v>36.619999999999997</v>
      </c>
      <c r="R180" s="5">
        <f t="shared" si="9"/>
        <v>13.55</v>
      </c>
      <c r="S180" s="5">
        <f t="shared" si="10"/>
        <v>23.069999999999997</v>
      </c>
      <c r="T180" s="7">
        <f t="shared" si="11"/>
        <v>0.62998361551064985</v>
      </c>
    </row>
    <row r="181" spans="1:20" ht="15.6">
      <c r="A181" s="2">
        <v>5083</v>
      </c>
      <c r="B181" s="3">
        <v>46060</v>
      </c>
      <c r="C181" s="4">
        <f>YEAR(SalesDataTable[[#This Row],[Order Date]])</f>
        <v>2026</v>
      </c>
      <c r="D181" s="16" t="str">
        <f>"Q"&amp;ROUNDUP(MONTH(SalesDataTable[[#This Row],[Order Date]])/3,0)</f>
        <v>Q1</v>
      </c>
      <c r="E181" s="4">
        <f>MONTH(SalesDataTable[[#This Row],[Order Date]])</f>
        <v>2</v>
      </c>
      <c r="F181" s="16" t="str">
        <f>TEXT(SalesDataTable[[#This Row],[Order Date]],"MMM")</f>
        <v>Feb</v>
      </c>
      <c r="G181" s="4" t="s">
        <v>11</v>
      </c>
      <c r="H181" s="4" t="s">
        <v>52</v>
      </c>
      <c r="I181" s="4" t="s">
        <v>19</v>
      </c>
      <c r="J181" s="4" t="s">
        <v>3</v>
      </c>
      <c r="K181" s="4" t="s">
        <v>23</v>
      </c>
      <c r="L181" s="4" t="s">
        <v>40</v>
      </c>
      <c r="M181" s="8">
        <v>1</v>
      </c>
      <c r="N181" s="5">
        <v>81.47</v>
      </c>
      <c r="O181" s="6">
        <v>0</v>
      </c>
      <c r="P181" s="5">
        <v>39.18</v>
      </c>
      <c r="Q181" s="5">
        <f t="shared" si="8"/>
        <v>81.47</v>
      </c>
      <c r="R181" s="5">
        <f t="shared" si="9"/>
        <v>39.18</v>
      </c>
      <c r="S181" s="5">
        <f t="shared" si="10"/>
        <v>42.29</v>
      </c>
      <c r="T181" s="7">
        <f t="shared" si="11"/>
        <v>0.51908678040996681</v>
      </c>
    </row>
    <row r="182" spans="1:20" ht="15.6">
      <c r="A182" s="2">
        <v>582</v>
      </c>
      <c r="B182" s="3">
        <v>46061</v>
      </c>
      <c r="C182" s="4">
        <f>YEAR(SalesDataTable[[#This Row],[Order Date]])</f>
        <v>2026</v>
      </c>
      <c r="D182" s="16" t="str">
        <f>"Q"&amp;ROUNDUP(MONTH(SalesDataTable[[#This Row],[Order Date]])/3,0)</f>
        <v>Q1</v>
      </c>
      <c r="E182" s="4">
        <f>MONTH(SalesDataTable[[#This Row],[Order Date]])</f>
        <v>2</v>
      </c>
      <c r="F182" s="16" t="str">
        <f>TEXT(SalesDataTable[[#This Row],[Order Date]],"MMM")</f>
        <v>Feb</v>
      </c>
      <c r="G182" s="4" t="s">
        <v>6</v>
      </c>
      <c r="H182" s="4" t="s">
        <v>7</v>
      </c>
      <c r="I182" s="4" t="s">
        <v>8</v>
      </c>
      <c r="J182" s="4" t="s">
        <v>3</v>
      </c>
      <c r="K182" s="4" t="s">
        <v>23</v>
      </c>
      <c r="L182" s="4" t="s">
        <v>51</v>
      </c>
      <c r="M182" s="8">
        <v>12</v>
      </c>
      <c r="N182" s="5">
        <v>122.75</v>
      </c>
      <c r="O182" s="6">
        <v>0.15</v>
      </c>
      <c r="P182" s="5">
        <v>62.51</v>
      </c>
      <c r="Q182" s="5">
        <f t="shared" si="8"/>
        <v>1252.05</v>
      </c>
      <c r="R182" s="5">
        <f t="shared" si="9"/>
        <v>750.12</v>
      </c>
      <c r="S182" s="5">
        <f t="shared" si="10"/>
        <v>501.92999999999995</v>
      </c>
      <c r="T182" s="7">
        <f t="shared" si="11"/>
        <v>0.40088654606445429</v>
      </c>
    </row>
    <row r="183" spans="1:20" ht="15.6">
      <c r="A183" s="2">
        <v>902</v>
      </c>
      <c r="B183" s="3">
        <v>46061</v>
      </c>
      <c r="C183" s="4">
        <f>YEAR(SalesDataTable[[#This Row],[Order Date]])</f>
        <v>2026</v>
      </c>
      <c r="D183" s="16" t="str">
        <f>"Q"&amp;ROUNDUP(MONTH(SalesDataTable[[#This Row],[Order Date]])/3,0)</f>
        <v>Q1</v>
      </c>
      <c r="E183" s="4">
        <f>MONTH(SalesDataTable[[#This Row],[Order Date]])</f>
        <v>2</v>
      </c>
      <c r="F183" s="16" t="str">
        <f>TEXT(SalesDataTable[[#This Row],[Order Date]],"MMM")</f>
        <v>Feb</v>
      </c>
      <c r="G183" s="4" t="s">
        <v>0</v>
      </c>
      <c r="H183" s="4" t="s">
        <v>36</v>
      </c>
      <c r="I183" s="4" t="s">
        <v>2</v>
      </c>
      <c r="J183" s="4" t="s">
        <v>16</v>
      </c>
      <c r="K183" s="4" t="s">
        <v>34</v>
      </c>
      <c r="L183" s="4" t="s">
        <v>45</v>
      </c>
      <c r="M183" s="8">
        <v>1</v>
      </c>
      <c r="N183" s="5">
        <v>50.38</v>
      </c>
      <c r="O183" s="6">
        <v>0.05</v>
      </c>
      <c r="P183" s="5">
        <v>21.95</v>
      </c>
      <c r="Q183" s="5">
        <f t="shared" si="8"/>
        <v>47.860999999999997</v>
      </c>
      <c r="R183" s="5">
        <f t="shared" si="9"/>
        <v>21.95</v>
      </c>
      <c r="S183" s="5">
        <f t="shared" si="10"/>
        <v>25.910999999999998</v>
      </c>
      <c r="T183" s="7">
        <f t="shared" si="11"/>
        <v>0.54138024696516995</v>
      </c>
    </row>
    <row r="184" spans="1:20" ht="15.6">
      <c r="A184" s="2">
        <v>2396</v>
      </c>
      <c r="B184" s="3">
        <v>46061</v>
      </c>
      <c r="C184" s="4">
        <f>YEAR(SalesDataTable[[#This Row],[Order Date]])</f>
        <v>2026</v>
      </c>
      <c r="D184" s="16" t="str">
        <f>"Q"&amp;ROUNDUP(MONTH(SalesDataTable[[#This Row],[Order Date]])/3,0)</f>
        <v>Q1</v>
      </c>
      <c r="E184" s="4">
        <f>MONTH(SalesDataTable[[#This Row],[Order Date]])</f>
        <v>2</v>
      </c>
      <c r="F184" s="16" t="str">
        <f>TEXT(SalesDataTable[[#This Row],[Order Date]],"MMM")</f>
        <v>Feb</v>
      </c>
      <c r="G184" s="4" t="s">
        <v>20</v>
      </c>
      <c r="H184" s="4" t="s">
        <v>31</v>
      </c>
      <c r="I184" s="4" t="s">
        <v>2</v>
      </c>
      <c r="J184" s="4" t="s">
        <v>16</v>
      </c>
      <c r="K184" s="4" t="s">
        <v>34</v>
      </c>
      <c r="L184" s="4" t="s">
        <v>45</v>
      </c>
      <c r="M184" s="8">
        <v>2</v>
      </c>
      <c r="N184" s="5">
        <v>50.4</v>
      </c>
      <c r="O184" s="6">
        <v>0</v>
      </c>
      <c r="P184" s="5">
        <v>21.43</v>
      </c>
      <c r="Q184" s="5">
        <f t="shared" si="8"/>
        <v>100.8</v>
      </c>
      <c r="R184" s="5">
        <f t="shared" si="9"/>
        <v>42.86</v>
      </c>
      <c r="S184" s="5">
        <f t="shared" si="10"/>
        <v>57.94</v>
      </c>
      <c r="T184" s="7">
        <f t="shared" si="11"/>
        <v>0.57480158730158726</v>
      </c>
    </row>
    <row r="185" spans="1:20" ht="15.6">
      <c r="A185" s="2">
        <v>2494</v>
      </c>
      <c r="B185" s="3">
        <v>46061</v>
      </c>
      <c r="C185" s="4">
        <f>YEAR(SalesDataTable[[#This Row],[Order Date]])</f>
        <v>2026</v>
      </c>
      <c r="D185" s="16" t="str">
        <f>"Q"&amp;ROUNDUP(MONTH(SalesDataTable[[#This Row],[Order Date]])/3,0)</f>
        <v>Q1</v>
      </c>
      <c r="E185" s="4">
        <f>MONTH(SalesDataTable[[#This Row],[Order Date]])</f>
        <v>2</v>
      </c>
      <c r="F185" s="16" t="str">
        <f>TEXT(SalesDataTable[[#This Row],[Order Date]],"MMM")</f>
        <v>Feb</v>
      </c>
      <c r="G185" s="4" t="s">
        <v>11</v>
      </c>
      <c r="H185" s="4" t="s">
        <v>25</v>
      </c>
      <c r="I185" s="4" t="s">
        <v>2</v>
      </c>
      <c r="J185" s="4" t="s">
        <v>13</v>
      </c>
      <c r="K185" s="4" t="s">
        <v>9</v>
      </c>
      <c r="L185" s="4" t="s">
        <v>46</v>
      </c>
      <c r="M185" s="8">
        <v>1</v>
      </c>
      <c r="N185" s="5">
        <v>69.98</v>
      </c>
      <c r="O185" s="6">
        <v>0</v>
      </c>
      <c r="P185" s="5">
        <v>33.21</v>
      </c>
      <c r="Q185" s="5">
        <f t="shared" si="8"/>
        <v>69.98</v>
      </c>
      <c r="R185" s="5">
        <f t="shared" si="9"/>
        <v>33.21</v>
      </c>
      <c r="S185" s="5">
        <f t="shared" si="10"/>
        <v>36.770000000000003</v>
      </c>
      <c r="T185" s="7">
        <f t="shared" si="11"/>
        <v>0.52543583881108891</v>
      </c>
    </row>
    <row r="186" spans="1:20" ht="15.6">
      <c r="A186" s="2">
        <v>2925</v>
      </c>
      <c r="B186" s="3">
        <v>46061</v>
      </c>
      <c r="C186" s="4">
        <f>YEAR(SalesDataTable[[#This Row],[Order Date]])</f>
        <v>2026</v>
      </c>
      <c r="D186" s="16" t="str">
        <f>"Q"&amp;ROUNDUP(MONTH(SalesDataTable[[#This Row],[Order Date]])/3,0)</f>
        <v>Q1</v>
      </c>
      <c r="E186" s="4">
        <f>MONTH(SalesDataTable[[#This Row],[Order Date]])</f>
        <v>2</v>
      </c>
      <c r="F186" s="16" t="str">
        <f>TEXT(SalesDataTable[[#This Row],[Order Date]],"MMM")</f>
        <v>Feb</v>
      </c>
      <c r="G186" s="4" t="s">
        <v>0</v>
      </c>
      <c r="H186" s="4" t="s">
        <v>1</v>
      </c>
      <c r="I186" s="4" t="s">
        <v>19</v>
      </c>
      <c r="J186" s="4" t="s">
        <v>13</v>
      </c>
      <c r="K186" s="4" t="s">
        <v>9</v>
      </c>
      <c r="L186" s="4" t="s">
        <v>10</v>
      </c>
      <c r="M186" s="8">
        <v>3</v>
      </c>
      <c r="N186" s="5">
        <v>90.04</v>
      </c>
      <c r="O186" s="6">
        <v>0.05</v>
      </c>
      <c r="P186" s="5">
        <v>45.25</v>
      </c>
      <c r="Q186" s="5">
        <f t="shared" si="8"/>
        <v>256.61399999999998</v>
      </c>
      <c r="R186" s="5">
        <f t="shared" si="9"/>
        <v>135.75</v>
      </c>
      <c r="S186" s="5">
        <f t="shared" si="10"/>
        <v>120.86399999999998</v>
      </c>
      <c r="T186" s="7">
        <f t="shared" si="11"/>
        <v>0.47099534709719654</v>
      </c>
    </row>
    <row r="187" spans="1:20" ht="15.6">
      <c r="A187" s="2">
        <v>3614</v>
      </c>
      <c r="B187" s="3">
        <v>46061</v>
      </c>
      <c r="C187" s="4">
        <f>YEAR(SalesDataTable[[#This Row],[Order Date]])</f>
        <v>2026</v>
      </c>
      <c r="D187" s="16" t="str">
        <f>"Q"&amp;ROUNDUP(MONTH(SalesDataTable[[#This Row],[Order Date]])/3,0)</f>
        <v>Q1</v>
      </c>
      <c r="E187" s="4">
        <f>MONTH(SalesDataTable[[#This Row],[Order Date]])</f>
        <v>2</v>
      </c>
      <c r="F187" s="16" t="str">
        <f>TEXT(SalesDataTable[[#This Row],[Order Date]],"MMM")</f>
        <v>Feb</v>
      </c>
      <c r="G187" s="4" t="s">
        <v>6</v>
      </c>
      <c r="H187" s="4" t="s">
        <v>49</v>
      </c>
      <c r="I187" s="4" t="s">
        <v>2</v>
      </c>
      <c r="J187" s="4" t="s">
        <v>13</v>
      </c>
      <c r="K187" s="4" t="s">
        <v>34</v>
      </c>
      <c r="L187" s="4" t="s">
        <v>45</v>
      </c>
      <c r="M187" s="8">
        <v>3</v>
      </c>
      <c r="N187" s="5">
        <v>51.18</v>
      </c>
      <c r="O187" s="6">
        <v>0</v>
      </c>
      <c r="P187" s="5">
        <v>21.95</v>
      </c>
      <c r="Q187" s="5">
        <f t="shared" si="8"/>
        <v>153.54</v>
      </c>
      <c r="R187" s="5">
        <f t="shared" si="9"/>
        <v>65.849999999999994</v>
      </c>
      <c r="S187" s="5">
        <f t="shared" si="10"/>
        <v>87.69</v>
      </c>
      <c r="T187" s="7">
        <f t="shared" si="11"/>
        <v>0.57112153184837833</v>
      </c>
    </row>
    <row r="188" spans="1:20" ht="15.6">
      <c r="A188" s="2">
        <v>4360</v>
      </c>
      <c r="B188" s="3">
        <v>46061</v>
      </c>
      <c r="C188" s="4">
        <f>YEAR(SalesDataTable[[#This Row],[Order Date]])</f>
        <v>2026</v>
      </c>
      <c r="D188" s="16" t="str">
        <f>"Q"&amp;ROUNDUP(MONTH(SalesDataTable[[#This Row],[Order Date]])/3,0)</f>
        <v>Q1</v>
      </c>
      <c r="E188" s="4">
        <f>MONTH(SalesDataTable[[#This Row],[Order Date]])</f>
        <v>2</v>
      </c>
      <c r="F188" s="16" t="str">
        <f>TEXT(SalesDataTable[[#This Row],[Order Date]],"MMM")</f>
        <v>Feb</v>
      </c>
      <c r="G188" s="4" t="s">
        <v>0</v>
      </c>
      <c r="H188" s="4" t="s">
        <v>50</v>
      </c>
      <c r="I188" s="4" t="s">
        <v>2</v>
      </c>
      <c r="J188" s="4" t="s">
        <v>13</v>
      </c>
      <c r="K188" s="4" t="s">
        <v>14</v>
      </c>
      <c r="L188" s="4" t="s">
        <v>15</v>
      </c>
      <c r="M188" s="8">
        <v>1</v>
      </c>
      <c r="N188" s="5">
        <v>35.69</v>
      </c>
      <c r="O188" s="6">
        <v>0</v>
      </c>
      <c r="P188" s="5">
        <v>13.38</v>
      </c>
      <c r="Q188" s="5">
        <f t="shared" si="8"/>
        <v>35.69</v>
      </c>
      <c r="R188" s="5">
        <f t="shared" si="9"/>
        <v>13.38</v>
      </c>
      <c r="S188" s="5">
        <f t="shared" si="10"/>
        <v>22.309999999999995</v>
      </c>
      <c r="T188" s="7">
        <f t="shared" si="11"/>
        <v>0.62510507144858496</v>
      </c>
    </row>
    <row r="189" spans="1:20" ht="15.6">
      <c r="A189" s="2">
        <v>4582</v>
      </c>
      <c r="B189" s="3">
        <v>46061</v>
      </c>
      <c r="C189" s="4">
        <f>YEAR(SalesDataTable[[#This Row],[Order Date]])</f>
        <v>2026</v>
      </c>
      <c r="D189" s="16" t="str">
        <f>"Q"&amp;ROUNDUP(MONTH(SalesDataTable[[#This Row],[Order Date]])/3,0)</f>
        <v>Q1</v>
      </c>
      <c r="E189" s="4">
        <f>MONTH(SalesDataTable[[#This Row],[Order Date]])</f>
        <v>2</v>
      </c>
      <c r="F189" s="16" t="str">
        <f>TEXT(SalesDataTable[[#This Row],[Order Date]],"MMM")</f>
        <v>Feb</v>
      </c>
      <c r="G189" s="4" t="s">
        <v>20</v>
      </c>
      <c r="H189" s="4" t="s">
        <v>31</v>
      </c>
      <c r="I189" s="4" t="s">
        <v>2</v>
      </c>
      <c r="J189" s="4" t="s">
        <v>13</v>
      </c>
      <c r="K189" s="4" t="s">
        <v>4</v>
      </c>
      <c r="L189" s="4" t="s">
        <v>22</v>
      </c>
      <c r="M189" s="8">
        <v>3</v>
      </c>
      <c r="N189" s="5">
        <v>50.29</v>
      </c>
      <c r="O189" s="6">
        <v>0.05</v>
      </c>
      <c r="P189" s="5">
        <v>22.87</v>
      </c>
      <c r="Q189" s="5">
        <f t="shared" si="8"/>
        <v>143.32650000000001</v>
      </c>
      <c r="R189" s="5">
        <f t="shared" si="9"/>
        <v>68.61</v>
      </c>
      <c r="S189" s="5">
        <f t="shared" si="10"/>
        <v>74.716500000000011</v>
      </c>
      <c r="T189" s="7">
        <f t="shared" si="11"/>
        <v>0.52130275978273388</v>
      </c>
    </row>
    <row r="190" spans="1:20" ht="15.6">
      <c r="A190" s="2">
        <v>4381</v>
      </c>
      <c r="B190" s="3">
        <v>46062</v>
      </c>
      <c r="C190" s="4">
        <f>YEAR(SalesDataTable[[#This Row],[Order Date]])</f>
        <v>2026</v>
      </c>
      <c r="D190" s="16" t="str">
        <f>"Q"&amp;ROUNDUP(MONTH(SalesDataTable[[#This Row],[Order Date]])/3,0)</f>
        <v>Q1</v>
      </c>
      <c r="E190" s="4">
        <f>MONTH(SalesDataTable[[#This Row],[Order Date]])</f>
        <v>2</v>
      </c>
      <c r="F190" s="16" t="str">
        <f>TEXT(SalesDataTable[[#This Row],[Order Date]],"MMM")</f>
        <v>Feb</v>
      </c>
      <c r="G190" s="4" t="s">
        <v>6</v>
      </c>
      <c r="H190" s="4" t="s">
        <v>43</v>
      </c>
      <c r="I190" s="4" t="s">
        <v>28</v>
      </c>
      <c r="J190" s="4" t="s">
        <v>3</v>
      </c>
      <c r="K190" s="4" t="s">
        <v>23</v>
      </c>
      <c r="L190" s="4" t="s">
        <v>29</v>
      </c>
      <c r="M190" s="8">
        <v>1</v>
      </c>
      <c r="N190" s="5">
        <v>194.32</v>
      </c>
      <c r="O190" s="6">
        <v>0.05</v>
      </c>
      <c r="P190" s="5">
        <v>102.52</v>
      </c>
      <c r="Q190" s="5">
        <f t="shared" si="8"/>
        <v>184.60399999999998</v>
      </c>
      <c r="R190" s="5">
        <f t="shared" si="9"/>
        <v>102.52</v>
      </c>
      <c r="S190" s="5">
        <f t="shared" si="10"/>
        <v>82.083999999999989</v>
      </c>
      <c r="T190" s="7">
        <f t="shared" si="11"/>
        <v>0.44464908669367942</v>
      </c>
    </row>
    <row r="191" spans="1:20" ht="15.6">
      <c r="A191" s="2">
        <v>4964</v>
      </c>
      <c r="B191" s="3">
        <v>46062</v>
      </c>
      <c r="C191" s="4">
        <f>YEAR(SalesDataTable[[#This Row],[Order Date]])</f>
        <v>2026</v>
      </c>
      <c r="D191" s="16" t="str">
        <f>"Q"&amp;ROUNDUP(MONTH(SalesDataTable[[#This Row],[Order Date]])/3,0)</f>
        <v>Q1</v>
      </c>
      <c r="E191" s="4">
        <f>MONTH(SalesDataTable[[#This Row],[Order Date]])</f>
        <v>2</v>
      </c>
      <c r="F191" s="16" t="str">
        <f>TEXT(SalesDataTable[[#This Row],[Order Date]],"MMM")</f>
        <v>Feb</v>
      </c>
      <c r="G191" s="4" t="s">
        <v>20</v>
      </c>
      <c r="H191" s="4" t="s">
        <v>47</v>
      </c>
      <c r="I191" s="4" t="s">
        <v>19</v>
      </c>
      <c r="J191" s="4" t="s">
        <v>13</v>
      </c>
      <c r="K191" s="4" t="s">
        <v>34</v>
      </c>
      <c r="L191" s="4" t="s">
        <v>35</v>
      </c>
      <c r="M191" s="8">
        <v>4</v>
      </c>
      <c r="N191" s="5">
        <v>40.44</v>
      </c>
      <c r="O191" s="6">
        <v>0</v>
      </c>
      <c r="P191" s="5">
        <v>14.75</v>
      </c>
      <c r="Q191" s="5">
        <f t="shared" si="8"/>
        <v>161.76</v>
      </c>
      <c r="R191" s="5">
        <f t="shared" si="9"/>
        <v>59</v>
      </c>
      <c r="S191" s="5">
        <f t="shared" si="10"/>
        <v>102.75999999999999</v>
      </c>
      <c r="T191" s="7">
        <f t="shared" si="11"/>
        <v>0.63526211671612265</v>
      </c>
    </row>
    <row r="192" spans="1:20" ht="15.6">
      <c r="A192" s="2">
        <v>255</v>
      </c>
      <c r="B192" s="3">
        <v>46063</v>
      </c>
      <c r="C192" s="4">
        <f>YEAR(SalesDataTable[[#This Row],[Order Date]])</f>
        <v>2026</v>
      </c>
      <c r="D192" s="16" t="str">
        <f>"Q"&amp;ROUNDUP(MONTH(SalesDataTable[[#This Row],[Order Date]])/3,0)</f>
        <v>Q1</v>
      </c>
      <c r="E192" s="4">
        <f>MONTH(SalesDataTable[[#This Row],[Order Date]])</f>
        <v>2</v>
      </c>
      <c r="F192" s="16" t="str">
        <f>TEXT(SalesDataTable[[#This Row],[Order Date]],"MMM")</f>
        <v>Feb</v>
      </c>
      <c r="G192" s="4" t="s">
        <v>20</v>
      </c>
      <c r="H192" s="4" t="s">
        <v>31</v>
      </c>
      <c r="I192" s="4" t="s">
        <v>2</v>
      </c>
      <c r="J192" s="4" t="s">
        <v>13</v>
      </c>
      <c r="K192" s="4" t="s">
        <v>14</v>
      </c>
      <c r="L192" s="4" t="s">
        <v>44</v>
      </c>
      <c r="M192" s="8">
        <v>3</v>
      </c>
      <c r="N192" s="5">
        <v>134.53</v>
      </c>
      <c r="O192" s="6">
        <v>0.1</v>
      </c>
      <c r="P192" s="5">
        <v>69.12</v>
      </c>
      <c r="Q192" s="5">
        <f t="shared" si="8"/>
        <v>363.23100000000005</v>
      </c>
      <c r="R192" s="5">
        <f t="shared" si="9"/>
        <v>207.36</v>
      </c>
      <c r="S192" s="5">
        <f t="shared" si="10"/>
        <v>155.87100000000004</v>
      </c>
      <c r="T192" s="7">
        <f t="shared" si="11"/>
        <v>0.42912361555043488</v>
      </c>
    </row>
    <row r="193" spans="1:20" ht="15.6">
      <c r="A193" s="2">
        <v>2178</v>
      </c>
      <c r="B193" s="3">
        <v>46063</v>
      </c>
      <c r="C193" s="4">
        <f>YEAR(SalesDataTable[[#This Row],[Order Date]])</f>
        <v>2026</v>
      </c>
      <c r="D193" s="16" t="str">
        <f>"Q"&amp;ROUNDUP(MONTH(SalesDataTable[[#This Row],[Order Date]])/3,0)</f>
        <v>Q1</v>
      </c>
      <c r="E193" s="4">
        <f>MONTH(SalesDataTable[[#This Row],[Order Date]])</f>
        <v>2</v>
      </c>
      <c r="F193" s="16" t="str">
        <f>TEXT(SalesDataTable[[#This Row],[Order Date]],"MMM")</f>
        <v>Feb</v>
      </c>
      <c r="G193" s="4" t="s">
        <v>11</v>
      </c>
      <c r="H193" s="4" t="s">
        <v>12</v>
      </c>
      <c r="I193" s="4" t="s">
        <v>28</v>
      </c>
      <c r="J193" s="4" t="s">
        <v>13</v>
      </c>
      <c r="K193" s="4" t="s">
        <v>9</v>
      </c>
      <c r="L193" s="4" t="s">
        <v>37</v>
      </c>
      <c r="M193" s="8">
        <v>6</v>
      </c>
      <c r="N193" s="5">
        <v>154.05000000000001</v>
      </c>
      <c r="O193" s="6">
        <v>0</v>
      </c>
      <c r="P193" s="5">
        <v>79.25</v>
      </c>
      <c r="Q193" s="5">
        <f t="shared" si="8"/>
        <v>924.30000000000007</v>
      </c>
      <c r="R193" s="5">
        <f t="shared" si="9"/>
        <v>475.5</v>
      </c>
      <c r="S193" s="5">
        <f t="shared" si="10"/>
        <v>448.80000000000007</v>
      </c>
      <c r="T193" s="7">
        <f t="shared" si="11"/>
        <v>0.4855566374553717</v>
      </c>
    </row>
    <row r="194" spans="1:20" ht="15.6">
      <c r="A194" s="2">
        <v>3416</v>
      </c>
      <c r="B194" s="3">
        <v>46063</v>
      </c>
      <c r="C194" s="4">
        <f>YEAR(SalesDataTable[[#This Row],[Order Date]])</f>
        <v>2026</v>
      </c>
      <c r="D194" s="16" t="str">
        <f>"Q"&amp;ROUNDUP(MONTH(SalesDataTable[[#This Row],[Order Date]])/3,0)</f>
        <v>Q1</v>
      </c>
      <c r="E194" s="4">
        <f>MONTH(SalesDataTable[[#This Row],[Order Date]])</f>
        <v>2</v>
      </c>
      <c r="F194" s="16" t="str">
        <f>TEXT(SalesDataTable[[#This Row],[Order Date]],"MMM")</f>
        <v>Feb</v>
      </c>
      <c r="G194" s="4" t="s">
        <v>11</v>
      </c>
      <c r="H194" s="4" t="s">
        <v>12</v>
      </c>
      <c r="I194" s="4" t="s">
        <v>2</v>
      </c>
      <c r="J194" s="4" t="s">
        <v>13</v>
      </c>
      <c r="K194" s="4" t="s">
        <v>14</v>
      </c>
      <c r="L194" s="4" t="s">
        <v>44</v>
      </c>
      <c r="M194" s="8">
        <v>1</v>
      </c>
      <c r="N194" s="5">
        <v>135.4</v>
      </c>
      <c r="O194" s="6">
        <v>0</v>
      </c>
      <c r="P194" s="5">
        <v>67.56</v>
      </c>
      <c r="Q194" s="5">
        <f t="shared" ref="Q194:Q257" si="12">M194*N194*(1-O194)</f>
        <v>135.4</v>
      </c>
      <c r="R194" s="5">
        <f t="shared" ref="R194:R257" si="13">M194*P194</f>
        <v>67.56</v>
      </c>
      <c r="S194" s="5">
        <f t="shared" ref="S194:S257" si="14">Q194-R194</f>
        <v>67.84</v>
      </c>
      <c r="T194" s="7">
        <f t="shared" ref="T194:T257" si="15">IFERROR(S194/Q194,0)</f>
        <v>0.50103397341211231</v>
      </c>
    </row>
    <row r="195" spans="1:20" ht="15.6">
      <c r="A195" s="2">
        <v>3854</v>
      </c>
      <c r="B195" s="3">
        <v>46063</v>
      </c>
      <c r="C195" s="4">
        <f>YEAR(SalesDataTable[[#This Row],[Order Date]])</f>
        <v>2026</v>
      </c>
      <c r="D195" s="16" t="str">
        <f>"Q"&amp;ROUNDUP(MONTH(SalesDataTable[[#This Row],[Order Date]])/3,0)</f>
        <v>Q1</v>
      </c>
      <c r="E195" s="4">
        <f>MONTH(SalesDataTable[[#This Row],[Order Date]])</f>
        <v>2</v>
      </c>
      <c r="F195" s="16" t="str">
        <f>TEXT(SalesDataTable[[#This Row],[Order Date]],"MMM")</f>
        <v>Feb</v>
      </c>
      <c r="G195" s="4" t="s">
        <v>0</v>
      </c>
      <c r="H195" s="4" t="s">
        <v>1</v>
      </c>
      <c r="I195" s="4" t="s">
        <v>2</v>
      </c>
      <c r="J195" s="4" t="s">
        <v>13</v>
      </c>
      <c r="K195" s="4" t="s">
        <v>4</v>
      </c>
      <c r="L195" s="4" t="s">
        <v>26</v>
      </c>
      <c r="M195" s="8">
        <v>2</v>
      </c>
      <c r="N195" s="5">
        <v>41.03</v>
      </c>
      <c r="O195" s="6">
        <v>0</v>
      </c>
      <c r="P195" s="5">
        <v>16.260000000000002</v>
      </c>
      <c r="Q195" s="5">
        <f t="shared" si="12"/>
        <v>82.06</v>
      </c>
      <c r="R195" s="5">
        <f t="shared" si="13"/>
        <v>32.520000000000003</v>
      </c>
      <c r="S195" s="5">
        <f t="shared" si="14"/>
        <v>49.54</v>
      </c>
      <c r="T195" s="7">
        <f t="shared" si="15"/>
        <v>0.60370460638557155</v>
      </c>
    </row>
    <row r="196" spans="1:20" ht="15.6">
      <c r="A196" s="2">
        <v>3952</v>
      </c>
      <c r="B196" s="3">
        <v>46063</v>
      </c>
      <c r="C196" s="4">
        <f>YEAR(SalesDataTable[[#This Row],[Order Date]])</f>
        <v>2026</v>
      </c>
      <c r="D196" s="16" t="str">
        <f>"Q"&amp;ROUNDUP(MONTH(SalesDataTable[[#This Row],[Order Date]])/3,0)</f>
        <v>Q1</v>
      </c>
      <c r="E196" s="4">
        <f>MONTH(SalesDataTable[[#This Row],[Order Date]])</f>
        <v>2</v>
      </c>
      <c r="F196" s="16" t="str">
        <f>TEXT(SalesDataTable[[#This Row],[Order Date]],"MMM")</f>
        <v>Feb</v>
      </c>
      <c r="G196" s="4" t="s">
        <v>20</v>
      </c>
      <c r="H196" s="4" t="s">
        <v>33</v>
      </c>
      <c r="I196" s="4" t="s">
        <v>28</v>
      </c>
      <c r="J196" s="4" t="s">
        <v>13</v>
      </c>
      <c r="K196" s="4" t="s">
        <v>4</v>
      </c>
      <c r="L196" s="4" t="s">
        <v>5</v>
      </c>
      <c r="M196" s="8">
        <v>1</v>
      </c>
      <c r="N196" s="5">
        <v>81.44</v>
      </c>
      <c r="O196" s="6">
        <v>0.05</v>
      </c>
      <c r="P196" s="5">
        <v>43.9</v>
      </c>
      <c r="Q196" s="5">
        <f t="shared" si="12"/>
        <v>77.367999999999995</v>
      </c>
      <c r="R196" s="5">
        <f t="shared" si="13"/>
        <v>43.9</v>
      </c>
      <c r="S196" s="5">
        <f t="shared" si="14"/>
        <v>33.467999999999996</v>
      </c>
      <c r="T196" s="7">
        <f t="shared" si="15"/>
        <v>0.43258194602419603</v>
      </c>
    </row>
    <row r="197" spans="1:20" ht="15.6">
      <c r="A197" s="2">
        <v>4076</v>
      </c>
      <c r="B197" s="3">
        <v>46063</v>
      </c>
      <c r="C197" s="4">
        <f>YEAR(SalesDataTable[[#This Row],[Order Date]])</f>
        <v>2026</v>
      </c>
      <c r="D197" s="16" t="str">
        <f>"Q"&amp;ROUNDUP(MONTH(SalesDataTable[[#This Row],[Order Date]])/3,0)</f>
        <v>Q1</v>
      </c>
      <c r="E197" s="4">
        <f>MONTH(SalesDataTable[[#This Row],[Order Date]])</f>
        <v>2</v>
      </c>
      <c r="F197" s="16" t="str">
        <f>TEXT(SalesDataTable[[#This Row],[Order Date]],"MMM")</f>
        <v>Feb</v>
      </c>
      <c r="G197" s="4" t="s">
        <v>0</v>
      </c>
      <c r="H197" s="4" t="s">
        <v>1</v>
      </c>
      <c r="I197" s="4" t="s">
        <v>8</v>
      </c>
      <c r="J197" s="4" t="s">
        <v>16</v>
      </c>
      <c r="K197" s="4" t="s">
        <v>23</v>
      </c>
      <c r="L197" s="4" t="s">
        <v>51</v>
      </c>
      <c r="M197" s="8">
        <v>8</v>
      </c>
      <c r="N197" s="5">
        <v>122.19</v>
      </c>
      <c r="O197" s="6">
        <v>0.1</v>
      </c>
      <c r="P197" s="5">
        <v>60</v>
      </c>
      <c r="Q197" s="5">
        <f t="shared" si="12"/>
        <v>879.76800000000003</v>
      </c>
      <c r="R197" s="5">
        <f t="shared" si="13"/>
        <v>480</v>
      </c>
      <c r="S197" s="5">
        <f t="shared" si="14"/>
        <v>399.76800000000003</v>
      </c>
      <c r="T197" s="7">
        <f t="shared" si="15"/>
        <v>0.45440161497121973</v>
      </c>
    </row>
    <row r="198" spans="1:20" ht="15.6">
      <c r="A198" s="2">
        <v>4156</v>
      </c>
      <c r="B198" s="3">
        <v>46063</v>
      </c>
      <c r="C198" s="4">
        <f>YEAR(SalesDataTable[[#This Row],[Order Date]])</f>
        <v>2026</v>
      </c>
      <c r="D198" s="16" t="str">
        <f>"Q"&amp;ROUNDUP(MONTH(SalesDataTable[[#This Row],[Order Date]])/3,0)</f>
        <v>Q1</v>
      </c>
      <c r="E198" s="4">
        <f>MONTH(SalesDataTable[[#This Row],[Order Date]])</f>
        <v>2</v>
      </c>
      <c r="F198" s="16" t="str">
        <f>TEXT(SalesDataTable[[#This Row],[Order Date]],"MMM")</f>
        <v>Feb</v>
      </c>
      <c r="G198" s="4" t="s">
        <v>11</v>
      </c>
      <c r="H198" s="4" t="s">
        <v>52</v>
      </c>
      <c r="I198" s="4" t="s">
        <v>19</v>
      </c>
      <c r="J198" s="4" t="s">
        <v>3</v>
      </c>
      <c r="K198" s="4" t="s">
        <v>9</v>
      </c>
      <c r="L198" s="4" t="s">
        <v>17</v>
      </c>
      <c r="M198" s="8">
        <v>2</v>
      </c>
      <c r="N198" s="5">
        <v>146.33000000000001</v>
      </c>
      <c r="O198" s="6">
        <v>0.1</v>
      </c>
      <c r="P198" s="5">
        <v>81.34</v>
      </c>
      <c r="Q198" s="5">
        <f t="shared" si="12"/>
        <v>263.39400000000001</v>
      </c>
      <c r="R198" s="5">
        <f t="shared" si="13"/>
        <v>162.68</v>
      </c>
      <c r="S198" s="5">
        <f t="shared" si="14"/>
        <v>100.714</v>
      </c>
      <c r="T198" s="7">
        <f t="shared" si="15"/>
        <v>0.38237013751262366</v>
      </c>
    </row>
    <row r="199" spans="1:20" ht="15.6">
      <c r="A199" s="2">
        <v>4260</v>
      </c>
      <c r="B199" s="3">
        <v>46063</v>
      </c>
      <c r="C199" s="4">
        <f>YEAR(SalesDataTable[[#This Row],[Order Date]])</f>
        <v>2026</v>
      </c>
      <c r="D199" s="16" t="str">
        <f>"Q"&amp;ROUNDUP(MONTH(SalesDataTable[[#This Row],[Order Date]])/3,0)</f>
        <v>Q1</v>
      </c>
      <c r="E199" s="4">
        <f>MONTH(SalesDataTable[[#This Row],[Order Date]])</f>
        <v>2</v>
      </c>
      <c r="F199" s="16" t="str">
        <f>TEXT(SalesDataTable[[#This Row],[Order Date]],"MMM")</f>
        <v>Feb</v>
      </c>
      <c r="G199" s="4" t="s">
        <v>11</v>
      </c>
      <c r="H199" s="4" t="s">
        <v>52</v>
      </c>
      <c r="I199" s="4" t="s">
        <v>28</v>
      </c>
      <c r="J199" s="4" t="s">
        <v>3</v>
      </c>
      <c r="K199" s="4" t="s">
        <v>14</v>
      </c>
      <c r="L199" s="4" t="s">
        <v>44</v>
      </c>
      <c r="M199" s="8">
        <v>1</v>
      </c>
      <c r="N199" s="5">
        <v>131.24</v>
      </c>
      <c r="O199" s="6">
        <v>0.05</v>
      </c>
      <c r="P199" s="5">
        <v>66.14</v>
      </c>
      <c r="Q199" s="5">
        <f t="shared" si="12"/>
        <v>124.678</v>
      </c>
      <c r="R199" s="5">
        <f t="shared" si="13"/>
        <v>66.14</v>
      </c>
      <c r="S199" s="5">
        <f t="shared" si="14"/>
        <v>58.537999999999997</v>
      </c>
      <c r="T199" s="7">
        <f t="shared" si="15"/>
        <v>0.46951346669019395</v>
      </c>
    </row>
    <row r="200" spans="1:20" ht="15.6">
      <c r="A200" s="2">
        <v>4294</v>
      </c>
      <c r="B200" s="3">
        <v>46063</v>
      </c>
      <c r="C200" s="4">
        <f>YEAR(SalesDataTable[[#This Row],[Order Date]])</f>
        <v>2026</v>
      </c>
      <c r="D200" s="16" t="str">
        <f>"Q"&amp;ROUNDUP(MONTH(SalesDataTable[[#This Row],[Order Date]])/3,0)</f>
        <v>Q1</v>
      </c>
      <c r="E200" s="4">
        <f>MONTH(SalesDataTable[[#This Row],[Order Date]])</f>
        <v>2</v>
      </c>
      <c r="F200" s="16" t="str">
        <f>TEXT(SalesDataTable[[#This Row],[Order Date]],"MMM")</f>
        <v>Feb</v>
      </c>
      <c r="G200" s="4" t="s">
        <v>6</v>
      </c>
      <c r="H200" s="4" t="s">
        <v>7</v>
      </c>
      <c r="I200" s="4" t="s">
        <v>8</v>
      </c>
      <c r="J200" s="4" t="s">
        <v>13</v>
      </c>
      <c r="K200" s="4" t="s">
        <v>34</v>
      </c>
      <c r="L200" s="4" t="s">
        <v>45</v>
      </c>
      <c r="M200" s="8">
        <v>5</v>
      </c>
      <c r="N200" s="5">
        <v>51.37</v>
      </c>
      <c r="O200" s="6">
        <v>0.05</v>
      </c>
      <c r="P200" s="5">
        <v>21.81</v>
      </c>
      <c r="Q200" s="5">
        <f t="shared" si="12"/>
        <v>244.00749999999996</v>
      </c>
      <c r="R200" s="5">
        <f t="shared" si="13"/>
        <v>109.05</v>
      </c>
      <c r="S200" s="5">
        <f t="shared" si="14"/>
        <v>134.95749999999998</v>
      </c>
      <c r="T200" s="7">
        <f t="shared" si="15"/>
        <v>0.55308750755612024</v>
      </c>
    </row>
    <row r="201" spans="1:20" ht="15.6">
      <c r="A201" s="2">
        <v>1019</v>
      </c>
      <c r="B201" s="3">
        <v>46064</v>
      </c>
      <c r="C201" s="4">
        <f>YEAR(SalesDataTable[[#This Row],[Order Date]])</f>
        <v>2026</v>
      </c>
      <c r="D201" s="16" t="str">
        <f>"Q"&amp;ROUNDUP(MONTH(SalesDataTable[[#This Row],[Order Date]])/3,0)</f>
        <v>Q1</v>
      </c>
      <c r="E201" s="4">
        <f>MONTH(SalesDataTable[[#This Row],[Order Date]])</f>
        <v>2</v>
      </c>
      <c r="F201" s="16" t="str">
        <f>TEXT(SalesDataTable[[#This Row],[Order Date]],"MMM")</f>
        <v>Feb</v>
      </c>
      <c r="G201" s="4" t="s">
        <v>6</v>
      </c>
      <c r="H201" s="4" t="s">
        <v>43</v>
      </c>
      <c r="I201" s="4" t="s">
        <v>19</v>
      </c>
      <c r="J201" s="4" t="s">
        <v>13</v>
      </c>
      <c r="K201" s="4" t="s">
        <v>23</v>
      </c>
      <c r="L201" s="4" t="s">
        <v>51</v>
      </c>
      <c r="M201" s="8">
        <v>5</v>
      </c>
      <c r="N201" s="5">
        <v>121.94</v>
      </c>
      <c r="O201" s="6">
        <v>0</v>
      </c>
      <c r="P201" s="5">
        <v>62.3</v>
      </c>
      <c r="Q201" s="5">
        <f t="shared" si="12"/>
        <v>609.70000000000005</v>
      </c>
      <c r="R201" s="5">
        <f t="shared" si="13"/>
        <v>311.5</v>
      </c>
      <c r="S201" s="5">
        <f t="shared" si="14"/>
        <v>298.20000000000005</v>
      </c>
      <c r="T201" s="7">
        <f t="shared" si="15"/>
        <v>0.48909299655568317</v>
      </c>
    </row>
    <row r="202" spans="1:20" ht="15.6">
      <c r="A202" s="2">
        <v>1471</v>
      </c>
      <c r="B202" s="3">
        <v>46064</v>
      </c>
      <c r="C202" s="4">
        <f>YEAR(SalesDataTable[[#This Row],[Order Date]])</f>
        <v>2026</v>
      </c>
      <c r="D202" s="16" t="str">
        <f>"Q"&amp;ROUNDUP(MONTH(SalesDataTable[[#This Row],[Order Date]])/3,0)</f>
        <v>Q1</v>
      </c>
      <c r="E202" s="4">
        <f>MONTH(SalesDataTable[[#This Row],[Order Date]])</f>
        <v>2</v>
      </c>
      <c r="F202" s="16" t="str">
        <f>TEXT(SalesDataTable[[#This Row],[Order Date]],"MMM")</f>
        <v>Feb</v>
      </c>
      <c r="G202" s="4" t="s">
        <v>0</v>
      </c>
      <c r="H202" s="4" t="s">
        <v>1</v>
      </c>
      <c r="I202" s="4" t="s">
        <v>2</v>
      </c>
      <c r="J202" s="4" t="s">
        <v>3</v>
      </c>
      <c r="K202" s="4" t="s">
        <v>23</v>
      </c>
      <c r="L202" s="4" t="s">
        <v>51</v>
      </c>
      <c r="M202" s="8">
        <v>4</v>
      </c>
      <c r="N202" s="5">
        <v>124.55</v>
      </c>
      <c r="O202" s="6">
        <v>0</v>
      </c>
      <c r="P202" s="5">
        <v>60.41</v>
      </c>
      <c r="Q202" s="5">
        <f t="shared" si="12"/>
        <v>498.2</v>
      </c>
      <c r="R202" s="5">
        <f t="shared" si="13"/>
        <v>241.64</v>
      </c>
      <c r="S202" s="5">
        <f t="shared" si="14"/>
        <v>256.56</v>
      </c>
      <c r="T202" s="7">
        <f t="shared" si="15"/>
        <v>0.51497390606182258</v>
      </c>
    </row>
    <row r="203" spans="1:20" ht="15.6">
      <c r="A203" s="2">
        <v>2520</v>
      </c>
      <c r="B203" s="3">
        <v>46064</v>
      </c>
      <c r="C203" s="4">
        <f>YEAR(SalesDataTable[[#This Row],[Order Date]])</f>
        <v>2026</v>
      </c>
      <c r="D203" s="16" t="str">
        <f>"Q"&amp;ROUNDUP(MONTH(SalesDataTable[[#This Row],[Order Date]])/3,0)</f>
        <v>Q1</v>
      </c>
      <c r="E203" s="4">
        <f>MONTH(SalesDataTable[[#This Row],[Order Date]])</f>
        <v>2</v>
      </c>
      <c r="F203" s="16" t="str">
        <f>TEXT(SalesDataTable[[#This Row],[Order Date]],"MMM")</f>
        <v>Feb</v>
      </c>
      <c r="G203" s="4" t="s">
        <v>6</v>
      </c>
      <c r="H203" s="4" t="s">
        <v>49</v>
      </c>
      <c r="I203" s="4" t="s">
        <v>8</v>
      </c>
      <c r="J203" s="4" t="s">
        <v>16</v>
      </c>
      <c r="K203" s="4" t="s">
        <v>23</v>
      </c>
      <c r="L203" s="4" t="s">
        <v>24</v>
      </c>
      <c r="M203" s="8">
        <v>10</v>
      </c>
      <c r="N203" s="5">
        <v>343.77</v>
      </c>
      <c r="O203" s="6">
        <v>0.15</v>
      </c>
      <c r="P203" s="5">
        <v>195.29</v>
      </c>
      <c r="Q203" s="5">
        <f t="shared" si="12"/>
        <v>2922.0449999999996</v>
      </c>
      <c r="R203" s="5">
        <f t="shared" si="13"/>
        <v>1952.8999999999999</v>
      </c>
      <c r="S203" s="5">
        <f t="shared" si="14"/>
        <v>969.14499999999975</v>
      </c>
      <c r="T203" s="7">
        <f t="shared" si="15"/>
        <v>0.33166669233362245</v>
      </c>
    </row>
    <row r="204" spans="1:20" ht="15.6">
      <c r="A204" s="2">
        <v>4649</v>
      </c>
      <c r="B204" s="3">
        <v>46064</v>
      </c>
      <c r="C204" s="4">
        <f>YEAR(SalesDataTable[[#This Row],[Order Date]])</f>
        <v>2026</v>
      </c>
      <c r="D204" s="16" t="str">
        <f>"Q"&amp;ROUNDUP(MONTH(SalesDataTable[[#This Row],[Order Date]])/3,0)</f>
        <v>Q1</v>
      </c>
      <c r="E204" s="4">
        <f>MONTH(SalesDataTable[[#This Row],[Order Date]])</f>
        <v>2</v>
      </c>
      <c r="F204" s="16" t="str">
        <f>TEXT(SalesDataTable[[#This Row],[Order Date]],"MMM")</f>
        <v>Feb</v>
      </c>
      <c r="G204" s="4" t="s">
        <v>6</v>
      </c>
      <c r="H204" s="4" t="s">
        <v>7</v>
      </c>
      <c r="I204" s="4" t="s">
        <v>28</v>
      </c>
      <c r="J204" s="4" t="s">
        <v>3</v>
      </c>
      <c r="K204" s="4" t="s">
        <v>4</v>
      </c>
      <c r="L204" s="4" t="s">
        <v>5</v>
      </c>
      <c r="M204" s="8">
        <v>1</v>
      </c>
      <c r="N204" s="5">
        <v>81.819999999999993</v>
      </c>
      <c r="O204" s="6">
        <v>0.05</v>
      </c>
      <c r="P204" s="5">
        <v>43.83</v>
      </c>
      <c r="Q204" s="5">
        <f t="shared" si="12"/>
        <v>77.728999999999985</v>
      </c>
      <c r="R204" s="5">
        <f t="shared" si="13"/>
        <v>43.83</v>
      </c>
      <c r="S204" s="5">
        <f t="shared" si="14"/>
        <v>33.898999999999987</v>
      </c>
      <c r="T204" s="7">
        <f t="shared" si="15"/>
        <v>0.43611779387358635</v>
      </c>
    </row>
    <row r="205" spans="1:20" ht="15.6">
      <c r="A205" s="2">
        <v>4545</v>
      </c>
      <c r="B205" s="3">
        <v>46065</v>
      </c>
      <c r="C205" s="4">
        <f>YEAR(SalesDataTable[[#This Row],[Order Date]])</f>
        <v>2026</v>
      </c>
      <c r="D205" s="16" t="str">
        <f>"Q"&amp;ROUNDUP(MONTH(SalesDataTable[[#This Row],[Order Date]])/3,0)</f>
        <v>Q1</v>
      </c>
      <c r="E205" s="4">
        <f>MONTH(SalesDataTable[[#This Row],[Order Date]])</f>
        <v>2</v>
      </c>
      <c r="F205" s="16" t="str">
        <f>TEXT(SalesDataTable[[#This Row],[Order Date]],"MMM")</f>
        <v>Feb</v>
      </c>
      <c r="G205" s="4" t="s">
        <v>0</v>
      </c>
      <c r="H205" s="4" t="s">
        <v>36</v>
      </c>
      <c r="I205" s="4" t="s">
        <v>19</v>
      </c>
      <c r="J205" s="4" t="s">
        <v>13</v>
      </c>
      <c r="K205" s="4" t="s">
        <v>14</v>
      </c>
      <c r="L205" s="4" t="s">
        <v>15</v>
      </c>
      <c r="M205" s="8">
        <v>1</v>
      </c>
      <c r="N205" s="5">
        <v>36.58</v>
      </c>
      <c r="O205" s="6">
        <v>0.1</v>
      </c>
      <c r="P205" s="5">
        <v>13.76</v>
      </c>
      <c r="Q205" s="5">
        <f t="shared" si="12"/>
        <v>32.921999999999997</v>
      </c>
      <c r="R205" s="5">
        <f t="shared" si="13"/>
        <v>13.76</v>
      </c>
      <c r="S205" s="5">
        <f t="shared" si="14"/>
        <v>19.161999999999999</v>
      </c>
      <c r="T205" s="7">
        <f t="shared" si="15"/>
        <v>0.58204240325618128</v>
      </c>
    </row>
    <row r="206" spans="1:20" ht="15.6">
      <c r="A206" s="2">
        <v>285</v>
      </c>
      <c r="B206" s="3">
        <v>46066</v>
      </c>
      <c r="C206" s="4">
        <f>YEAR(SalesDataTable[[#This Row],[Order Date]])</f>
        <v>2026</v>
      </c>
      <c r="D206" s="16" t="str">
        <f>"Q"&amp;ROUNDUP(MONTH(SalesDataTable[[#This Row],[Order Date]])/3,0)</f>
        <v>Q1</v>
      </c>
      <c r="E206" s="4">
        <f>MONTH(SalesDataTable[[#This Row],[Order Date]])</f>
        <v>2</v>
      </c>
      <c r="F206" s="16" t="str">
        <f>TEXT(SalesDataTable[[#This Row],[Order Date]],"MMM")</f>
        <v>Feb</v>
      </c>
      <c r="G206" s="4" t="s">
        <v>20</v>
      </c>
      <c r="H206" s="4" t="s">
        <v>33</v>
      </c>
      <c r="I206" s="4" t="s">
        <v>19</v>
      </c>
      <c r="J206" s="4" t="s">
        <v>13</v>
      </c>
      <c r="K206" s="4" t="s">
        <v>9</v>
      </c>
      <c r="L206" s="4" t="s">
        <v>10</v>
      </c>
      <c r="M206" s="8">
        <v>4</v>
      </c>
      <c r="N206" s="5">
        <v>92.87</v>
      </c>
      <c r="O206" s="6">
        <v>0</v>
      </c>
      <c r="P206" s="5">
        <v>44.95</v>
      </c>
      <c r="Q206" s="5">
        <f t="shared" si="12"/>
        <v>371.48</v>
      </c>
      <c r="R206" s="5">
        <f t="shared" si="13"/>
        <v>179.8</v>
      </c>
      <c r="S206" s="5">
        <f t="shared" si="14"/>
        <v>191.68</v>
      </c>
      <c r="T206" s="7">
        <f t="shared" si="15"/>
        <v>0.51599009367933668</v>
      </c>
    </row>
    <row r="207" spans="1:20" ht="15.6">
      <c r="A207" s="2">
        <v>1499</v>
      </c>
      <c r="B207" s="3">
        <v>46066</v>
      </c>
      <c r="C207" s="4">
        <f>YEAR(SalesDataTable[[#This Row],[Order Date]])</f>
        <v>2026</v>
      </c>
      <c r="D207" s="16" t="str">
        <f>"Q"&amp;ROUNDUP(MONTH(SalesDataTable[[#This Row],[Order Date]])/3,0)</f>
        <v>Q1</v>
      </c>
      <c r="E207" s="4">
        <f>MONTH(SalesDataTable[[#This Row],[Order Date]])</f>
        <v>2</v>
      </c>
      <c r="F207" s="16" t="str">
        <f>TEXT(SalesDataTable[[#This Row],[Order Date]],"MMM")</f>
        <v>Feb</v>
      </c>
      <c r="G207" s="4" t="s">
        <v>20</v>
      </c>
      <c r="H207" s="4" t="s">
        <v>33</v>
      </c>
      <c r="I207" s="4" t="s">
        <v>2</v>
      </c>
      <c r="J207" s="4" t="s">
        <v>13</v>
      </c>
      <c r="K207" s="4" t="s">
        <v>4</v>
      </c>
      <c r="L207" s="4" t="s">
        <v>26</v>
      </c>
      <c r="M207" s="8">
        <v>2</v>
      </c>
      <c r="N207" s="5">
        <v>41.21</v>
      </c>
      <c r="O207" s="6">
        <v>0</v>
      </c>
      <c r="P207" s="5">
        <v>16.64</v>
      </c>
      <c r="Q207" s="5">
        <f t="shared" si="12"/>
        <v>82.42</v>
      </c>
      <c r="R207" s="5">
        <f t="shared" si="13"/>
        <v>33.28</v>
      </c>
      <c r="S207" s="5">
        <f t="shared" si="14"/>
        <v>49.14</v>
      </c>
      <c r="T207" s="7">
        <f t="shared" si="15"/>
        <v>0.59621451104100942</v>
      </c>
    </row>
    <row r="208" spans="1:20" ht="15.6">
      <c r="A208" s="2">
        <v>2615</v>
      </c>
      <c r="B208" s="3">
        <v>46066</v>
      </c>
      <c r="C208" s="4">
        <f>YEAR(SalesDataTable[[#This Row],[Order Date]])</f>
        <v>2026</v>
      </c>
      <c r="D208" s="16" t="str">
        <f>"Q"&amp;ROUNDUP(MONTH(SalesDataTable[[#This Row],[Order Date]])/3,0)</f>
        <v>Q1</v>
      </c>
      <c r="E208" s="4">
        <f>MONTH(SalesDataTable[[#This Row],[Order Date]])</f>
        <v>2</v>
      </c>
      <c r="F208" s="16" t="str">
        <f>TEXT(SalesDataTable[[#This Row],[Order Date]],"MMM")</f>
        <v>Feb</v>
      </c>
      <c r="G208" s="4" t="s">
        <v>0</v>
      </c>
      <c r="H208" s="4" t="s">
        <v>50</v>
      </c>
      <c r="I208" s="4" t="s">
        <v>2</v>
      </c>
      <c r="J208" s="4" t="s">
        <v>3</v>
      </c>
      <c r="K208" s="4" t="s">
        <v>9</v>
      </c>
      <c r="L208" s="4" t="s">
        <v>37</v>
      </c>
      <c r="M208" s="8">
        <v>6</v>
      </c>
      <c r="N208" s="5">
        <v>155.79</v>
      </c>
      <c r="O208" s="6">
        <v>0</v>
      </c>
      <c r="P208" s="5">
        <v>77.48</v>
      </c>
      <c r="Q208" s="5">
        <f t="shared" si="12"/>
        <v>934.74</v>
      </c>
      <c r="R208" s="5">
        <f t="shared" si="13"/>
        <v>464.88</v>
      </c>
      <c r="S208" s="5">
        <f t="shared" si="14"/>
        <v>469.86</v>
      </c>
      <c r="T208" s="7">
        <f t="shared" si="15"/>
        <v>0.50266384235188399</v>
      </c>
    </row>
    <row r="209" spans="1:20" ht="15.6">
      <c r="A209" s="2">
        <v>479</v>
      </c>
      <c r="B209" s="3">
        <v>46067</v>
      </c>
      <c r="C209" s="4">
        <f>YEAR(SalesDataTable[[#This Row],[Order Date]])</f>
        <v>2026</v>
      </c>
      <c r="D209" s="16" t="str">
        <f>"Q"&amp;ROUNDUP(MONTH(SalesDataTable[[#This Row],[Order Date]])/3,0)</f>
        <v>Q1</v>
      </c>
      <c r="E209" s="4">
        <f>MONTH(SalesDataTable[[#This Row],[Order Date]])</f>
        <v>2</v>
      </c>
      <c r="F209" s="16" t="str">
        <f>TEXT(SalesDataTable[[#This Row],[Order Date]],"MMM")</f>
        <v>Feb</v>
      </c>
      <c r="G209" s="4" t="s">
        <v>0</v>
      </c>
      <c r="H209" s="4" t="s">
        <v>1</v>
      </c>
      <c r="I209" s="4" t="s">
        <v>2</v>
      </c>
      <c r="J209" s="4" t="s">
        <v>3</v>
      </c>
      <c r="K209" s="4" t="s">
        <v>34</v>
      </c>
      <c r="L209" s="4" t="s">
        <v>45</v>
      </c>
      <c r="M209" s="8">
        <v>2</v>
      </c>
      <c r="N209" s="5">
        <v>50.16</v>
      </c>
      <c r="O209" s="6">
        <v>0.1</v>
      </c>
      <c r="P209" s="5">
        <v>21.48</v>
      </c>
      <c r="Q209" s="5">
        <f t="shared" si="12"/>
        <v>90.287999999999997</v>
      </c>
      <c r="R209" s="5">
        <f t="shared" si="13"/>
        <v>42.96</v>
      </c>
      <c r="S209" s="5">
        <f t="shared" si="14"/>
        <v>47.327999999999996</v>
      </c>
      <c r="T209" s="7">
        <f t="shared" si="15"/>
        <v>0.52418926103136632</v>
      </c>
    </row>
    <row r="210" spans="1:20" ht="15.6">
      <c r="A210" s="2">
        <v>4069</v>
      </c>
      <c r="B210" s="3">
        <v>46067</v>
      </c>
      <c r="C210" s="4">
        <f>YEAR(SalesDataTable[[#This Row],[Order Date]])</f>
        <v>2026</v>
      </c>
      <c r="D210" s="16" t="str">
        <f>"Q"&amp;ROUNDUP(MONTH(SalesDataTable[[#This Row],[Order Date]])/3,0)</f>
        <v>Q1</v>
      </c>
      <c r="E210" s="4">
        <f>MONTH(SalesDataTable[[#This Row],[Order Date]])</f>
        <v>2</v>
      </c>
      <c r="F210" s="16" t="str">
        <f>TEXT(SalesDataTable[[#This Row],[Order Date]],"MMM")</f>
        <v>Feb</v>
      </c>
      <c r="G210" s="4" t="s">
        <v>20</v>
      </c>
      <c r="H210" s="4" t="s">
        <v>33</v>
      </c>
      <c r="I210" s="4" t="s">
        <v>2</v>
      </c>
      <c r="J210" s="4" t="s">
        <v>13</v>
      </c>
      <c r="K210" s="4" t="s">
        <v>9</v>
      </c>
      <c r="L210" s="4" t="s">
        <v>17</v>
      </c>
      <c r="M210" s="8">
        <v>4</v>
      </c>
      <c r="N210" s="5">
        <v>140.63999999999999</v>
      </c>
      <c r="O210" s="6">
        <v>0</v>
      </c>
      <c r="P210" s="5">
        <v>77.510000000000005</v>
      </c>
      <c r="Q210" s="5">
        <f t="shared" si="12"/>
        <v>562.55999999999995</v>
      </c>
      <c r="R210" s="5">
        <f t="shared" si="13"/>
        <v>310.04000000000002</v>
      </c>
      <c r="S210" s="5">
        <f t="shared" si="14"/>
        <v>252.51999999999992</v>
      </c>
      <c r="T210" s="7">
        <f t="shared" si="15"/>
        <v>0.4488765642775881</v>
      </c>
    </row>
    <row r="211" spans="1:20" ht="15.6">
      <c r="A211" s="2">
        <v>4588</v>
      </c>
      <c r="B211" s="3">
        <v>46067</v>
      </c>
      <c r="C211" s="4">
        <f>YEAR(SalesDataTable[[#This Row],[Order Date]])</f>
        <v>2026</v>
      </c>
      <c r="D211" s="16" t="str">
        <f>"Q"&amp;ROUNDUP(MONTH(SalesDataTable[[#This Row],[Order Date]])/3,0)</f>
        <v>Q1</v>
      </c>
      <c r="E211" s="4">
        <f>MONTH(SalesDataTable[[#This Row],[Order Date]])</f>
        <v>2</v>
      </c>
      <c r="F211" s="16" t="str">
        <f>TEXT(SalesDataTable[[#This Row],[Order Date]],"MMM")</f>
        <v>Feb</v>
      </c>
      <c r="G211" s="4" t="s">
        <v>0</v>
      </c>
      <c r="H211" s="4" t="s">
        <v>1</v>
      </c>
      <c r="I211" s="4" t="s">
        <v>28</v>
      </c>
      <c r="J211" s="4" t="s">
        <v>13</v>
      </c>
      <c r="K211" s="4" t="s">
        <v>23</v>
      </c>
      <c r="L211" s="4" t="s">
        <v>40</v>
      </c>
      <c r="M211" s="8">
        <v>1</v>
      </c>
      <c r="N211" s="5">
        <v>80.680000000000007</v>
      </c>
      <c r="O211" s="6">
        <v>0</v>
      </c>
      <c r="P211" s="5">
        <v>39.630000000000003</v>
      </c>
      <c r="Q211" s="5">
        <f t="shared" si="12"/>
        <v>80.680000000000007</v>
      </c>
      <c r="R211" s="5">
        <f t="shared" si="13"/>
        <v>39.630000000000003</v>
      </c>
      <c r="S211" s="5">
        <f t="shared" si="14"/>
        <v>41.050000000000004</v>
      </c>
      <c r="T211" s="7">
        <f t="shared" si="15"/>
        <v>0.50880019831432821</v>
      </c>
    </row>
    <row r="212" spans="1:20" ht="15.6">
      <c r="A212" s="2">
        <v>14</v>
      </c>
      <c r="B212" s="3">
        <v>46068</v>
      </c>
      <c r="C212" s="4">
        <f>YEAR(SalesDataTable[[#This Row],[Order Date]])</f>
        <v>2026</v>
      </c>
      <c r="D212" s="16" t="str">
        <f>"Q"&amp;ROUNDUP(MONTH(SalesDataTable[[#This Row],[Order Date]])/3,0)</f>
        <v>Q1</v>
      </c>
      <c r="E212" s="4">
        <f>MONTH(SalesDataTable[[#This Row],[Order Date]])</f>
        <v>2</v>
      </c>
      <c r="F212" s="16" t="str">
        <f>TEXT(SalesDataTable[[#This Row],[Order Date]],"MMM")</f>
        <v>Feb</v>
      </c>
      <c r="G212" s="4" t="s">
        <v>0</v>
      </c>
      <c r="H212" s="4" t="s">
        <v>1</v>
      </c>
      <c r="I212" s="4" t="s">
        <v>8</v>
      </c>
      <c r="J212" s="4" t="s">
        <v>16</v>
      </c>
      <c r="K212" s="4" t="s">
        <v>14</v>
      </c>
      <c r="L212" s="4" t="s">
        <v>48</v>
      </c>
      <c r="M212" s="8">
        <v>3</v>
      </c>
      <c r="N212" s="5">
        <v>162.44999999999999</v>
      </c>
      <c r="O212" s="6">
        <v>0.05</v>
      </c>
      <c r="P212" s="5">
        <v>86.43</v>
      </c>
      <c r="Q212" s="5">
        <f t="shared" si="12"/>
        <v>462.98249999999996</v>
      </c>
      <c r="R212" s="5">
        <f t="shared" si="13"/>
        <v>259.29000000000002</v>
      </c>
      <c r="S212" s="5">
        <f t="shared" si="14"/>
        <v>203.69249999999994</v>
      </c>
      <c r="T212" s="7">
        <f t="shared" si="15"/>
        <v>0.43995723380473334</v>
      </c>
    </row>
    <row r="213" spans="1:20" ht="15.6">
      <c r="A213" s="2">
        <v>303</v>
      </c>
      <c r="B213" s="3">
        <v>46068</v>
      </c>
      <c r="C213" s="4">
        <f>YEAR(SalesDataTable[[#This Row],[Order Date]])</f>
        <v>2026</v>
      </c>
      <c r="D213" s="16" t="str">
        <f>"Q"&amp;ROUNDUP(MONTH(SalesDataTable[[#This Row],[Order Date]])/3,0)</f>
        <v>Q1</v>
      </c>
      <c r="E213" s="4">
        <f>MONTH(SalesDataTable[[#This Row],[Order Date]])</f>
        <v>2</v>
      </c>
      <c r="F213" s="16" t="str">
        <f>TEXT(SalesDataTable[[#This Row],[Order Date]],"MMM")</f>
        <v>Feb</v>
      </c>
      <c r="G213" s="4" t="s">
        <v>6</v>
      </c>
      <c r="H213" s="4" t="s">
        <v>27</v>
      </c>
      <c r="I213" s="4" t="s">
        <v>28</v>
      </c>
      <c r="J213" s="4" t="s">
        <v>3</v>
      </c>
      <c r="K213" s="4" t="s">
        <v>4</v>
      </c>
      <c r="L213" s="4" t="s">
        <v>30</v>
      </c>
      <c r="M213" s="8">
        <v>2</v>
      </c>
      <c r="N213" s="5">
        <v>102.12</v>
      </c>
      <c r="O213" s="6">
        <v>0.15</v>
      </c>
      <c r="P213" s="5">
        <v>51.03</v>
      </c>
      <c r="Q213" s="5">
        <f t="shared" si="12"/>
        <v>173.60400000000001</v>
      </c>
      <c r="R213" s="5">
        <f t="shared" si="13"/>
        <v>102.06</v>
      </c>
      <c r="S213" s="5">
        <f t="shared" si="14"/>
        <v>71.544000000000011</v>
      </c>
      <c r="T213" s="7">
        <f t="shared" si="15"/>
        <v>0.41211032003870884</v>
      </c>
    </row>
    <row r="214" spans="1:20" ht="15.6">
      <c r="A214" s="2">
        <v>1197</v>
      </c>
      <c r="B214" s="3">
        <v>46069</v>
      </c>
      <c r="C214" s="4">
        <f>YEAR(SalesDataTable[[#This Row],[Order Date]])</f>
        <v>2026</v>
      </c>
      <c r="D214" s="16" t="str">
        <f>"Q"&amp;ROUNDUP(MONTH(SalesDataTable[[#This Row],[Order Date]])/3,0)</f>
        <v>Q1</v>
      </c>
      <c r="E214" s="4">
        <f>MONTH(SalesDataTable[[#This Row],[Order Date]])</f>
        <v>2</v>
      </c>
      <c r="F214" s="16" t="str">
        <f>TEXT(SalesDataTable[[#This Row],[Order Date]],"MMM")</f>
        <v>Feb</v>
      </c>
      <c r="G214" s="4" t="s">
        <v>11</v>
      </c>
      <c r="H214" s="4" t="s">
        <v>18</v>
      </c>
      <c r="I214" s="4" t="s">
        <v>2</v>
      </c>
      <c r="J214" s="4" t="s">
        <v>13</v>
      </c>
      <c r="K214" s="4" t="s">
        <v>4</v>
      </c>
      <c r="L214" s="4" t="s">
        <v>30</v>
      </c>
      <c r="M214" s="8">
        <v>2</v>
      </c>
      <c r="N214" s="5">
        <v>101.77</v>
      </c>
      <c r="O214" s="6">
        <v>0</v>
      </c>
      <c r="P214" s="5">
        <v>51.34</v>
      </c>
      <c r="Q214" s="5">
        <f t="shared" si="12"/>
        <v>203.54</v>
      </c>
      <c r="R214" s="5">
        <f t="shared" si="13"/>
        <v>102.68</v>
      </c>
      <c r="S214" s="5">
        <f t="shared" si="14"/>
        <v>100.85999999999999</v>
      </c>
      <c r="T214" s="7">
        <f t="shared" si="15"/>
        <v>0.49552913432249185</v>
      </c>
    </row>
    <row r="215" spans="1:20" ht="15.6">
      <c r="A215" s="2">
        <v>2714</v>
      </c>
      <c r="B215" s="3">
        <v>46069</v>
      </c>
      <c r="C215" s="4">
        <f>YEAR(SalesDataTable[[#This Row],[Order Date]])</f>
        <v>2026</v>
      </c>
      <c r="D215" s="16" t="str">
        <f>"Q"&amp;ROUNDUP(MONTH(SalesDataTable[[#This Row],[Order Date]])/3,0)</f>
        <v>Q1</v>
      </c>
      <c r="E215" s="4">
        <f>MONTH(SalesDataTable[[#This Row],[Order Date]])</f>
        <v>2</v>
      </c>
      <c r="F215" s="16" t="str">
        <f>TEXT(SalesDataTable[[#This Row],[Order Date]],"MMM")</f>
        <v>Feb</v>
      </c>
      <c r="G215" s="4" t="s">
        <v>0</v>
      </c>
      <c r="H215" s="4" t="s">
        <v>50</v>
      </c>
      <c r="I215" s="4" t="s">
        <v>2</v>
      </c>
      <c r="J215" s="4" t="s">
        <v>16</v>
      </c>
      <c r="K215" s="4" t="s">
        <v>9</v>
      </c>
      <c r="L215" s="4" t="s">
        <v>37</v>
      </c>
      <c r="M215" s="8">
        <v>3</v>
      </c>
      <c r="N215" s="5">
        <v>153.24</v>
      </c>
      <c r="O215" s="6">
        <v>0.15</v>
      </c>
      <c r="P215" s="5">
        <v>77.61</v>
      </c>
      <c r="Q215" s="5">
        <f t="shared" si="12"/>
        <v>390.762</v>
      </c>
      <c r="R215" s="5">
        <f t="shared" si="13"/>
        <v>232.82999999999998</v>
      </c>
      <c r="S215" s="5">
        <f t="shared" si="14"/>
        <v>157.93200000000002</v>
      </c>
      <c r="T215" s="7">
        <f t="shared" si="15"/>
        <v>0.40416417154175693</v>
      </c>
    </row>
    <row r="216" spans="1:20" ht="15.6">
      <c r="A216" s="2">
        <v>2753</v>
      </c>
      <c r="B216" s="3">
        <v>46069</v>
      </c>
      <c r="C216" s="4">
        <f>YEAR(SalesDataTable[[#This Row],[Order Date]])</f>
        <v>2026</v>
      </c>
      <c r="D216" s="16" t="str">
        <f>"Q"&amp;ROUNDUP(MONTH(SalesDataTable[[#This Row],[Order Date]])/3,0)</f>
        <v>Q1</v>
      </c>
      <c r="E216" s="4">
        <f>MONTH(SalesDataTable[[#This Row],[Order Date]])</f>
        <v>2</v>
      </c>
      <c r="F216" s="16" t="str">
        <f>TEXT(SalesDataTable[[#This Row],[Order Date]],"MMM")</f>
        <v>Feb</v>
      </c>
      <c r="G216" s="4" t="s">
        <v>20</v>
      </c>
      <c r="H216" s="4" t="s">
        <v>21</v>
      </c>
      <c r="I216" s="4" t="s">
        <v>28</v>
      </c>
      <c r="J216" s="4" t="s">
        <v>3</v>
      </c>
      <c r="K216" s="4" t="s">
        <v>9</v>
      </c>
      <c r="L216" s="4" t="s">
        <v>17</v>
      </c>
      <c r="M216" s="8">
        <v>1</v>
      </c>
      <c r="N216" s="5">
        <v>140.47</v>
      </c>
      <c r="O216" s="6">
        <v>0</v>
      </c>
      <c r="P216" s="5">
        <v>79.66</v>
      </c>
      <c r="Q216" s="5">
        <f t="shared" si="12"/>
        <v>140.47</v>
      </c>
      <c r="R216" s="5">
        <f t="shared" si="13"/>
        <v>79.66</v>
      </c>
      <c r="S216" s="5">
        <f t="shared" si="14"/>
        <v>60.81</v>
      </c>
      <c r="T216" s="7">
        <f t="shared" si="15"/>
        <v>0.43290382288033036</v>
      </c>
    </row>
    <row r="217" spans="1:20" ht="15.6">
      <c r="A217" s="2">
        <v>3901</v>
      </c>
      <c r="B217" s="3">
        <v>46069</v>
      </c>
      <c r="C217" s="4">
        <f>YEAR(SalesDataTable[[#This Row],[Order Date]])</f>
        <v>2026</v>
      </c>
      <c r="D217" s="16" t="str">
        <f>"Q"&amp;ROUNDUP(MONTH(SalesDataTable[[#This Row],[Order Date]])/3,0)</f>
        <v>Q1</v>
      </c>
      <c r="E217" s="4">
        <f>MONTH(SalesDataTable[[#This Row],[Order Date]])</f>
        <v>2</v>
      </c>
      <c r="F217" s="16" t="str">
        <f>TEXT(SalesDataTable[[#This Row],[Order Date]],"MMM")</f>
        <v>Feb</v>
      </c>
      <c r="G217" s="4" t="s">
        <v>20</v>
      </c>
      <c r="H217" s="4" t="s">
        <v>31</v>
      </c>
      <c r="I217" s="4" t="s">
        <v>19</v>
      </c>
      <c r="J217" s="4" t="s">
        <v>13</v>
      </c>
      <c r="K217" s="4" t="s">
        <v>9</v>
      </c>
      <c r="L217" s="4" t="s">
        <v>46</v>
      </c>
      <c r="M217" s="8">
        <v>4</v>
      </c>
      <c r="N217" s="5">
        <v>70.67</v>
      </c>
      <c r="O217" s="6">
        <v>0.05</v>
      </c>
      <c r="P217" s="5">
        <v>32.96</v>
      </c>
      <c r="Q217" s="5">
        <f t="shared" si="12"/>
        <v>268.54599999999999</v>
      </c>
      <c r="R217" s="5">
        <f t="shared" si="13"/>
        <v>131.84</v>
      </c>
      <c r="S217" s="5">
        <f t="shared" si="14"/>
        <v>136.70599999999999</v>
      </c>
      <c r="T217" s="7">
        <f t="shared" si="15"/>
        <v>0.50905990035226734</v>
      </c>
    </row>
    <row r="218" spans="1:20" ht="15.6">
      <c r="A218" s="2">
        <v>594</v>
      </c>
      <c r="B218" s="3">
        <v>46070</v>
      </c>
      <c r="C218" s="4">
        <f>YEAR(SalesDataTable[[#This Row],[Order Date]])</f>
        <v>2026</v>
      </c>
      <c r="D218" s="16" t="str">
        <f>"Q"&amp;ROUNDUP(MONTH(SalesDataTable[[#This Row],[Order Date]])/3,0)</f>
        <v>Q1</v>
      </c>
      <c r="E218" s="4">
        <f>MONTH(SalesDataTable[[#This Row],[Order Date]])</f>
        <v>2</v>
      </c>
      <c r="F218" s="16" t="str">
        <f>TEXT(SalesDataTable[[#This Row],[Order Date]],"MMM")</f>
        <v>Feb</v>
      </c>
      <c r="G218" s="4" t="s">
        <v>0</v>
      </c>
      <c r="H218" s="4" t="s">
        <v>50</v>
      </c>
      <c r="I218" s="4" t="s">
        <v>19</v>
      </c>
      <c r="J218" s="4" t="s">
        <v>16</v>
      </c>
      <c r="K218" s="4" t="s">
        <v>14</v>
      </c>
      <c r="L218" s="4" t="s">
        <v>44</v>
      </c>
      <c r="M218" s="8">
        <v>3</v>
      </c>
      <c r="N218" s="5">
        <v>134.91</v>
      </c>
      <c r="O218" s="6">
        <v>0</v>
      </c>
      <c r="P218" s="5">
        <v>67.69</v>
      </c>
      <c r="Q218" s="5">
        <f t="shared" si="12"/>
        <v>404.73</v>
      </c>
      <c r="R218" s="5">
        <f t="shared" si="13"/>
        <v>203.07</v>
      </c>
      <c r="S218" s="5">
        <f t="shared" si="14"/>
        <v>201.66000000000003</v>
      </c>
      <c r="T218" s="7">
        <f t="shared" si="15"/>
        <v>0.49825809799125348</v>
      </c>
    </row>
    <row r="219" spans="1:20" ht="15.6">
      <c r="A219" s="2">
        <v>624</v>
      </c>
      <c r="B219" s="3">
        <v>46070</v>
      </c>
      <c r="C219" s="4">
        <f>YEAR(SalesDataTable[[#This Row],[Order Date]])</f>
        <v>2026</v>
      </c>
      <c r="D219" s="16" t="str">
        <f>"Q"&amp;ROUNDUP(MONTH(SalesDataTable[[#This Row],[Order Date]])/3,0)</f>
        <v>Q1</v>
      </c>
      <c r="E219" s="4">
        <f>MONTH(SalesDataTable[[#This Row],[Order Date]])</f>
        <v>2</v>
      </c>
      <c r="F219" s="16" t="str">
        <f>TEXT(SalesDataTable[[#This Row],[Order Date]],"MMM")</f>
        <v>Feb</v>
      </c>
      <c r="G219" s="4" t="s">
        <v>11</v>
      </c>
      <c r="H219" s="4" t="s">
        <v>12</v>
      </c>
      <c r="I219" s="4" t="s">
        <v>2</v>
      </c>
      <c r="J219" s="4" t="s">
        <v>16</v>
      </c>
      <c r="K219" s="4" t="s">
        <v>9</v>
      </c>
      <c r="L219" s="4" t="s">
        <v>46</v>
      </c>
      <c r="M219" s="8">
        <v>1</v>
      </c>
      <c r="N219" s="5">
        <v>70.86</v>
      </c>
      <c r="O219" s="6">
        <v>0.1</v>
      </c>
      <c r="P219" s="5">
        <v>33.299999999999997</v>
      </c>
      <c r="Q219" s="5">
        <f t="shared" si="12"/>
        <v>63.774000000000001</v>
      </c>
      <c r="R219" s="5">
        <f t="shared" si="13"/>
        <v>33.299999999999997</v>
      </c>
      <c r="S219" s="5">
        <f t="shared" si="14"/>
        <v>30.474000000000004</v>
      </c>
      <c r="T219" s="7">
        <f t="shared" si="15"/>
        <v>0.47784363533728486</v>
      </c>
    </row>
    <row r="220" spans="1:20" ht="15.6">
      <c r="A220" s="2">
        <v>1013</v>
      </c>
      <c r="B220" s="3">
        <v>46070</v>
      </c>
      <c r="C220" s="4">
        <f>YEAR(SalesDataTable[[#This Row],[Order Date]])</f>
        <v>2026</v>
      </c>
      <c r="D220" s="16" t="str">
        <f>"Q"&amp;ROUNDUP(MONTH(SalesDataTable[[#This Row],[Order Date]])/3,0)</f>
        <v>Q1</v>
      </c>
      <c r="E220" s="4">
        <f>MONTH(SalesDataTable[[#This Row],[Order Date]])</f>
        <v>2</v>
      </c>
      <c r="F220" s="16" t="str">
        <f>TEXT(SalesDataTable[[#This Row],[Order Date]],"MMM")</f>
        <v>Feb</v>
      </c>
      <c r="G220" s="4" t="s">
        <v>6</v>
      </c>
      <c r="H220" s="4" t="s">
        <v>43</v>
      </c>
      <c r="I220" s="4" t="s">
        <v>19</v>
      </c>
      <c r="J220" s="4" t="s">
        <v>13</v>
      </c>
      <c r="K220" s="4" t="s">
        <v>4</v>
      </c>
      <c r="L220" s="4" t="s">
        <v>30</v>
      </c>
      <c r="M220" s="8">
        <v>1</v>
      </c>
      <c r="N220" s="5">
        <v>104.35</v>
      </c>
      <c r="O220" s="6">
        <v>0</v>
      </c>
      <c r="P220" s="5">
        <v>51.49</v>
      </c>
      <c r="Q220" s="5">
        <f t="shared" si="12"/>
        <v>104.35</v>
      </c>
      <c r="R220" s="5">
        <f t="shared" si="13"/>
        <v>51.49</v>
      </c>
      <c r="S220" s="5">
        <f t="shared" si="14"/>
        <v>52.859999999999992</v>
      </c>
      <c r="T220" s="7">
        <f t="shared" si="15"/>
        <v>0.50656444657402966</v>
      </c>
    </row>
    <row r="221" spans="1:20" ht="15.6">
      <c r="A221" s="2">
        <v>1100</v>
      </c>
      <c r="B221" s="3">
        <v>46070</v>
      </c>
      <c r="C221" s="4">
        <f>YEAR(SalesDataTable[[#This Row],[Order Date]])</f>
        <v>2026</v>
      </c>
      <c r="D221" s="16" t="str">
        <f>"Q"&amp;ROUNDUP(MONTH(SalesDataTable[[#This Row],[Order Date]])/3,0)</f>
        <v>Q1</v>
      </c>
      <c r="E221" s="4">
        <f>MONTH(SalesDataTable[[#This Row],[Order Date]])</f>
        <v>2</v>
      </c>
      <c r="F221" s="16" t="str">
        <f>TEXT(SalesDataTable[[#This Row],[Order Date]],"MMM")</f>
        <v>Feb</v>
      </c>
      <c r="G221" s="4" t="s">
        <v>20</v>
      </c>
      <c r="H221" s="4" t="s">
        <v>33</v>
      </c>
      <c r="I221" s="4" t="s">
        <v>2</v>
      </c>
      <c r="J221" s="4" t="s">
        <v>3</v>
      </c>
      <c r="K221" s="4" t="s">
        <v>34</v>
      </c>
      <c r="L221" s="4" t="s">
        <v>38</v>
      </c>
      <c r="M221" s="8">
        <v>2</v>
      </c>
      <c r="N221" s="5">
        <v>120.48</v>
      </c>
      <c r="O221" s="6">
        <v>0</v>
      </c>
      <c r="P221" s="5">
        <v>70.680000000000007</v>
      </c>
      <c r="Q221" s="5">
        <f t="shared" si="12"/>
        <v>240.96</v>
      </c>
      <c r="R221" s="5">
        <f t="shared" si="13"/>
        <v>141.36000000000001</v>
      </c>
      <c r="S221" s="5">
        <f t="shared" si="14"/>
        <v>99.6</v>
      </c>
      <c r="T221" s="7">
        <f t="shared" si="15"/>
        <v>0.4133466135458167</v>
      </c>
    </row>
    <row r="222" spans="1:20" ht="15.6">
      <c r="A222" s="2">
        <v>2353</v>
      </c>
      <c r="B222" s="3">
        <v>46070</v>
      </c>
      <c r="C222" s="4">
        <f>YEAR(SalesDataTable[[#This Row],[Order Date]])</f>
        <v>2026</v>
      </c>
      <c r="D222" s="16" t="str">
        <f>"Q"&amp;ROUNDUP(MONTH(SalesDataTable[[#This Row],[Order Date]])/3,0)</f>
        <v>Q1</v>
      </c>
      <c r="E222" s="4">
        <f>MONTH(SalesDataTable[[#This Row],[Order Date]])</f>
        <v>2</v>
      </c>
      <c r="F222" s="16" t="str">
        <f>TEXT(SalesDataTable[[#This Row],[Order Date]],"MMM")</f>
        <v>Feb</v>
      </c>
      <c r="G222" s="4" t="s">
        <v>6</v>
      </c>
      <c r="H222" s="4" t="s">
        <v>43</v>
      </c>
      <c r="I222" s="4" t="s">
        <v>2</v>
      </c>
      <c r="J222" s="4" t="s">
        <v>3</v>
      </c>
      <c r="K222" s="4" t="s">
        <v>23</v>
      </c>
      <c r="L222" s="4" t="s">
        <v>24</v>
      </c>
      <c r="M222" s="8">
        <v>1</v>
      </c>
      <c r="N222" s="5">
        <v>339.52</v>
      </c>
      <c r="O222" s="6">
        <v>0.1</v>
      </c>
      <c r="P222" s="5">
        <v>191.19</v>
      </c>
      <c r="Q222" s="5">
        <f t="shared" si="12"/>
        <v>305.56799999999998</v>
      </c>
      <c r="R222" s="5">
        <f t="shared" si="13"/>
        <v>191.19</v>
      </c>
      <c r="S222" s="5">
        <f t="shared" si="14"/>
        <v>114.37799999999999</v>
      </c>
      <c r="T222" s="7">
        <f t="shared" si="15"/>
        <v>0.3743127552623311</v>
      </c>
    </row>
    <row r="223" spans="1:20" ht="15.6">
      <c r="A223" s="2">
        <v>3020</v>
      </c>
      <c r="B223" s="3">
        <v>46070</v>
      </c>
      <c r="C223" s="4">
        <f>YEAR(SalesDataTable[[#This Row],[Order Date]])</f>
        <v>2026</v>
      </c>
      <c r="D223" s="16" t="str">
        <f>"Q"&amp;ROUNDUP(MONTH(SalesDataTable[[#This Row],[Order Date]])/3,0)</f>
        <v>Q1</v>
      </c>
      <c r="E223" s="4">
        <f>MONTH(SalesDataTable[[#This Row],[Order Date]])</f>
        <v>2</v>
      </c>
      <c r="F223" s="16" t="str">
        <f>TEXT(SalesDataTable[[#This Row],[Order Date]],"MMM")</f>
        <v>Feb</v>
      </c>
      <c r="G223" s="4" t="s">
        <v>6</v>
      </c>
      <c r="H223" s="4" t="s">
        <v>49</v>
      </c>
      <c r="I223" s="4" t="s">
        <v>8</v>
      </c>
      <c r="J223" s="4" t="s">
        <v>16</v>
      </c>
      <c r="K223" s="4" t="s">
        <v>9</v>
      </c>
      <c r="L223" s="4" t="s">
        <v>37</v>
      </c>
      <c r="M223" s="8">
        <v>5</v>
      </c>
      <c r="N223" s="5">
        <v>154.72999999999999</v>
      </c>
      <c r="O223" s="6">
        <v>0.1</v>
      </c>
      <c r="P223" s="5">
        <v>77.42</v>
      </c>
      <c r="Q223" s="5">
        <f t="shared" si="12"/>
        <v>696.28499999999997</v>
      </c>
      <c r="R223" s="5">
        <f t="shared" si="13"/>
        <v>387.1</v>
      </c>
      <c r="S223" s="5">
        <f t="shared" si="14"/>
        <v>309.18499999999995</v>
      </c>
      <c r="T223" s="7">
        <f t="shared" si="15"/>
        <v>0.44404949122844806</v>
      </c>
    </row>
    <row r="224" spans="1:20" ht="15.6">
      <c r="A224" s="2">
        <v>3227</v>
      </c>
      <c r="B224" s="3">
        <v>46070</v>
      </c>
      <c r="C224" s="4">
        <f>YEAR(SalesDataTable[[#This Row],[Order Date]])</f>
        <v>2026</v>
      </c>
      <c r="D224" s="16" t="str">
        <f>"Q"&amp;ROUNDUP(MONTH(SalesDataTable[[#This Row],[Order Date]])/3,0)</f>
        <v>Q1</v>
      </c>
      <c r="E224" s="4">
        <f>MONTH(SalesDataTable[[#This Row],[Order Date]])</f>
        <v>2</v>
      </c>
      <c r="F224" s="16" t="str">
        <f>TEXT(SalesDataTable[[#This Row],[Order Date]],"MMM")</f>
        <v>Feb</v>
      </c>
      <c r="G224" s="4" t="s">
        <v>11</v>
      </c>
      <c r="H224" s="4" t="s">
        <v>25</v>
      </c>
      <c r="I224" s="4" t="s">
        <v>19</v>
      </c>
      <c r="J224" s="4" t="s">
        <v>16</v>
      </c>
      <c r="K224" s="4" t="s">
        <v>9</v>
      </c>
      <c r="L224" s="4" t="s">
        <v>10</v>
      </c>
      <c r="M224" s="8">
        <v>4</v>
      </c>
      <c r="N224" s="5">
        <v>93.98</v>
      </c>
      <c r="O224" s="6">
        <v>0.05</v>
      </c>
      <c r="P224" s="5">
        <v>44.6</v>
      </c>
      <c r="Q224" s="5">
        <f t="shared" si="12"/>
        <v>357.12400000000002</v>
      </c>
      <c r="R224" s="5">
        <f t="shared" si="13"/>
        <v>178.4</v>
      </c>
      <c r="S224" s="5">
        <f t="shared" si="14"/>
        <v>178.72400000000002</v>
      </c>
      <c r="T224" s="7">
        <f t="shared" si="15"/>
        <v>0.50045362395134463</v>
      </c>
    </row>
    <row r="225" spans="1:20" ht="15.6">
      <c r="A225" s="2">
        <v>3530</v>
      </c>
      <c r="B225" s="3">
        <v>46070</v>
      </c>
      <c r="C225" s="4">
        <f>YEAR(SalesDataTable[[#This Row],[Order Date]])</f>
        <v>2026</v>
      </c>
      <c r="D225" s="16" t="str">
        <f>"Q"&amp;ROUNDUP(MONTH(SalesDataTable[[#This Row],[Order Date]])/3,0)</f>
        <v>Q1</v>
      </c>
      <c r="E225" s="4">
        <f>MONTH(SalesDataTable[[#This Row],[Order Date]])</f>
        <v>2</v>
      </c>
      <c r="F225" s="16" t="str">
        <f>TEXT(SalesDataTable[[#This Row],[Order Date]],"MMM")</f>
        <v>Feb</v>
      </c>
      <c r="G225" s="4" t="s">
        <v>0</v>
      </c>
      <c r="H225" s="4" t="s">
        <v>1</v>
      </c>
      <c r="I225" s="4" t="s">
        <v>2</v>
      </c>
      <c r="J225" s="4" t="s">
        <v>13</v>
      </c>
      <c r="K225" s="4" t="s">
        <v>23</v>
      </c>
      <c r="L225" s="4" t="s">
        <v>24</v>
      </c>
      <c r="M225" s="8">
        <v>2</v>
      </c>
      <c r="N225" s="5">
        <v>336.83</v>
      </c>
      <c r="O225" s="6">
        <v>0</v>
      </c>
      <c r="P225" s="5">
        <v>194.42</v>
      </c>
      <c r="Q225" s="5">
        <f t="shared" si="12"/>
        <v>673.66</v>
      </c>
      <c r="R225" s="5">
        <f t="shared" si="13"/>
        <v>388.84</v>
      </c>
      <c r="S225" s="5">
        <f t="shared" si="14"/>
        <v>284.82</v>
      </c>
      <c r="T225" s="7">
        <f t="shared" si="15"/>
        <v>0.42279488169106078</v>
      </c>
    </row>
    <row r="226" spans="1:20" ht="15.6">
      <c r="A226" s="2">
        <v>6</v>
      </c>
      <c r="B226" s="3">
        <v>46071</v>
      </c>
      <c r="C226" s="4">
        <f>YEAR(SalesDataTable[[#This Row],[Order Date]])</f>
        <v>2026</v>
      </c>
      <c r="D226" s="16" t="str">
        <f>"Q"&amp;ROUNDUP(MONTH(SalesDataTable[[#This Row],[Order Date]])/3,0)</f>
        <v>Q1</v>
      </c>
      <c r="E226" s="4">
        <f>MONTH(SalesDataTable[[#This Row],[Order Date]])</f>
        <v>2</v>
      </c>
      <c r="F226" s="16" t="str">
        <f>TEXT(SalesDataTable[[#This Row],[Order Date]],"MMM")</f>
        <v>Feb</v>
      </c>
      <c r="G226" s="4" t="s">
        <v>20</v>
      </c>
      <c r="H226" s="4" t="s">
        <v>33</v>
      </c>
      <c r="I226" s="4" t="s">
        <v>19</v>
      </c>
      <c r="J226" s="4" t="s">
        <v>3</v>
      </c>
      <c r="K226" s="4" t="s">
        <v>23</v>
      </c>
      <c r="L226" s="4" t="s">
        <v>24</v>
      </c>
      <c r="M226" s="8">
        <v>1</v>
      </c>
      <c r="N226" s="5">
        <v>338.93</v>
      </c>
      <c r="O226" s="6">
        <v>0</v>
      </c>
      <c r="P226" s="5">
        <v>197.92</v>
      </c>
      <c r="Q226" s="5">
        <f t="shared" si="12"/>
        <v>338.93</v>
      </c>
      <c r="R226" s="5">
        <f t="shared" si="13"/>
        <v>197.92</v>
      </c>
      <c r="S226" s="5">
        <f t="shared" si="14"/>
        <v>141.01000000000002</v>
      </c>
      <c r="T226" s="7">
        <f t="shared" si="15"/>
        <v>0.41604461098161866</v>
      </c>
    </row>
    <row r="227" spans="1:20" ht="15.6">
      <c r="A227" s="2">
        <v>2038</v>
      </c>
      <c r="B227" s="3">
        <v>46071</v>
      </c>
      <c r="C227" s="4">
        <f>YEAR(SalesDataTable[[#This Row],[Order Date]])</f>
        <v>2026</v>
      </c>
      <c r="D227" s="16" t="str">
        <f>"Q"&amp;ROUNDUP(MONTH(SalesDataTable[[#This Row],[Order Date]])/3,0)</f>
        <v>Q1</v>
      </c>
      <c r="E227" s="4">
        <f>MONTH(SalesDataTable[[#This Row],[Order Date]])</f>
        <v>2</v>
      </c>
      <c r="F227" s="16" t="str">
        <f>TEXT(SalesDataTable[[#This Row],[Order Date]],"MMM")</f>
        <v>Feb</v>
      </c>
      <c r="G227" s="4" t="s">
        <v>0</v>
      </c>
      <c r="H227" s="4" t="s">
        <v>36</v>
      </c>
      <c r="I227" s="4" t="s">
        <v>2</v>
      </c>
      <c r="J227" s="4" t="s">
        <v>13</v>
      </c>
      <c r="K227" s="4" t="s">
        <v>23</v>
      </c>
      <c r="L227" s="4" t="s">
        <v>51</v>
      </c>
      <c r="M227" s="8">
        <v>5</v>
      </c>
      <c r="N227" s="5">
        <v>122.72</v>
      </c>
      <c r="O227" s="6">
        <v>0</v>
      </c>
      <c r="P227" s="5">
        <v>62.41</v>
      </c>
      <c r="Q227" s="5">
        <f t="shared" si="12"/>
        <v>613.6</v>
      </c>
      <c r="R227" s="5">
        <f t="shared" si="13"/>
        <v>312.04999999999995</v>
      </c>
      <c r="S227" s="5">
        <f t="shared" si="14"/>
        <v>301.55000000000007</v>
      </c>
      <c r="T227" s="7">
        <f t="shared" si="15"/>
        <v>0.49144393741851378</v>
      </c>
    </row>
    <row r="228" spans="1:20" ht="15.6">
      <c r="A228" s="2">
        <v>4104</v>
      </c>
      <c r="B228" s="3">
        <v>46071</v>
      </c>
      <c r="C228" s="4">
        <f>YEAR(SalesDataTable[[#This Row],[Order Date]])</f>
        <v>2026</v>
      </c>
      <c r="D228" s="16" t="str">
        <f>"Q"&amp;ROUNDUP(MONTH(SalesDataTable[[#This Row],[Order Date]])/3,0)</f>
        <v>Q1</v>
      </c>
      <c r="E228" s="4">
        <f>MONTH(SalesDataTable[[#This Row],[Order Date]])</f>
        <v>2</v>
      </c>
      <c r="F228" s="16" t="str">
        <f>TEXT(SalesDataTable[[#This Row],[Order Date]],"MMM")</f>
        <v>Feb</v>
      </c>
      <c r="G228" s="4" t="s">
        <v>20</v>
      </c>
      <c r="H228" s="4" t="s">
        <v>21</v>
      </c>
      <c r="I228" s="4" t="s">
        <v>2</v>
      </c>
      <c r="J228" s="4" t="s">
        <v>13</v>
      </c>
      <c r="K228" s="4" t="s">
        <v>14</v>
      </c>
      <c r="L228" s="4" t="s">
        <v>44</v>
      </c>
      <c r="M228" s="8">
        <v>4</v>
      </c>
      <c r="N228" s="5">
        <v>135.63</v>
      </c>
      <c r="O228" s="6">
        <v>0.05</v>
      </c>
      <c r="P228" s="5">
        <v>65.900000000000006</v>
      </c>
      <c r="Q228" s="5">
        <f t="shared" si="12"/>
        <v>515.39400000000001</v>
      </c>
      <c r="R228" s="5">
        <f t="shared" si="13"/>
        <v>263.60000000000002</v>
      </c>
      <c r="S228" s="5">
        <f t="shared" si="14"/>
        <v>251.79399999999998</v>
      </c>
      <c r="T228" s="7">
        <f t="shared" si="15"/>
        <v>0.4885466264644136</v>
      </c>
    </row>
    <row r="229" spans="1:20" ht="15.6">
      <c r="A229" s="2">
        <v>1072</v>
      </c>
      <c r="B229" s="3">
        <v>46072</v>
      </c>
      <c r="C229" s="4">
        <f>YEAR(SalesDataTable[[#This Row],[Order Date]])</f>
        <v>2026</v>
      </c>
      <c r="D229" s="16" t="str">
        <f>"Q"&amp;ROUNDUP(MONTH(SalesDataTable[[#This Row],[Order Date]])/3,0)</f>
        <v>Q1</v>
      </c>
      <c r="E229" s="4">
        <f>MONTH(SalesDataTable[[#This Row],[Order Date]])</f>
        <v>2</v>
      </c>
      <c r="F229" s="16" t="str">
        <f>TEXT(SalesDataTable[[#This Row],[Order Date]],"MMM")</f>
        <v>Feb</v>
      </c>
      <c r="G229" s="4" t="s">
        <v>11</v>
      </c>
      <c r="H229" s="4" t="s">
        <v>52</v>
      </c>
      <c r="I229" s="4" t="s">
        <v>2</v>
      </c>
      <c r="J229" s="4" t="s">
        <v>3</v>
      </c>
      <c r="K229" s="4" t="s">
        <v>23</v>
      </c>
      <c r="L229" s="4" t="s">
        <v>40</v>
      </c>
      <c r="M229" s="8">
        <v>2</v>
      </c>
      <c r="N229" s="5">
        <v>81.34</v>
      </c>
      <c r="O229" s="6">
        <v>0.05</v>
      </c>
      <c r="P229" s="5">
        <v>40.64</v>
      </c>
      <c r="Q229" s="5">
        <f t="shared" si="12"/>
        <v>154.54599999999999</v>
      </c>
      <c r="R229" s="5">
        <f t="shared" si="13"/>
        <v>81.28</v>
      </c>
      <c r="S229" s="5">
        <f t="shared" si="14"/>
        <v>73.265999999999991</v>
      </c>
      <c r="T229" s="7">
        <f t="shared" si="15"/>
        <v>0.47407244445019603</v>
      </c>
    </row>
    <row r="230" spans="1:20" ht="15.6">
      <c r="A230" s="2">
        <v>2435</v>
      </c>
      <c r="B230" s="3">
        <v>46072</v>
      </c>
      <c r="C230" s="4">
        <f>YEAR(SalesDataTable[[#This Row],[Order Date]])</f>
        <v>2026</v>
      </c>
      <c r="D230" s="16" t="str">
        <f>"Q"&amp;ROUNDUP(MONTH(SalesDataTable[[#This Row],[Order Date]])/3,0)</f>
        <v>Q1</v>
      </c>
      <c r="E230" s="4">
        <f>MONTH(SalesDataTable[[#This Row],[Order Date]])</f>
        <v>2</v>
      </c>
      <c r="F230" s="16" t="str">
        <f>TEXT(SalesDataTable[[#This Row],[Order Date]],"MMM")</f>
        <v>Feb</v>
      </c>
      <c r="G230" s="4" t="s">
        <v>11</v>
      </c>
      <c r="H230" s="4" t="s">
        <v>18</v>
      </c>
      <c r="I230" s="4" t="s">
        <v>2</v>
      </c>
      <c r="J230" s="4" t="s">
        <v>13</v>
      </c>
      <c r="K230" s="4" t="s">
        <v>4</v>
      </c>
      <c r="L230" s="4" t="s">
        <v>26</v>
      </c>
      <c r="M230" s="8">
        <v>1</v>
      </c>
      <c r="N230" s="5">
        <v>41.01</v>
      </c>
      <c r="O230" s="6">
        <v>0.05</v>
      </c>
      <c r="P230" s="5">
        <v>16.489999999999998</v>
      </c>
      <c r="Q230" s="5">
        <f t="shared" si="12"/>
        <v>38.959499999999998</v>
      </c>
      <c r="R230" s="5">
        <f t="shared" si="13"/>
        <v>16.489999999999998</v>
      </c>
      <c r="S230" s="5">
        <f t="shared" si="14"/>
        <v>22.4695</v>
      </c>
      <c r="T230" s="7">
        <f t="shared" si="15"/>
        <v>0.57673994789460847</v>
      </c>
    </row>
    <row r="231" spans="1:20" ht="15.6">
      <c r="A231" s="2">
        <v>4476</v>
      </c>
      <c r="B231" s="3">
        <v>46072</v>
      </c>
      <c r="C231" s="4">
        <f>YEAR(SalesDataTable[[#This Row],[Order Date]])</f>
        <v>2026</v>
      </c>
      <c r="D231" s="16" t="str">
        <f>"Q"&amp;ROUNDUP(MONTH(SalesDataTable[[#This Row],[Order Date]])/3,0)</f>
        <v>Q1</v>
      </c>
      <c r="E231" s="4">
        <f>MONTH(SalesDataTable[[#This Row],[Order Date]])</f>
        <v>2</v>
      </c>
      <c r="F231" s="16" t="str">
        <f>TEXT(SalesDataTable[[#This Row],[Order Date]],"MMM")</f>
        <v>Feb</v>
      </c>
      <c r="G231" s="4" t="s">
        <v>6</v>
      </c>
      <c r="H231" s="4" t="s">
        <v>41</v>
      </c>
      <c r="I231" s="4" t="s">
        <v>28</v>
      </c>
      <c r="J231" s="4" t="s">
        <v>16</v>
      </c>
      <c r="K231" s="4" t="s">
        <v>9</v>
      </c>
      <c r="L231" s="4" t="s">
        <v>37</v>
      </c>
      <c r="M231" s="8">
        <v>2</v>
      </c>
      <c r="N231" s="5">
        <v>153.03</v>
      </c>
      <c r="O231" s="6">
        <v>0</v>
      </c>
      <c r="P231" s="5">
        <v>81.02</v>
      </c>
      <c r="Q231" s="5">
        <f t="shared" si="12"/>
        <v>306.06</v>
      </c>
      <c r="R231" s="5">
        <f t="shared" si="13"/>
        <v>162.04</v>
      </c>
      <c r="S231" s="5">
        <f t="shared" si="14"/>
        <v>144.02000000000001</v>
      </c>
      <c r="T231" s="7">
        <f t="shared" si="15"/>
        <v>0.47056132784421356</v>
      </c>
    </row>
    <row r="232" spans="1:20" ht="15.6">
      <c r="A232" s="2">
        <v>174</v>
      </c>
      <c r="B232" s="3">
        <v>46073</v>
      </c>
      <c r="C232" s="4">
        <f>YEAR(SalesDataTable[[#This Row],[Order Date]])</f>
        <v>2026</v>
      </c>
      <c r="D232" s="16" t="str">
        <f>"Q"&amp;ROUNDUP(MONTH(SalesDataTable[[#This Row],[Order Date]])/3,0)</f>
        <v>Q1</v>
      </c>
      <c r="E232" s="4">
        <f>MONTH(SalesDataTable[[#This Row],[Order Date]])</f>
        <v>2</v>
      </c>
      <c r="F232" s="16" t="str">
        <f>TEXT(SalesDataTable[[#This Row],[Order Date]],"MMM")</f>
        <v>Feb</v>
      </c>
      <c r="G232" s="4" t="s">
        <v>6</v>
      </c>
      <c r="H232" s="4" t="s">
        <v>41</v>
      </c>
      <c r="I232" s="4" t="s">
        <v>2</v>
      </c>
      <c r="J232" s="4" t="s">
        <v>13</v>
      </c>
      <c r="K232" s="4" t="s">
        <v>34</v>
      </c>
      <c r="L232" s="4" t="s">
        <v>38</v>
      </c>
      <c r="M232" s="8">
        <v>2</v>
      </c>
      <c r="N232" s="5">
        <v>124.92</v>
      </c>
      <c r="O232" s="6">
        <v>0</v>
      </c>
      <c r="P232" s="5">
        <v>69.98</v>
      </c>
      <c r="Q232" s="5">
        <f t="shared" si="12"/>
        <v>249.84</v>
      </c>
      <c r="R232" s="5">
        <f t="shared" si="13"/>
        <v>139.96</v>
      </c>
      <c r="S232" s="5">
        <f t="shared" si="14"/>
        <v>109.88</v>
      </c>
      <c r="T232" s="7">
        <f t="shared" si="15"/>
        <v>0.43980147294268329</v>
      </c>
    </row>
    <row r="233" spans="1:20" ht="15.6">
      <c r="A233" s="2">
        <v>304</v>
      </c>
      <c r="B233" s="3">
        <v>46073</v>
      </c>
      <c r="C233" s="4">
        <f>YEAR(SalesDataTable[[#This Row],[Order Date]])</f>
        <v>2026</v>
      </c>
      <c r="D233" s="16" t="str">
        <f>"Q"&amp;ROUNDUP(MONTH(SalesDataTable[[#This Row],[Order Date]])/3,0)</f>
        <v>Q1</v>
      </c>
      <c r="E233" s="4">
        <f>MONTH(SalesDataTable[[#This Row],[Order Date]])</f>
        <v>2</v>
      </c>
      <c r="F233" s="16" t="str">
        <f>TEXT(SalesDataTable[[#This Row],[Order Date]],"MMM")</f>
        <v>Feb</v>
      </c>
      <c r="G233" s="4" t="s">
        <v>6</v>
      </c>
      <c r="H233" s="4" t="s">
        <v>43</v>
      </c>
      <c r="I233" s="4" t="s">
        <v>2</v>
      </c>
      <c r="J233" s="4" t="s">
        <v>16</v>
      </c>
      <c r="K233" s="4" t="s">
        <v>14</v>
      </c>
      <c r="L233" s="4" t="s">
        <v>44</v>
      </c>
      <c r="M233" s="8">
        <v>2</v>
      </c>
      <c r="N233" s="5">
        <v>136.55000000000001</v>
      </c>
      <c r="O233" s="6">
        <v>0</v>
      </c>
      <c r="P233" s="5">
        <v>68.84</v>
      </c>
      <c r="Q233" s="5">
        <f t="shared" si="12"/>
        <v>273.10000000000002</v>
      </c>
      <c r="R233" s="5">
        <f t="shared" si="13"/>
        <v>137.68</v>
      </c>
      <c r="S233" s="5">
        <f t="shared" si="14"/>
        <v>135.42000000000002</v>
      </c>
      <c r="T233" s="7">
        <f t="shared" si="15"/>
        <v>0.49586232149395826</v>
      </c>
    </row>
    <row r="234" spans="1:20" ht="15.6">
      <c r="A234" s="2">
        <v>404</v>
      </c>
      <c r="B234" s="3">
        <v>46073</v>
      </c>
      <c r="C234" s="4">
        <f>YEAR(SalesDataTable[[#This Row],[Order Date]])</f>
        <v>2026</v>
      </c>
      <c r="D234" s="16" t="str">
        <f>"Q"&amp;ROUNDUP(MONTH(SalesDataTable[[#This Row],[Order Date]])/3,0)</f>
        <v>Q1</v>
      </c>
      <c r="E234" s="4">
        <f>MONTH(SalesDataTable[[#This Row],[Order Date]])</f>
        <v>2</v>
      </c>
      <c r="F234" s="16" t="str">
        <f>TEXT(SalesDataTable[[#This Row],[Order Date]],"MMM")</f>
        <v>Feb</v>
      </c>
      <c r="G234" s="4" t="s">
        <v>11</v>
      </c>
      <c r="H234" s="4" t="s">
        <v>25</v>
      </c>
      <c r="I234" s="4" t="s">
        <v>8</v>
      </c>
      <c r="J234" s="4" t="s">
        <v>16</v>
      </c>
      <c r="K234" s="4" t="s">
        <v>23</v>
      </c>
      <c r="L234" s="4" t="s">
        <v>51</v>
      </c>
      <c r="M234" s="8">
        <v>15</v>
      </c>
      <c r="N234" s="5">
        <v>121.98</v>
      </c>
      <c r="O234" s="6">
        <v>0.1</v>
      </c>
      <c r="P234" s="5">
        <v>59.86</v>
      </c>
      <c r="Q234" s="5">
        <f t="shared" si="12"/>
        <v>1646.73</v>
      </c>
      <c r="R234" s="5">
        <f t="shared" si="13"/>
        <v>897.9</v>
      </c>
      <c r="S234" s="5">
        <f t="shared" si="14"/>
        <v>748.83</v>
      </c>
      <c r="T234" s="7">
        <f t="shared" si="15"/>
        <v>0.45473757082217486</v>
      </c>
    </row>
    <row r="235" spans="1:20" ht="15.6">
      <c r="A235" s="2">
        <v>675</v>
      </c>
      <c r="B235" s="3">
        <v>46073</v>
      </c>
      <c r="C235" s="4">
        <f>YEAR(SalesDataTable[[#This Row],[Order Date]])</f>
        <v>2026</v>
      </c>
      <c r="D235" s="16" t="str">
        <f>"Q"&amp;ROUNDUP(MONTH(SalesDataTable[[#This Row],[Order Date]])/3,0)</f>
        <v>Q1</v>
      </c>
      <c r="E235" s="4">
        <f>MONTH(SalesDataTable[[#This Row],[Order Date]])</f>
        <v>2</v>
      </c>
      <c r="F235" s="16" t="str">
        <f>TEXT(SalesDataTable[[#This Row],[Order Date]],"MMM")</f>
        <v>Feb</v>
      </c>
      <c r="G235" s="4" t="s">
        <v>6</v>
      </c>
      <c r="H235" s="4" t="s">
        <v>43</v>
      </c>
      <c r="I235" s="4" t="s">
        <v>2</v>
      </c>
      <c r="J235" s="4" t="s">
        <v>13</v>
      </c>
      <c r="K235" s="4" t="s">
        <v>14</v>
      </c>
      <c r="L235" s="4" t="s">
        <v>32</v>
      </c>
      <c r="M235" s="8">
        <v>1</v>
      </c>
      <c r="N235" s="5">
        <v>45.54</v>
      </c>
      <c r="O235" s="6">
        <v>0</v>
      </c>
      <c r="P235" s="5">
        <v>18.29</v>
      </c>
      <c r="Q235" s="5">
        <f t="shared" si="12"/>
        <v>45.54</v>
      </c>
      <c r="R235" s="5">
        <f t="shared" si="13"/>
        <v>18.29</v>
      </c>
      <c r="S235" s="5">
        <f t="shared" si="14"/>
        <v>27.25</v>
      </c>
      <c r="T235" s="7">
        <f t="shared" si="15"/>
        <v>0.59837505489679399</v>
      </c>
    </row>
    <row r="236" spans="1:20" ht="15.6">
      <c r="A236" s="2">
        <v>940</v>
      </c>
      <c r="B236" s="3">
        <v>46073</v>
      </c>
      <c r="C236" s="4">
        <f>YEAR(SalesDataTable[[#This Row],[Order Date]])</f>
        <v>2026</v>
      </c>
      <c r="D236" s="16" t="str">
        <f>"Q"&amp;ROUNDUP(MONTH(SalesDataTable[[#This Row],[Order Date]])/3,0)</f>
        <v>Q1</v>
      </c>
      <c r="E236" s="4">
        <f>MONTH(SalesDataTable[[#This Row],[Order Date]])</f>
        <v>2</v>
      </c>
      <c r="F236" s="16" t="str">
        <f>TEXT(SalesDataTable[[#This Row],[Order Date]],"MMM")</f>
        <v>Feb</v>
      </c>
      <c r="G236" s="4" t="s">
        <v>11</v>
      </c>
      <c r="H236" s="4" t="s">
        <v>18</v>
      </c>
      <c r="I236" s="4" t="s">
        <v>28</v>
      </c>
      <c r="J236" s="4" t="s">
        <v>3</v>
      </c>
      <c r="K236" s="4" t="s">
        <v>34</v>
      </c>
      <c r="L236" s="4" t="s">
        <v>45</v>
      </c>
      <c r="M236" s="8">
        <v>1</v>
      </c>
      <c r="N236" s="5">
        <v>51.73</v>
      </c>
      <c r="O236" s="6">
        <v>0</v>
      </c>
      <c r="P236" s="5">
        <v>21.83</v>
      </c>
      <c r="Q236" s="5">
        <f t="shared" si="12"/>
        <v>51.73</v>
      </c>
      <c r="R236" s="5">
        <f t="shared" si="13"/>
        <v>21.83</v>
      </c>
      <c r="S236" s="5">
        <f t="shared" si="14"/>
        <v>29.9</v>
      </c>
      <c r="T236" s="7">
        <f t="shared" si="15"/>
        <v>0.57800115986854828</v>
      </c>
    </row>
    <row r="237" spans="1:20" ht="15.6">
      <c r="A237" s="2">
        <v>2375</v>
      </c>
      <c r="B237" s="3">
        <v>46073</v>
      </c>
      <c r="C237" s="4">
        <f>YEAR(SalesDataTable[[#This Row],[Order Date]])</f>
        <v>2026</v>
      </c>
      <c r="D237" s="16" t="str">
        <f>"Q"&amp;ROUNDUP(MONTH(SalesDataTable[[#This Row],[Order Date]])/3,0)</f>
        <v>Q1</v>
      </c>
      <c r="E237" s="4">
        <f>MONTH(SalesDataTable[[#This Row],[Order Date]])</f>
        <v>2</v>
      </c>
      <c r="F237" s="16" t="str">
        <f>TEXT(SalesDataTable[[#This Row],[Order Date]],"MMM")</f>
        <v>Feb</v>
      </c>
      <c r="G237" s="4" t="s">
        <v>6</v>
      </c>
      <c r="H237" s="4" t="s">
        <v>43</v>
      </c>
      <c r="I237" s="4" t="s">
        <v>28</v>
      </c>
      <c r="J237" s="4" t="s">
        <v>3</v>
      </c>
      <c r="K237" s="4" t="s">
        <v>23</v>
      </c>
      <c r="L237" s="4" t="s">
        <v>40</v>
      </c>
      <c r="M237" s="8">
        <v>2</v>
      </c>
      <c r="N237" s="5">
        <v>80.510000000000005</v>
      </c>
      <c r="O237" s="6">
        <v>0.05</v>
      </c>
      <c r="P237" s="5">
        <v>38.630000000000003</v>
      </c>
      <c r="Q237" s="5">
        <f t="shared" si="12"/>
        <v>152.96899999999999</v>
      </c>
      <c r="R237" s="5">
        <f t="shared" si="13"/>
        <v>77.260000000000005</v>
      </c>
      <c r="S237" s="5">
        <f t="shared" si="14"/>
        <v>75.708999999999989</v>
      </c>
      <c r="T237" s="7">
        <f t="shared" si="15"/>
        <v>0.4949303453640933</v>
      </c>
    </row>
    <row r="238" spans="1:20" ht="15.6">
      <c r="A238" s="2">
        <v>4184</v>
      </c>
      <c r="B238" s="3">
        <v>46073</v>
      </c>
      <c r="C238" s="4">
        <f>YEAR(SalesDataTable[[#This Row],[Order Date]])</f>
        <v>2026</v>
      </c>
      <c r="D238" s="16" t="str">
        <f>"Q"&amp;ROUNDUP(MONTH(SalesDataTable[[#This Row],[Order Date]])/3,0)</f>
        <v>Q1</v>
      </c>
      <c r="E238" s="4">
        <f>MONTH(SalesDataTable[[#This Row],[Order Date]])</f>
        <v>2</v>
      </c>
      <c r="F238" s="16" t="str">
        <f>TEXT(SalesDataTable[[#This Row],[Order Date]],"MMM")</f>
        <v>Feb</v>
      </c>
      <c r="G238" s="4" t="s">
        <v>20</v>
      </c>
      <c r="H238" s="4" t="s">
        <v>31</v>
      </c>
      <c r="I238" s="4" t="s">
        <v>2</v>
      </c>
      <c r="J238" s="4" t="s">
        <v>13</v>
      </c>
      <c r="K238" s="4" t="s">
        <v>34</v>
      </c>
      <c r="L238" s="4" t="s">
        <v>42</v>
      </c>
      <c r="M238" s="8">
        <v>1</v>
      </c>
      <c r="N238" s="5">
        <v>36.31</v>
      </c>
      <c r="O238" s="6">
        <v>0</v>
      </c>
      <c r="P238" s="5">
        <v>14</v>
      </c>
      <c r="Q238" s="5">
        <f t="shared" si="12"/>
        <v>36.31</v>
      </c>
      <c r="R238" s="5">
        <f t="shared" si="13"/>
        <v>14</v>
      </c>
      <c r="S238" s="5">
        <f t="shared" si="14"/>
        <v>22.310000000000002</v>
      </c>
      <c r="T238" s="7">
        <f t="shared" si="15"/>
        <v>0.61443128614706699</v>
      </c>
    </row>
    <row r="239" spans="1:20" ht="15.6">
      <c r="A239" s="2">
        <v>4390</v>
      </c>
      <c r="B239" s="3">
        <v>46073</v>
      </c>
      <c r="C239" s="4">
        <f>YEAR(SalesDataTable[[#This Row],[Order Date]])</f>
        <v>2026</v>
      </c>
      <c r="D239" s="16" t="str">
        <f>"Q"&amp;ROUNDUP(MONTH(SalesDataTable[[#This Row],[Order Date]])/3,0)</f>
        <v>Q1</v>
      </c>
      <c r="E239" s="4">
        <f>MONTH(SalesDataTable[[#This Row],[Order Date]])</f>
        <v>2</v>
      </c>
      <c r="F239" s="16" t="str">
        <f>TEXT(SalesDataTable[[#This Row],[Order Date]],"MMM")</f>
        <v>Feb</v>
      </c>
      <c r="G239" s="4" t="s">
        <v>11</v>
      </c>
      <c r="H239" s="4" t="s">
        <v>52</v>
      </c>
      <c r="I239" s="4" t="s">
        <v>2</v>
      </c>
      <c r="J239" s="4" t="s">
        <v>3</v>
      </c>
      <c r="K239" s="4" t="s">
        <v>4</v>
      </c>
      <c r="L239" s="4" t="s">
        <v>5</v>
      </c>
      <c r="M239" s="8">
        <v>1</v>
      </c>
      <c r="N239" s="5">
        <v>82.86</v>
      </c>
      <c r="O239" s="6">
        <v>0.05</v>
      </c>
      <c r="P239" s="5">
        <v>42.3</v>
      </c>
      <c r="Q239" s="5">
        <f t="shared" si="12"/>
        <v>78.716999999999999</v>
      </c>
      <c r="R239" s="5">
        <f t="shared" si="13"/>
        <v>42.3</v>
      </c>
      <c r="S239" s="5">
        <f t="shared" si="14"/>
        <v>36.417000000000002</v>
      </c>
      <c r="T239" s="7">
        <f t="shared" si="15"/>
        <v>0.46263196005945351</v>
      </c>
    </row>
    <row r="240" spans="1:20" ht="15.6">
      <c r="A240" s="2">
        <v>1475</v>
      </c>
      <c r="B240" s="3">
        <v>46074</v>
      </c>
      <c r="C240" s="4">
        <f>YEAR(SalesDataTable[[#This Row],[Order Date]])</f>
        <v>2026</v>
      </c>
      <c r="D240" s="16" t="str">
        <f>"Q"&amp;ROUNDUP(MONTH(SalesDataTable[[#This Row],[Order Date]])/3,0)</f>
        <v>Q1</v>
      </c>
      <c r="E240" s="4">
        <f>MONTH(SalesDataTable[[#This Row],[Order Date]])</f>
        <v>2</v>
      </c>
      <c r="F240" s="16" t="str">
        <f>TEXT(SalesDataTable[[#This Row],[Order Date]],"MMM")</f>
        <v>Feb</v>
      </c>
      <c r="G240" s="4" t="s">
        <v>0</v>
      </c>
      <c r="H240" s="4" t="s">
        <v>1</v>
      </c>
      <c r="I240" s="4" t="s">
        <v>19</v>
      </c>
      <c r="J240" s="4" t="s">
        <v>13</v>
      </c>
      <c r="K240" s="4" t="s">
        <v>4</v>
      </c>
      <c r="L240" s="4" t="s">
        <v>30</v>
      </c>
      <c r="M240" s="8">
        <v>2</v>
      </c>
      <c r="N240" s="5">
        <v>103.03</v>
      </c>
      <c r="O240" s="6">
        <v>0.05</v>
      </c>
      <c r="P240" s="5">
        <v>50.73</v>
      </c>
      <c r="Q240" s="5">
        <f t="shared" si="12"/>
        <v>195.75700000000001</v>
      </c>
      <c r="R240" s="5">
        <f t="shared" si="13"/>
        <v>101.46</v>
      </c>
      <c r="S240" s="5">
        <f t="shared" si="14"/>
        <v>94.297000000000011</v>
      </c>
      <c r="T240" s="7">
        <f t="shared" si="15"/>
        <v>0.48170435795399402</v>
      </c>
    </row>
    <row r="241" spans="1:20" ht="15.6">
      <c r="A241" s="2">
        <v>3504</v>
      </c>
      <c r="B241" s="3">
        <v>46074</v>
      </c>
      <c r="C241" s="4">
        <f>YEAR(SalesDataTable[[#This Row],[Order Date]])</f>
        <v>2026</v>
      </c>
      <c r="D241" s="16" t="str">
        <f>"Q"&amp;ROUNDUP(MONTH(SalesDataTable[[#This Row],[Order Date]])/3,0)</f>
        <v>Q1</v>
      </c>
      <c r="E241" s="4">
        <f>MONTH(SalesDataTable[[#This Row],[Order Date]])</f>
        <v>2</v>
      </c>
      <c r="F241" s="16" t="str">
        <f>TEXT(SalesDataTable[[#This Row],[Order Date]],"MMM")</f>
        <v>Feb</v>
      </c>
      <c r="G241" s="4" t="s">
        <v>6</v>
      </c>
      <c r="H241" s="4" t="s">
        <v>49</v>
      </c>
      <c r="I241" s="4" t="s">
        <v>2</v>
      </c>
      <c r="J241" s="4" t="s">
        <v>16</v>
      </c>
      <c r="K241" s="4" t="s">
        <v>14</v>
      </c>
      <c r="L241" s="4" t="s">
        <v>15</v>
      </c>
      <c r="M241" s="8">
        <v>1</v>
      </c>
      <c r="N241" s="5">
        <v>36.39</v>
      </c>
      <c r="O241" s="6">
        <v>0</v>
      </c>
      <c r="P241" s="5">
        <v>13.49</v>
      </c>
      <c r="Q241" s="5">
        <f t="shared" si="12"/>
        <v>36.39</v>
      </c>
      <c r="R241" s="5">
        <f t="shared" si="13"/>
        <v>13.49</v>
      </c>
      <c r="S241" s="5">
        <f t="shared" si="14"/>
        <v>22.9</v>
      </c>
      <c r="T241" s="7">
        <f t="shared" si="15"/>
        <v>0.62929376202253362</v>
      </c>
    </row>
    <row r="242" spans="1:20" ht="15.6">
      <c r="A242" s="2">
        <v>1649</v>
      </c>
      <c r="B242" s="3">
        <v>46075</v>
      </c>
      <c r="C242" s="4">
        <f>YEAR(SalesDataTable[[#This Row],[Order Date]])</f>
        <v>2026</v>
      </c>
      <c r="D242" s="16" t="str">
        <f>"Q"&amp;ROUNDUP(MONTH(SalesDataTable[[#This Row],[Order Date]])/3,0)</f>
        <v>Q1</v>
      </c>
      <c r="E242" s="4">
        <f>MONTH(SalesDataTable[[#This Row],[Order Date]])</f>
        <v>2</v>
      </c>
      <c r="F242" s="16" t="str">
        <f>TEXT(SalesDataTable[[#This Row],[Order Date]],"MMM")</f>
        <v>Feb</v>
      </c>
      <c r="G242" s="4" t="s">
        <v>11</v>
      </c>
      <c r="H242" s="4" t="s">
        <v>25</v>
      </c>
      <c r="I242" s="4" t="s">
        <v>2</v>
      </c>
      <c r="J242" s="4" t="s">
        <v>3</v>
      </c>
      <c r="K242" s="4" t="s">
        <v>23</v>
      </c>
      <c r="L242" s="4" t="s">
        <v>51</v>
      </c>
      <c r="M242" s="8">
        <v>1</v>
      </c>
      <c r="N242" s="5">
        <v>124.93</v>
      </c>
      <c r="O242" s="6">
        <v>0.1</v>
      </c>
      <c r="P242" s="5">
        <v>59.74</v>
      </c>
      <c r="Q242" s="5">
        <f t="shared" si="12"/>
        <v>112.43700000000001</v>
      </c>
      <c r="R242" s="5">
        <f t="shared" si="13"/>
        <v>59.74</v>
      </c>
      <c r="S242" s="5">
        <f t="shared" si="14"/>
        <v>52.69700000000001</v>
      </c>
      <c r="T242" s="7">
        <f t="shared" si="15"/>
        <v>0.46868023871145625</v>
      </c>
    </row>
    <row r="243" spans="1:20" ht="15.6">
      <c r="A243" s="2">
        <v>2170</v>
      </c>
      <c r="B243" s="3">
        <v>46075</v>
      </c>
      <c r="C243" s="4">
        <f>YEAR(SalesDataTable[[#This Row],[Order Date]])</f>
        <v>2026</v>
      </c>
      <c r="D243" s="16" t="str">
        <f>"Q"&amp;ROUNDUP(MONTH(SalesDataTable[[#This Row],[Order Date]])/3,0)</f>
        <v>Q1</v>
      </c>
      <c r="E243" s="4">
        <f>MONTH(SalesDataTable[[#This Row],[Order Date]])</f>
        <v>2</v>
      </c>
      <c r="F243" s="16" t="str">
        <f>TEXT(SalesDataTable[[#This Row],[Order Date]],"MMM")</f>
        <v>Feb</v>
      </c>
      <c r="G243" s="4" t="s">
        <v>6</v>
      </c>
      <c r="H243" s="4" t="s">
        <v>41</v>
      </c>
      <c r="I243" s="4" t="s">
        <v>28</v>
      </c>
      <c r="J243" s="4" t="s">
        <v>3</v>
      </c>
      <c r="K243" s="4" t="s">
        <v>4</v>
      </c>
      <c r="L243" s="4" t="s">
        <v>30</v>
      </c>
      <c r="M243" s="8">
        <v>1</v>
      </c>
      <c r="N243" s="5">
        <v>101.19</v>
      </c>
      <c r="O243" s="6">
        <v>0.05</v>
      </c>
      <c r="P243" s="5">
        <v>49.14</v>
      </c>
      <c r="Q243" s="5">
        <f t="shared" si="12"/>
        <v>96.130499999999998</v>
      </c>
      <c r="R243" s="5">
        <f t="shared" si="13"/>
        <v>49.14</v>
      </c>
      <c r="S243" s="5">
        <f t="shared" si="14"/>
        <v>46.990499999999997</v>
      </c>
      <c r="T243" s="7">
        <f t="shared" si="15"/>
        <v>0.48881988546819166</v>
      </c>
    </row>
    <row r="244" spans="1:20" ht="15.6">
      <c r="A244" s="2">
        <v>3402</v>
      </c>
      <c r="B244" s="3">
        <v>46075</v>
      </c>
      <c r="C244" s="4">
        <f>YEAR(SalesDataTable[[#This Row],[Order Date]])</f>
        <v>2026</v>
      </c>
      <c r="D244" s="16" t="str">
        <f>"Q"&amp;ROUNDUP(MONTH(SalesDataTable[[#This Row],[Order Date]])/3,0)</f>
        <v>Q1</v>
      </c>
      <c r="E244" s="4">
        <f>MONTH(SalesDataTable[[#This Row],[Order Date]])</f>
        <v>2</v>
      </c>
      <c r="F244" s="16" t="str">
        <f>TEXT(SalesDataTable[[#This Row],[Order Date]],"MMM")</f>
        <v>Feb</v>
      </c>
      <c r="G244" s="4" t="s">
        <v>20</v>
      </c>
      <c r="H244" s="4" t="s">
        <v>33</v>
      </c>
      <c r="I244" s="4" t="s">
        <v>2</v>
      </c>
      <c r="J244" s="4" t="s">
        <v>3</v>
      </c>
      <c r="K244" s="4" t="s">
        <v>34</v>
      </c>
      <c r="L244" s="4" t="s">
        <v>45</v>
      </c>
      <c r="M244" s="8">
        <v>2</v>
      </c>
      <c r="N244" s="5">
        <v>51.2</v>
      </c>
      <c r="O244" s="6">
        <v>0</v>
      </c>
      <c r="P244" s="5">
        <v>21.38</v>
      </c>
      <c r="Q244" s="5">
        <f t="shared" si="12"/>
        <v>102.4</v>
      </c>
      <c r="R244" s="5">
        <f t="shared" si="13"/>
        <v>42.76</v>
      </c>
      <c r="S244" s="5">
        <f t="shared" si="14"/>
        <v>59.640000000000008</v>
      </c>
      <c r="T244" s="7">
        <f t="shared" si="15"/>
        <v>0.58242187500000009</v>
      </c>
    </row>
    <row r="245" spans="1:20" ht="15.6">
      <c r="A245" s="2">
        <v>3773</v>
      </c>
      <c r="B245" s="3">
        <v>46075</v>
      </c>
      <c r="C245" s="4">
        <f>YEAR(SalesDataTable[[#This Row],[Order Date]])</f>
        <v>2026</v>
      </c>
      <c r="D245" s="16" t="str">
        <f>"Q"&amp;ROUNDUP(MONTH(SalesDataTable[[#This Row],[Order Date]])/3,0)</f>
        <v>Q1</v>
      </c>
      <c r="E245" s="4">
        <f>MONTH(SalesDataTable[[#This Row],[Order Date]])</f>
        <v>2</v>
      </c>
      <c r="F245" s="16" t="str">
        <f>TEXT(SalesDataTable[[#This Row],[Order Date]],"MMM")</f>
        <v>Feb</v>
      </c>
      <c r="G245" s="4" t="s">
        <v>20</v>
      </c>
      <c r="H245" s="4" t="s">
        <v>21</v>
      </c>
      <c r="I245" s="4" t="s">
        <v>2</v>
      </c>
      <c r="J245" s="4" t="s">
        <v>3</v>
      </c>
      <c r="K245" s="4" t="s">
        <v>23</v>
      </c>
      <c r="L245" s="4" t="s">
        <v>40</v>
      </c>
      <c r="M245" s="8">
        <v>1</v>
      </c>
      <c r="N245" s="5">
        <v>81.81</v>
      </c>
      <c r="O245" s="6">
        <v>0</v>
      </c>
      <c r="P245" s="5">
        <v>40.32</v>
      </c>
      <c r="Q245" s="5">
        <f t="shared" si="12"/>
        <v>81.81</v>
      </c>
      <c r="R245" s="5">
        <f t="shared" si="13"/>
        <v>40.32</v>
      </c>
      <c r="S245" s="5">
        <f t="shared" si="14"/>
        <v>41.49</v>
      </c>
      <c r="T245" s="7">
        <f t="shared" si="15"/>
        <v>0.50715071507150711</v>
      </c>
    </row>
    <row r="246" spans="1:20" ht="15.6">
      <c r="A246" s="2">
        <v>4670</v>
      </c>
      <c r="B246" s="3">
        <v>46075</v>
      </c>
      <c r="C246" s="4">
        <f>YEAR(SalesDataTable[[#This Row],[Order Date]])</f>
        <v>2026</v>
      </c>
      <c r="D246" s="16" t="str">
        <f>"Q"&amp;ROUNDUP(MONTH(SalesDataTable[[#This Row],[Order Date]])/3,0)</f>
        <v>Q1</v>
      </c>
      <c r="E246" s="4">
        <f>MONTH(SalesDataTable[[#This Row],[Order Date]])</f>
        <v>2</v>
      </c>
      <c r="F246" s="16" t="str">
        <f>TEXT(SalesDataTable[[#This Row],[Order Date]],"MMM")</f>
        <v>Feb</v>
      </c>
      <c r="G246" s="4" t="s">
        <v>0</v>
      </c>
      <c r="H246" s="4" t="s">
        <v>50</v>
      </c>
      <c r="I246" s="4" t="s">
        <v>19</v>
      </c>
      <c r="J246" s="4" t="s">
        <v>16</v>
      </c>
      <c r="K246" s="4" t="s">
        <v>9</v>
      </c>
      <c r="L246" s="4" t="s">
        <v>37</v>
      </c>
      <c r="M246" s="8">
        <v>1</v>
      </c>
      <c r="N246" s="5">
        <v>152.96</v>
      </c>
      <c r="O246" s="6">
        <v>0</v>
      </c>
      <c r="P246" s="5">
        <v>79.510000000000005</v>
      </c>
      <c r="Q246" s="5">
        <f t="shared" si="12"/>
        <v>152.96</v>
      </c>
      <c r="R246" s="5">
        <f t="shared" si="13"/>
        <v>79.510000000000005</v>
      </c>
      <c r="S246" s="5">
        <f t="shared" si="14"/>
        <v>73.45</v>
      </c>
      <c r="T246" s="7">
        <f t="shared" si="15"/>
        <v>0.48019089958158995</v>
      </c>
    </row>
    <row r="247" spans="1:20" ht="15.6">
      <c r="A247" s="2">
        <v>587</v>
      </c>
      <c r="B247" s="3">
        <v>46076</v>
      </c>
      <c r="C247" s="4">
        <f>YEAR(SalesDataTable[[#This Row],[Order Date]])</f>
        <v>2026</v>
      </c>
      <c r="D247" s="16" t="str">
        <f>"Q"&amp;ROUNDUP(MONTH(SalesDataTable[[#This Row],[Order Date]])/3,0)</f>
        <v>Q1</v>
      </c>
      <c r="E247" s="4">
        <f>MONTH(SalesDataTable[[#This Row],[Order Date]])</f>
        <v>2</v>
      </c>
      <c r="F247" s="16" t="str">
        <f>TEXT(SalesDataTable[[#This Row],[Order Date]],"MMM")</f>
        <v>Feb</v>
      </c>
      <c r="G247" s="4" t="s">
        <v>20</v>
      </c>
      <c r="H247" s="4" t="s">
        <v>31</v>
      </c>
      <c r="I247" s="4" t="s">
        <v>28</v>
      </c>
      <c r="J247" s="4" t="s">
        <v>16</v>
      </c>
      <c r="K247" s="4" t="s">
        <v>14</v>
      </c>
      <c r="L247" s="4" t="s">
        <v>48</v>
      </c>
      <c r="M247" s="8">
        <v>1</v>
      </c>
      <c r="N247" s="5">
        <v>166.13</v>
      </c>
      <c r="O247" s="6">
        <v>0.05</v>
      </c>
      <c r="P247" s="5">
        <v>85.7</v>
      </c>
      <c r="Q247" s="5">
        <f t="shared" si="12"/>
        <v>157.8235</v>
      </c>
      <c r="R247" s="5">
        <f t="shared" si="13"/>
        <v>85.7</v>
      </c>
      <c r="S247" s="5">
        <f t="shared" si="14"/>
        <v>72.123499999999993</v>
      </c>
      <c r="T247" s="7">
        <f t="shared" si="15"/>
        <v>0.45698834457479398</v>
      </c>
    </row>
    <row r="248" spans="1:20" ht="15.6">
      <c r="A248" s="2">
        <v>1085</v>
      </c>
      <c r="B248" s="3">
        <v>46076</v>
      </c>
      <c r="C248" s="4">
        <f>YEAR(SalesDataTable[[#This Row],[Order Date]])</f>
        <v>2026</v>
      </c>
      <c r="D248" s="16" t="str">
        <f>"Q"&amp;ROUNDUP(MONTH(SalesDataTable[[#This Row],[Order Date]])/3,0)</f>
        <v>Q1</v>
      </c>
      <c r="E248" s="4">
        <f>MONTH(SalesDataTable[[#This Row],[Order Date]])</f>
        <v>2</v>
      </c>
      <c r="F248" s="16" t="str">
        <f>TEXT(SalesDataTable[[#This Row],[Order Date]],"MMM")</f>
        <v>Feb</v>
      </c>
      <c r="G248" s="4" t="s">
        <v>0</v>
      </c>
      <c r="H248" s="4" t="s">
        <v>50</v>
      </c>
      <c r="I248" s="4" t="s">
        <v>2</v>
      </c>
      <c r="J248" s="4" t="s">
        <v>13</v>
      </c>
      <c r="K248" s="4" t="s">
        <v>23</v>
      </c>
      <c r="L248" s="4" t="s">
        <v>29</v>
      </c>
      <c r="M248" s="8">
        <v>3</v>
      </c>
      <c r="N248" s="5">
        <v>193.18</v>
      </c>
      <c r="O248" s="6">
        <v>0.05</v>
      </c>
      <c r="P248" s="5">
        <v>106.19</v>
      </c>
      <c r="Q248" s="5">
        <f t="shared" si="12"/>
        <v>550.56299999999999</v>
      </c>
      <c r="R248" s="5">
        <f t="shared" si="13"/>
        <v>318.57</v>
      </c>
      <c r="S248" s="5">
        <f t="shared" si="14"/>
        <v>231.99299999999999</v>
      </c>
      <c r="T248" s="7">
        <f t="shared" si="15"/>
        <v>0.42137412067283853</v>
      </c>
    </row>
    <row r="249" spans="1:20" ht="15.6">
      <c r="A249" s="2">
        <v>1635</v>
      </c>
      <c r="B249" s="3">
        <v>46076</v>
      </c>
      <c r="C249" s="4">
        <f>YEAR(SalesDataTable[[#This Row],[Order Date]])</f>
        <v>2026</v>
      </c>
      <c r="D249" s="16" t="str">
        <f>"Q"&amp;ROUNDUP(MONTH(SalesDataTable[[#This Row],[Order Date]])/3,0)</f>
        <v>Q1</v>
      </c>
      <c r="E249" s="4">
        <f>MONTH(SalesDataTable[[#This Row],[Order Date]])</f>
        <v>2</v>
      </c>
      <c r="F249" s="16" t="str">
        <f>TEXT(SalesDataTable[[#This Row],[Order Date]],"MMM")</f>
        <v>Feb</v>
      </c>
      <c r="G249" s="4" t="s">
        <v>11</v>
      </c>
      <c r="H249" s="4" t="s">
        <v>39</v>
      </c>
      <c r="I249" s="4" t="s">
        <v>2</v>
      </c>
      <c r="J249" s="4" t="s">
        <v>3</v>
      </c>
      <c r="K249" s="4" t="s">
        <v>4</v>
      </c>
      <c r="L249" s="4" t="s">
        <v>5</v>
      </c>
      <c r="M249" s="8">
        <v>1</v>
      </c>
      <c r="N249" s="5">
        <v>80.42</v>
      </c>
      <c r="O249" s="6">
        <v>0</v>
      </c>
      <c r="P249" s="5">
        <v>41.72</v>
      </c>
      <c r="Q249" s="5">
        <f t="shared" si="12"/>
        <v>80.42</v>
      </c>
      <c r="R249" s="5">
        <f t="shared" si="13"/>
        <v>41.72</v>
      </c>
      <c r="S249" s="5">
        <f t="shared" si="14"/>
        <v>38.700000000000003</v>
      </c>
      <c r="T249" s="7">
        <f t="shared" si="15"/>
        <v>0.4812235762248197</v>
      </c>
    </row>
    <row r="250" spans="1:20" ht="15.6">
      <c r="A250" s="2">
        <v>4067</v>
      </c>
      <c r="B250" s="3">
        <v>46076</v>
      </c>
      <c r="C250" s="4">
        <f>YEAR(SalesDataTable[[#This Row],[Order Date]])</f>
        <v>2026</v>
      </c>
      <c r="D250" s="16" t="str">
        <f>"Q"&amp;ROUNDUP(MONTH(SalesDataTable[[#This Row],[Order Date]])/3,0)</f>
        <v>Q1</v>
      </c>
      <c r="E250" s="4">
        <f>MONTH(SalesDataTable[[#This Row],[Order Date]])</f>
        <v>2</v>
      </c>
      <c r="F250" s="16" t="str">
        <f>TEXT(SalesDataTable[[#This Row],[Order Date]],"MMM")</f>
        <v>Feb</v>
      </c>
      <c r="G250" s="4" t="s">
        <v>20</v>
      </c>
      <c r="H250" s="4" t="s">
        <v>47</v>
      </c>
      <c r="I250" s="4" t="s">
        <v>2</v>
      </c>
      <c r="J250" s="4" t="s">
        <v>3</v>
      </c>
      <c r="K250" s="4" t="s">
        <v>23</v>
      </c>
      <c r="L250" s="4" t="s">
        <v>51</v>
      </c>
      <c r="M250" s="8">
        <v>2</v>
      </c>
      <c r="N250" s="5">
        <v>122.17</v>
      </c>
      <c r="O250" s="6">
        <v>0</v>
      </c>
      <c r="P250" s="5">
        <v>60.62</v>
      </c>
      <c r="Q250" s="5">
        <f t="shared" si="12"/>
        <v>244.34</v>
      </c>
      <c r="R250" s="5">
        <f t="shared" si="13"/>
        <v>121.24</v>
      </c>
      <c r="S250" s="5">
        <f t="shared" si="14"/>
        <v>123.10000000000001</v>
      </c>
      <c r="T250" s="7">
        <f t="shared" si="15"/>
        <v>0.50380617172792019</v>
      </c>
    </row>
    <row r="251" spans="1:20" ht="15.6">
      <c r="A251" s="2">
        <v>287</v>
      </c>
      <c r="B251" s="3">
        <v>46077</v>
      </c>
      <c r="C251" s="4">
        <f>YEAR(SalesDataTable[[#This Row],[Order Date]])</f>
        <v>2026</v>
      </c>
      <c r="D251" s="16" t="str">
        <f>"Q"&amp;ROUNDUP(MONTH(SalesDataTable[[#This Row],[Order Date]])/3,0)</f>
        <v>Q1</v>
      </c>
      <c r="E251" s="4">
        <f>MONTH(SalesDataTable[[#This Row],[Order Date]])</f>
        <v>2</v>
      </c>
      <c r="F251" s="16" t="str">
        <f>TEXT(SalesDataTable[[#This Row],[Order Date]],"MMM")</f>
        <v>Feb</v>
      </c>
      <c r="G251" s="4" t="s">
        <v>6</v>
      </c>
      <c r="H251" s="4" t="s">
        <v>27</v>
      </c>
      <c r="I251" s="4" t="s">
        <v>28</v>
      </c>
      <c r="J251" s="4" t="s">
        <v>13</v>
      </c>
      <c r="K251" s="4" t="s">
        <v>14</v>
      </c>
      <c r="L251" s="4" t="s">
        <v>48</v>
      </c>
      <c r="M251" s="8">
        <v>1</v>
      </c>
      <c r="N251" s="5">
        <v>164.6</v>
      </c>
      <c r="O251" s="6">
        <v>0</v>
      </c>
      <c r="P251" s="5">
        <v>85.07</v>
      </c>
      <c r="Q251" s="5">
        <f t="shared" si="12"/>
        <v>164.6</v>
      </c>
      <c r="R251" s="5">
        <f t="shared" si="13"/>
        <v>85.07</v>
      </c>
      <c r="S251" s="5">
        <f t="shared" si="14"/>
        <v>79.53</v>
      </c>
      <c r="T251" s="7">
        <f t="shared" si="15"/>
        <v>0.48317132442284327</v>
      </c>
    </row>
    <row r="252" spans="1:20" ht="15.6">
      <c r="A252" s="2">
        <v>794</v>
      </c>
      <c r="B252" s="3">
        <v>46077</v>
      </c>
      <c r="C252" s="4">
        <f>YEAR(SalesDataTable[[#This Row],[Order Date]])</f>
        <v>2026</v>
      </c>
      <c r="D252" s="16" t="str">
        <f>"Q"&amp;ROUNDUP(MONTH(SalesDataTable[[#This Row],[Order Date]])/3,0)</f>
        <v>Q1</v>
      </c>
      <c r="E252" s="4">
        <f>MONTH(SalesDataTable[[#This Row],[Order Date]])</f>
        <v>2</v>
      </c>
      <c r="F252" s="16" t="str">
        <f>TEXT(SalesDataTable[[#This Row],[Order Date]],"MMM")</f>
        <v>Feb</v>
      </c>
      <c r="G252" s="4" t="s">
        <v>6</v>
      </c>
      <c r="H252" s="4" t="s">
        <v>49</v>
      </c>
      <c r="I252" s="4" t="s">
        <v>2</v>
      </c>
      <c r="J252" s="4" t="s">
        <v>13</v>
      </c>
      <c r="K252" s="4" t="s">
        <v>14</v>
      </c>
      <c r="L252" s="4" t="s">
        <v>44</v>
      </c>
      <c r="M252" s="8">
        <v>1</v>
      </c>
      <c r="N252" s="5">
        <v>132.19999999999999</v>
      </c>
      <c r="O252" s="6">
        <v>0</v>
      </c>
      <c r="P252" s="5">
        <v>67.180000000000007</v>
      </c>
      <c r="Q252" s="5">
        <f t="shared" si="12"/>
        <v>132.19999999999999</v>
      </c>
      <c r="R252" s="5">
        <f t="shared" si="13"/>
        <v>67.180000000000007</v>
      </c>
      <c r="S252" s="5">
        <f t="shared" si="14"/>
        <v>65.019999999999982</v>
      </c>
      <c r="T252" s="7">
        <f t="shared" si="15"/>
        <v>0.49183055975794243</v>
      </c>
    </row>
    <row r="253" spans="1:20" ht="15.6">
      <c r="A253" s="2">
        <v>1609</v>
      </c>
      <c r="B253" s="3">
        <v>46077</v>
      </c>
      <c r="C253" s="4">
        <f>YEAR(SalesDataTable[[#This Row],[Order Date]])</f>
        <v>2026</v>
      </c>
      <c r="D253" s="16" t="str">
        <f>"Q"&amp;ROUNDUP(MONTH(SalesDataTable[[#This Row],[Order Date]])/3,0)</f>
        <v>Q1</v>
      </c>
      <c r="E253" s="4">
        <f>MONTH(SalesDataTable[[#This Row],[Order Date]])</f>
        <v>2</v>
      </c>
      <c r="F253" s="16" t="str">
        <f>TEXT(SalesDataTable[[#This Row],[Order Date]],"MMM")</f>
        <v>Feb</v>
      </c>
      <c r="G253" s="4" t="s">
        <v>20</v>
      </c>
      <c r="H253" s="4" t="s">
        <v>21</v>
      </c>
      <c r="I253" s="4" t="s">
        <v>2</v>
      </c>
      <c r="J253" s="4" t="s">
        <v>3</v>
      </c>
      <c r="K253" s="4" t="s">
        <v>4</v>
      </c>
      <c r="L253" s="4" t="s">
        <v>26</v>
      </c>
      <c r="M253" s="8">
        <v>2</v>
      </c>
      <c r="N253" s="5">
        <v>40.700000000000003</v>
      </c>
      <c r="O253" s="6">
        <v>0</v>
      </c>
      <c r="P253" s="5">
        <v>16.63</v>
      </c>
      <c r="Q253" s="5">
        <f t="shared" si="12"/>
        <v>81.400000000000006</v>
      </c>
      <c r="R253" s="5">
        <f t="shared" si="13"/>
        <v>33.26</v>
      </c>
      <c r="S253" s="5">
        <f t="shared" si="14"/>
        <v>48.140000000000008</v>
      </c>
      <c r="T253" s="7">
        <f t="shared" si="15"/>
        <v>0.59140049140049145</v>
      </c>
    </row>
    <row r="254" spans="1:20" ht="15.6">
      <c r="A254" s="2">
        <v>4921</v>
      </c>
      <c r="B254" s="3">
        <v>46077</v>
      </c>
      <c r="C254" s="4">
        <f>YEAR(SalesDataTable[[#This Row],[Order Date]])</f>
        <v>2026</v>
      </c>
      <c r="D254" s="16" t="str">
        <f>"Q"&amp;ROUNDUP(MONTH(SalesDataTable[[#This Row],[Order Date]])/3,0)</f>
        <v>Q1</v>
      </c>
      <c r="E254" s="4">
        <f>MONTH(SalesDataTable[[#This Row],[Order Date]])</f>
        <v>2</v>
      </c>
      <c r="F254" s="16" t="str">
        <f>TEXT(SalesDataTable[[#This Row],[Order Date]],"MMM")</f>
        <v>Feb</v>
      </c>
      <c r="G254" s="4" t="s">
        <v>6</v>
      </c>
      <c r="H254" s="4" t="s">
        <v>43</v>
      </c>
      <c r="I254" s="4" t="s">
        <v>2</v>
      </c>
      <c r="J254" s="4" t="s">
        <v>3</v>
      </c>
      <c r="K254" s="4" t="s">
        <v>14</v>
      </c>
      <c r="L254" s="4" t="s">
        <v>15</v>
      </c>
      <c r="M254" s="8">
        <v>1</v>
      </c>
      <c r="N254" s="5">
        <v>35.39</v>
      </c>
      <c r="O254" s="6">
        <v>0</v>
      </c>
      <c r="P254" s="5">
        <v>13.93</v>
      </c>
      <c r="Q254" s="5">
        <f t="shared" si="12"/>
        <v>35.39</v>
      </c>
      <c r="R254" s="5">
        <f t="shared" si="13"/>
        <v>13.93</v>
      </c>
      <c r="S254" s="5">
        <f t="shared" si="14"/>
        <v>21.46</v>
      </c>
      <c r="T254" s="7">
        <f t="shared" si="15"/>
        <v>0.60638598474145244</v>
      </c>
    </row>
    <row r="255" spans="1:20" ht="15.6">
      <c r="A255" s="2">
        <v>2209</v>
      </c>
      <c r="B255" s="3">
        <v>46078</v>
      </c>
      <c r="C255" s="4">
        <f>YEAR(SalesDataTable[[#This Row],[Order Date]])</f>
        <v>2026</v>
      </c>
      <c r="D255" s="16" t="str">
        <f>"Q"&amp;ROUNDUP(MONTH(SalesDataTable[[#This Row],[Order Date]])/3,0)</f>
        <v>Q1</v>
      </c>
      <c r="E255" s="4">
        <f>MONTH(SalesDataTable[[#This Row],[Order Date]])</f>
        <v>2</v>
      </c>
      <c r="F255" s="16" t="str">
        <f>TEXT(SalesDataTable[[#This Row],[Order Date]],"MMM")</f>
        <v>Feb</v>
      </c>
      <c r="G255" s="4" t="s">
        <v>0</v>
      </c>
      <c r="H255" s="4" t="s">
        <v>1</v>
      </c>
      <c r="I255" s="4" t="s">
        <v>2</v>
      </c>
      <c r="J255" s="4" t="s">
        <v>16</v>
      </c>
      <c r="K255" s="4" t="s">
        <v>4</v>
      </c>
      <c r="L255" s="4" t="s">
        <v>22</v>
      </c>
      <c r="M255" s="8">
        <v>5</v>
      </c>
      <c r="N255" s="5">
        <v>50.58</v>
      </c>
      <c r="O255" s="6">
        <v>0.1</v>
      </c>
      <c r="P255" s="5">
        <v>22.42</v>
      </c>
      <c r="Q255" s="5">
        <f t="shared" si="12"/>
        <v>227.60999999999999</v>
      </c>
      <c r="R255" s="5">
        <f t="shared" si="13"/>
        <v>112.10000000000001</v>
      </c>
      <c r="S255" s="5">
        <f t="shared" si="14"/>
        <v>115.50999999999998</v>
      </c>
      <c r="T255" s="7">
        <f t="shared" si="15"/>
        <v>0.50749088352884308</v>
      </c>
    </row>
    <row r="256" spans="1:20" ht="15.6">
      <c r="A256" s="2">
        <v>4757</v>
      </c>
      <c r="B256" s="3">
        <v>46078</v>
      </c>
      <c r="C256" s="4">
        <f>YEAR(SalesDataTable[[#This Row],[Order Date]])</f>
        <v>2026</v>
      </c>
      <c r="D256" s="16" t="str">
        <f>"Q"&amp;ROUNDUP(MONTH(SalesDataTable[[#This Row],[Order Date]])/3,0)</f>
        <v>Q1</v>
      </c>
      <c r="E256" s="4">
        <f>MONTH(SalesDataTable[[#This Row],[Order Date]])</f>
        <v>2</v>
      </c>
      <c r="F256" s="16" t="str">
        <f>TEXT(SalesDataTable[[#This Row],[Order Date]],"MMM")</f>
        <v>Feb</v>
      </c>
      <c r="G256" s="4" t="s">
        <v>6</v>
      </c>
      <c r="H256" s="4" t="s">
        <v>41</v>
      </c>
      <c r="I256" s="4" t="s">
        <v>28</v>
      </c>
      <c r="J256" s="4" t="s">
        <v>16</v>
      </c>
      <c r="K256" s="4" t="s">
        <v>34</v>
      </c>
      <c r="L256" s="4" t="s">
        <v>45</v>
      </c>
      <c r="M256" s="8">
        <v>2</v>
      </c>
      <c r="N256" s="5">
        <v>49.48</v>
      </c>
      <c r="O256" s="6">
        <v>0</v>
      </c>
      <c r="P256" s="5">
        <v>21.37</v>
      </c>
      <c r="Q256" s="5">
        <f t="shared" si="12"/>
        <v>98.96</v>
      </c>
      <c r="R256" s="5">
        <f t="shared" si="13"/>
        <v>42.74</v>
      </c>
      <c r="S256" s="5">
        <f t="shared" si="14"/>
        <v>56.219999999999992</v>
      </c>
      <c r="T256" s="7">
        <f t="shared" si="15"/>
        <v>0.5681083265966046</v>
      </c>
    </row>
    <row r="257" spans="1:20" ht="15.6">
      <c r="A257" s="2">
        <v>5155</v>
      </c>
      <c r="B257" s="3">
        <v>46078</v>
      </c>
      <c r="C257" s="4">
        <f>YEAR(SalesDataTable[[#This Row],[Order Date]])</f>
        <v>2026</v>
      </c>
      <c r="D257" s="16" t="str">
        <f>"Q"&amp;ROUNDUP(MONTH(SalesDataTable[[#This Row],[Order Date]])/3,0)</f>
        <v>Q1</v>
      </c>
      <c r="E257" s="4">
        <f>MONTH(SalesDataTable[[#This Row],[Order Date]])</f>
        <v>2</v>
      </c>
      <c r="F257" s="16" t="str">
        <f>TEXT(SalesDataTable[[#This Row],[Order Date]],"MMM")</f>
        <v>Feb</v>
      </c>
      <c r="G257" s="4" t="s">
        <v>20</v>
      </c>
      <c r="H257" s="4" t="s">
        <v>47</v>
      </c>
      <c r="I257" s="4" t="s">
        <v>19</v>
      </c>
      <c r="J257" s="4" t="s">
        <v>13</v>
      </c>
      <c r="K257" s="4" t="s">
        <v>34</v>
      </c>
      <c r="L257" s="4" t="s">
        <v>45</v>
      </c>
      <c r="M257" s="8">
        <v>1</v>
      </c>
      <c r="N257" s="5">
        <v>50.51</v>
      </c>
      <c r="O257" s="6">
        <v>0</v>
      </c>
      <c r="P257" s="5">
        <v>21.4</v>
      </c>
      <c r="Q257" s="5">
        <f t="shared" si="12"/>
        <v>50.51</v>
      </c>
      <c r="R257" s="5">
        <f t="shared" si="13"/>
        <v>21.4</v>
      </c>
      <c r="S257" s="5">
        <f t="shared" si="14"/>
        <v>29.11</v>
      </c>
      <c r="T257" s="7">
        <f t="shared" si="15"/>
        <v>0.57632152049099195</v>
      </c>
    </row>
    <row r="258" spans="1:20" ht="15.6">
      <c r="A258" s="2">
        <v>1737</v>
      </c>
      <c r="B258" s="3">
        <v>46079</v>
      </c>
      <c r="C258" s="4">
        <f>YEAR(SalesDataTable[[#This Row],[Order Date]])</f>
        <v>2026</v>
      </c>
      <c r="D258" s="16" t="str">
        <f>"Q"&amp;ROUNDUP(MONTH(SalesDataTable[[#This Row],[Order Date]])/3,0)</f>
        <v>Q1</v>
      </c>
      <c r="E258" s="4">
        <f>MONTH(SalesDataTable[[#This Row],[Order Date]])</f>
        <v>2</v>
      </c>
      <c r="F258" s="16" t="str">
        <f>TEXT(SalesDataTable[[#This Row],[Order Date]],"MMM")</f>
        <v>Feb</v>
      </c>
      <c r="G258" s="4" t="s">
        <v>0</v>
      </c>
      <c r="H258" s="4" t="s">
        <v>50</v>
      </c>
      <c r="I258" s="4" t="s">
        <v>2</v>
      </c>
      <c r="J258" s="4" t="s">
        <v>13</v>
      </c>
      <c r="K258" s="4" t="s">
        <v>23</v>
      </c>
      <c r="L258" s="4" t="s">
        <v>51</v>
      </c>
      <c r="M258" s="8">
        <v>2</v>
      </c>
      <c r="N258" s="5">
        <v>122.16</v>
      </c>
      <c r="O258" s="6">
        <v>0</v>
      </c>
      <c r="P258" s="5">
        <v>61.31</v>
      </c>
      <c r="Q258" s="5">
        <f t="shared" ref="Q258:Q321" si="16">M258*N258*(1-O258)</f>
        <v>244.32</v>
      </c>
      <c r="R258" s="5">
        <f t="shared" ref="R258:R321" si="17">M258*P258</f>
        <v>122.62</v>
      </c>
      <c r="S258" s="5">
        <f t="shared" ref="S258:S321" si="18">Q258-R258</f>
        <v>121.69999999999999</v>
      </c>
      <c r="T258" s="7">
        <f t="shared" ref="T258:T321" si="19">IFERROR(S258/Q258,0)</f>
        <v>0.49811722331368691</v>
      </c>
    </row>
    <row r="259" spans="1:20" ht="15.6">
      <c r="A259" s="2">
        <v>1905</v>
      </c>
      <c r="B259" s="3">
        <v>46079</v>
      </c>
      <c r="C259" s="4">
        <f>YEAR(SalesDataTable[[#This Row],[Order Date]])</f>
        <v>2026</v>
      </c>
      <c r="D259" s="16" t="str">
        <f>"Q"&amp;ROUNDUP(MONTH(SalesDataTable[[#This Row],[Order Date]])/3,0)</f>
        <v>Q1</v>
      </c>
      <c r="E259" s="4">
        <f>MONTH(SalesDataTable[[#This Row],[Order Date]])</f>
        <v>2</v>
      </c>
      <c r="F259" s="16" t="str">
        <f>TEXT(SalesDataTable[[#This Row],[Order Date]],"MMM")</f>
        <v>Feb</v>
      </c>
      <c r="G259" s="4" t="s">
        <v>20</v>
      </c>
      <c r="H259" s="4" t="s">
        <v>31</v>
      </c>
      <c r="I259" s="4" t="s">
        <v>19</v>
      </c>
      <c r="J259" s="4" t="s">
        <v>3</v>
      </c>
      <c r="K259" s="4" t="s">
        <v>4</v>
      </c>
      <c r="L259" s="4" t="s">
        <v>22</v>
      </c>
      <c r="M259" s="8">
        <v>3</v>
      </c>
      <c r="N259" s="5">
        <v>51.32</v>
      </c>
      <c r="O259" s="6">
        <v>0.1</v>
      </c>
      <c r="P259" s="5">
        <v>22.62</v>
      </c>
      <c r="Q259" s="5">
        <f t="shared" si="16"/>
        <v>138.56400000000002</v>
      </c>
      <c r="R259" s="5">
        <f t="shared" si="17"/>
        <v>67.86</v>
      </c>
      <c r="S259" s="5">
        <f t="shared" si="18"/>
        <v>70.704000000000022</v>
      </c>
      <c r="T259" s="7">
        <f t="shared" si="19"/>
        <v>0.51026240581969351</v>
      </c>
    </row>
    <row r="260" spans="1:20" ht="15.6">
      <c r="A260" s="2">
        <v>2359</v>
      </c>
      <c r="B260" s="3">
        <v>46079</v>
      </c>
      <c r="C260" s="4">
        <f>YEAR(SalesDataTable[[#This Row],[Order Date]])</f>
        <v>2026</v>
      </c>
      <c r="D260" s="16" t="str">
        <f>"Q"&amp;ROUNDUP(MONTH(SalesDataTable[[#This Row],[Order Date]])/3,0)</f>
        <v>Q1</v>
      </c>
      <c r="E260" s="4">
        <f>MONTH(SalesDataTable[[#This Row],[Order Date]])</f>
        <v>2</v>
      </c>
      <c r="F260" s="16" t="str">
        <f>TEXT(SalesDataTable[[#This Row],[Order Date]],"MMM")</f>
        <v>Feb</v>
      </c>
      <c r="G260" s="4" t="s">
        <v>11</v>
      </c>
      <c r="H260" s="4" t="s">
        <v>39</v>
      </c>
      <c r="I260" s="4" t="s">
        <v>2</v>
      </c>
      <c r="J260" s="4" t="s">
        <v>3</v>
      </c>
      <c r="K260" s="4" t="s">
        <v>23</v>
      </c>
      <c r="L260" s="4" t="s">
        <v>29</v>
      </c>
      <c r="M260" s="8">
        <v>2</v>
      </c>
      <c r="N260" s="5">
        <v>195.92</v>
      </c>
      <c r="O260" s="6">
        <v>0.05</v>
      </c>
      <c r="P260" s="5">
        <v>104.13</v>
      </c>
      <c r="Q260" s="5">
        <f t="shared" si="16"/>
        <v>372.24799999999993</v>
      </c>
      <c r="R260" s="5">
        <f t="shared" si="17"/>
        <v>208.26</v>
      </c>
      <c r="S260" s="5">
        <f t="shared" si="18"/>
        <v>163.98799999999994</v>
      </c>
      <c r="T260" s="7">
        <f t="shared" si="19"/>
        <v>0.4405342674775955</v>
      </c>
    </row>
    <row r="261" spans="1:20" ht="15.6">
      <c r="A261" s="2">
        <v>3666</v>
      </c>
      <c r="B261" s="3">
        <v>46079</v>
      </c>
      <c r="C261" s="4">
        <f>YEAR(SalesDataTable[[#This Row],[Order Date]])</f>
        <v>2026</v>
      </c>
      <c r="D261" s="16" t="str">
        <f>"Q"&amp;ROUNDUP(MONTH(SalesDataTable[[#This Row],[Order Date]])/3,0)</f>
        <v>Q1</v>
      </c>
      <c r="E261" s="4">
        <f>MONTH(SalesDataTable[[#This Row],[Order Date]])</f>
        <v>2</v>
      </c>
      <c r="F261" s="16" t="str">
        <f>TEXT(SalesDataTable[[#This Row],[Order Date]],"MMM")</f>
        <v>Feb</v>
      </c>
      <c r="G261" s="4" t="s">
        <v>0</v>
      </c>
      <c r="H261" s="4" t="s">
        <v>50</v>
      </c>
      <c r="I261" s="4" t="s">
        <v>2</v>
      </c>
      <c r="J261" s="4" t="s">
        <v>3</v>
      </c>
      <c r="K261" s="4" t="s">
        <v>14</v>
      </c>
      <c r="L261" s="4" t="s">
        <v>15</v>
      </c>
      <c r="M261" s="8">
        <v>1</v>
      </c>
      <c r="N261" s="5">
        <v>36.19</v>
      </c>
      <c r="O261" s="6">
        <v>0.1</v>
      </c>
      <c r="P261" s="5">
        <v>13.62</v>
      </c>
      <c r="Q261" s="5">
        <f t="shared" si="16"/>
        <v>32.570999999999998</v>
      </c>
      <c r="R261" s="5">
        <f t="shared" si="17"/>
        <v>13.62</v>
      </c>
      <c r="S261" s="5">
        <f t="shared" si="18"/>
        <v>18.951000000000001</v>
      </c>
      <c r="T261" s="7">
        <f t="shared" si="19"/>
        <v>0.58183660311319896</v>
      </c>
    </row>
    <row r="262" spans="1:20" ht="15.6">
      <c r="A262" s="2">
        <v>518</v>
      </c>
      <c r="B262" s="3">
        <v>46080</v>
      </c>
      <c r="C262" s="4">
        <f>YEAR(SalesDataTable[[#This Row],[Order Date]])</f>
        <v>2026</v>
      </c>
      <c r="D262" s="16" t="str">
        <f>"Q"&amp;ROUNDUP(MONTH(SalesDataTable[[#This Row],[Order Date]])/3,0)</f>
        <v>Q1</v>
      </c>
      <c r="E262" s="4">
        <f>MONTH(SalesDataTable[[#This Row],[Order Date]])</f>
        <v>2</v>
      </c>
      <c r="F262" s="16" t="str">
        <f>TEXT(SalesDataTable[[#This Row],[Order Date]],"MMM")</f>
        <v>Feb</v>
      </c>
      <c r="G262" s="4" t="s">
        <v>11</v>
      </c>
      <c r="H262" s="4" t="s">
        <v>12</v>
      </c>
      <c r="I262" s="4" t="s">
        <v>2</v>
      </c>
      <c r="J262" s="4" t="s">
        <v>13</v>
      </c>
      <c r="K262" s="4" t="s">
        <v>9</v>
      </c>
      <c r="L262" s="4" t="s">
        <v>46</v>
      </c>
      <c r="M262" s="8">
        <v>1</v>
      </c>
      <c r="N262" s="5">
        <v>72.97</v>
      </c>
      <c r="O262" s="6">
        <v>0</v>
      </c>
      <c r="P262" s="5">
        <v>32.43</v>
      </c>
      <c r="Q262" s="5">
        <f t="shared" si="16"/>
        <v>72.97</v>
      </c>
      <c r="R262" s="5">
        <f t="shared" si="17"/>
        <v>32.43</v>
      </c>
      <c r="S262" s="5">
        <f t="shared" si="18"/>
        <v>40.54</v>
      </c>
      <c r="T262" s="7">
        <f t="shared" si="19"/>
        <v>0.55557078251336167</v>
      </c>
    </row>
    <row r="263" spans="1:20" ht="15.6">
      <c r="A263" s="2">
        <v>892</v>
      </c>
      <c r="B263" s="3">
        <v>46080</v>
      </c>
      <c r="C263" s="4">
        <f>YEAR(SalesDataTable[[#This Row],[Order Date]])</f>
        <v>2026</v>
      </c>
      <c r="D263" s="16" t="str">
        <f>"Q"&amp;ROUNDUP(MONTH(SalesDataTable[[#This Row],[Order Date]])/3,0)</f>
        <v>Q1</v>
      </c>
      <c r="E263" s="4">
        <f>MONTH(SalesDataTable[[#This Row],[Order Date]])</f>
        <v>2</v>
      </c>
      <c r="F263" s="16" t="str">
        <f>TEXT(SalesDataTable[[#This Row],[Order Date]],"MMM")</f>
        <v>Feb</v>
      </c>
      <c r="G263" s="4" t="s">
        <v>20</v>
      </c>
      <c r="H263" s="4" t="s">
        <v>31</v>
      </c>
      <c r="I263" s="4" t="s">
        <v>8</v>
      </c>
      <c r="J263" s="4" t="s">
        <v>16</v>
      </c>
      <c r="K263" s="4" t="s">
        <v>14</v>
      </c>
      <c r="L263" s="4" t="s">
        <v>32</v>
      </c>
      <c r="M263" s="8">
        <v>12</v>
      </c>
      <c r="N263" s="5">
        <v>47.15</v>
      </c>
      <c r="O263" s="6">
        <v>0.1</v>
      </c>
      <c r="P263" s="5">
        <v>17.829999999999998</v>
      </c>
      <c r="Q263" s="5">
        <f t="shared" si="16"/>
        <v>509.21999999999997</v>
      </c>
      <c r="R263" s="5">
        <f t="shared" si="17"/>
        <v>213.95999999999998</v>
      </c>
      <c r="S263" s="5">
        <f t="shared" si="18"/>
        <v>295.26</v>
      </c>
      <c r="T263" s="7">
        <f t="shared" si="19"/>
        <v>0.57982797219276538</v>
      </c>
    </row>
    <row r="264" spans="1:20" ht="15.6">
      <c r="A264" s="2">
        <v>1115</v>
      </c>
      <c r="B264" s="3">
        <v>46080</v>
      </c>
      <c r="C264" s="4">
        <f>YEAR(SalesDataTable[[#This Row],[Order Date]])</f>
        <v>2026</v>
      </c>
      <c r="D264" s="16" t="str">
        <f>"Q"&amp;ROUNDUP(MONTH(SalesDataTable[[#This Row],[Order Date]])/3,0)</f>
        <v>Q1</v>
      </c>
      <c r="E264" s="4">
        <f>MONTH(SalesDataTable[[#This Row],[Order Date]])</f>
        <v>2</v>
      </c>
      <c r="F264" s="16" t="str">
        <f>TEXT(SalesDataTable[[#This Row],[Order Date]],"MMM")</f>
        <v>Feb</v>
      </c>
      <c r="G264" s="4" t="s">
        <v>0</v>
      </c>
      <c r="H264" s="4" t="s">
        <v>1</v>
      </c>
      <c r="I264" s="4" t="s">
        <v>19</v>
      </c>
      <c r="J264" s="4" t="s">
        <v>16</v>
      </c>
      <c r="K264" s="4" t="s">
        <v>14</v>
      </c>
      <c r="L264" s="4" t="s">
        <v>48</v>
      </c>
      <c r="M264" s="8">
        <v>3</v>
      </c>
      <c r="N264" s="5">
        <v>161.19999999999999</v>
      </c>
      <c r="O264" s="6">
        <v>0.1</v>
      </c>
      <c r="P264" s="5">
        <v>87.37</v>
      </c>
      <c r="Q264" s="5">
        <f t="shared" si="16"/>
        <v>435.23999999999995</v>
      </c>
      <c r="R264" s="5">
        <f t="shared" si="17"/>
        <v>262.11</v>
      </c>
      <c r="S264" s="5">
        <f t="shared" si="18"/>
        <v>173.12999999999994</v>
      </c>
      <c r="T264" s="7">
        <f t="shared" si="19"/>
        <v>0.39778053487730897</v>
      </c>
    </row>
    <row r="265" spans="1:20" ht="15.6">
      <c r="A265" s="2">
        <v>1186</v>
      </c>
      <c r="B265" s="3">
        <v>46080</v>
      </c>
      <c r="C265" s="4">
        <f>YEAR(SalesDataTable[[#This Row],[Order Date]])</f>
        <v>2026</v>
      </c>
      <c r="D265" s="16" t="str">
        <f>"Q"&amp;ROUNDUP(MONTH(SalesDataTable[[#This Row],[Order Date]])/3,0)</f>
        <v>Q1</v>
      </c>
      <c r="E265" s="4">
        <f>MONTH(SalesDataTable[[#This Row],[Order Date]])</f>
        <v>2</v>
      </c>
      <c r="F265" s="16" t="str">
        <f>TEXT(SalesDataTable[[#This Row],[Order Date]],"MMM")</f>
        <v>Feb</v>
      </c>
      <c r="G265" s="4" t="s">
        <v>0</v>
      </c>
      <c r="H265" s="4" t="s">
        <v>36</v>
      </c>
      <c r="I265" s="4" t="s">
        <v>19</v>
      </c>
      <c r="J265" s="4" t="s">
        <v>16</v>
      </c>
      <c r="K265" s="4" t="s">
        <v>4</v>
      </c>
      <c r="L265" s="4" t="s">
        <v>22</v>
      </c>
      <c r="M265" s="8">
        <v>1</v>
      </c>
      <c r="N265" s="5">
        <v>49.73</v>
      </c>
      <c r="O265" s="6">
        <v>0</v>
      </c>
      <c r="P265" s="5">
        <v>22</v>
      </c>
      <c r="Q265" s="5">
        <f t="shared" si="16"/>
        <v>49.73</v>
      </c>
      <c r="R265" s="5">
        <f t="shared" si="17"/>
        <v>22</v>
      </c>
      <c r="S265" s="5">
        <f t="shared" si="18"/>
        <v>27.729999999999997</v>
      </c>
      <c r="T265" s="7">
        <f t="shared" si="19"/>
        <v>0.55761109993967417</v>
      </c>
    </row>
    <row r="266" spans="1:20" ht="15.6">
      <c r="A266" s="2">
        <v>2093</v>
      </c>
      <c r="B266" s="3">
        <v>46080</v>
      </c>
      <c r="C266" s="4">
        <f>YEAR(SalesDataTable[[#This Row],[Order Date]])</f>
        <v>2026</v>
      </c>
      <c r="D266" s="16" t="str">
        <f>"Q"&amp;ROUNDUP(MONTH(SalesDataTable[[#This Row],[Order Date]])/3,0)</f>
        <v>Q1</v>
      </c>
      <c r="E266" s="4">
        <f>MONTH(SalesDataTable[[#This Row],[Order Date]])</f>
        <v>2</v>
      </c>
      <c r="F266" s="16" t="str">
        <f>TEXT(SalesDataTable[[#This Row],[Order Date]],"MMM")</f>
        <v>Feb</v>
      </c>
      <c r="G266" s="4" t="s">
        <v>11</v>
      </c>
      <c r="H266" s="4" t="s">
        <v>52</v>
      </c>
      <c r="I266" s="4" t="s">
        <v>2</v>
      </c>
      <c r="J266" s="4" t="s">
        <v>3</v>
      </c>
      <c r="K266" s="4" t="s">
        <v>23</v>
      </c>
      <c r="L266" s="4" t="s">
        <v>51</v>
      </c>
      <c r="M266" s="8">
        <v>2</v>
      </c>
      <c r="N266" s="5">
        <v>126.19</v>
      </c>
      <c r="O266" s="6">
        <v>0</v>
      </c>
      <c r="P266" s="5">
        <v>58.99</v>
      </c>
      <c r="Q266" s="5">
        <f t="shared" si="16"/>
        <v>252.38</v>
      </c>
      <c r="R266" s="5">
        <f t="shared" si="17"/>
        <v>117.98</v>
      </c>
      <c r="S266" s="5">
        <f t="shared" si="18"/>
        <v>134.39999999999998</v>
      </c>
      <c r="T266" s="7">
        <f t="shared" si="19"/>
        <v>0.5325303114351374</v>
      </c>
    </row>
    <row r="267" spans="1:20" ht="15.6">
      <c r="A267" s="2">
        <v>2136</v>
      </c>
      <c r="B267" s="3">
        <v>46080</v>
      </c>
      <c r="C267" s="4">
        <f>YEAR(SalesDataTable[[#This Row],[Order Date]])</f>
        <v>2026</v>
      </c>
      <c r="D267" s="16" t="str">
        <f>"Q"&amp;ROUNDUP(MONTH(SalesDataTable[[#This Row],[Order Date]])/3,0)</f>
        <v>Q1</v>
      </c>
      <c r="E267" s="4">
        <f>MONTH(SalesDataTable[[#This Row],[Order Date]])</f>
        <v>2</v>
      </c>
      <c r="F267" s="16" t="str">
        <f>TEXT(SalesDataTable[[#This Row],[Order Date]],"MMM")</f>
        <v>Feb</v>
      </c>
      <c r="G267" s="4" t="s">
        <v>6</v>
      </c>
      <c r="H267" s="4" t="s">
        <v>43</v>
      </c>
      <c r="I267" s="4" t="s">
        <v>2</v>
      </c>
      <c r="J267" s="4" t="s">
        <v>3</v>
      </c>
      <c r="K267" s="4" t="s">
        <v>14</v>
      </c>
      <c r="L267" s="4" t="s">
        <v>44</v>
      </c>
      <c r="M267" s="8">
        <v>2</v>
      </c>
      <c r="N267" s="5">
        <v>135.38999999999999</v>
      </c>
      <c r="O267" s="6">
        <v>0.05</v>
      </c>
      <c r="P267" s="5">
        <v>65.69</v>
      </c>
      <c r="Q267" s="5">
        <f t="shared" si="16"/>
        <v>257.24099999999999</v>
      </c>
      <c r="R267" s="5">
        <f t="shared" si="17"/>
        <v>131.38</v>
      </c>
      <c r="S267" s="5">
        <f t="shared" si="18"/>
        <v>125.86099999999999</v>
      </c>
      <c r="T267" s="7">
        <f t="shared" si="19"/>
        <v>0.48927270536189799</v>
      </c>
    </row>
    <row r="268" spans="1:20" ht="15.6">
      <c r="A268" s="2">
        <v>3538</v>
      </c>
      <c r="B268" s="3">
        <v>46080</v>
      </c>
      <c r="C268" s="4">
        <f>YEAR(SalesDataTable[[#This Row],[Order Date]])</f>
        <v>2026</v>
      </c>
      <c r="D268" s="16" t="str">
        <f>"Q"&amp;ROUNDUP(MONTH(SalesDataTable[[#This Row],[Order Date]])/3,0)</f>
        <v>Q1</v>
      </c>
      <c r="E268" s="4">
        <f>MONTH(SalesDataTable[[#This Row],[Order Date]])</f>
        <v>2</v>
      </c>
      <c r="F268" s="16" t="str">
        <f>TEXT(SalesDataTable[[#This Row],[Order Date]],"MMM")</f>
        <v>Feb</v>
      </c>
      <c r="G268" s="4" t="s">
        <v>6</v>
      </c>
      <c r="H268" s="4" t="s">
        <v>49</v>
      </c>
      <c r="I268" s="4" t="s">
        <v>8</v>
      </c>
      <c r="J268" s="4" t="s">
        <v>16</v>
      </c>
      <c r="K268" s="4" t="s">
        <v>34</v>
      </c>
      <c r="L268" s="4" t="s">
        <v>35</v>
      </c>
      <c r="M268" s="8">
        <v>12</v>
      </c>
      <c r="N268" s="5">
        <v>41.27</v>
      </c>
      <c r="O268" s="6">
        <v>0.1</v>
      </c>
      <c r="P268" s="5">
        <v>14.71</v>
      </c>
      <c r="Q268" s="5">
        <f t="shared" si="16"/>
        <v>445.71600000000001</v>
      </c>
      <c r="R268" s="5">
        <f t="shared" si="17"/>
        <v>176.52</v>
      </c>
      <c r="S268" s="5">
        <f t="shared" si="18"/>
        <v>269.19600000000003</v>
      </c>
      <c r="T268" s="7">
        <f t="shared" si="19"/>
        <v>0.60396306168053204</v>
      </c>
    </row>
    <row r="269" spans="1:20" ht="15.6">
      <c r="A269" s="2">
        <v>3891</v>
      </c>
      <c r="B269" s="3">
        <v>46080</v>
      </c>
      <c r="C269" s="4">
        <f>YEAR(SalesDataTable[[#This Row],[Order Date]])</f>
        <v>2026</v>
      </c>
      <c r="D269" s="16" t="str">
        <f>"Q"&amp;ROUNDUP(MONTH(SalesDataTable[[#This Row],[Order Date]])/3,0)</f>
        <v>Q1</v>
      </c>
      <c r="E269" s="4">
        <f>MONTH(SalesDataTable[[#This Row],[Order Date]])</f>
        <v>2</v>
      </c>
      <c r="F269" s="16" t="str">
        <f>TEXT(SalesDataTable[[#This Row],[Order Date]],"MMM")</f>
        <v>Feb</v>
      </c>
      <c r="G269" s="4" t="s">
        <v>0</v>
      </c>
      <c r="H269" s="4" t="s">
        <v>1</v>
      </c>
      <c r="I269" s="4" t="s">
        <v>19</v>
      </c>
      <c r="J269" s="4" t="s">
        <v>3</v>
      </c>
      <c r="K269" s="4" t="s">
        <v>4</v>
      </c>
      <c r="L269" s="4" t="s">
        <v>5</v>
      </c>
      <c r="M269" s="8">
        <v>1</v>
      </c>
      <c r="N269" s="5">
        <v>82.04</v>
      </c>
      <c r="O269" s="6">
        <v>0.1</v>
      </c>
      <c r="P269" s="5">
        <v>41.46</v>
      </c>
      <c r="Q269" s="5">
        <f t="shared" si="16"/>
        <v>73.836000000000013</v>
      </c>
      <c r="R269" s="5">
        <f t="shared" si="17"/>
        <v>41.46</v>
      </c>
      <c r="S269" s="5">
        <f t="shared" si="18"/>
        <v>32.376000000000012</v>
      </c>
      <c r="T269" s="7">
        <f t="shared" si="19"/>
        <v>0.43848529172761264</v>
      </c>
    </row>
    <row r="270" spans="1:20" ht="15.6">
      <c r="A270" s="2">
        <v>3917</v>
      </c>
      <c r="B270" s="3">
        <v>46080</v>
      </c>
      <c r="C270" s="4">
        <f>YEAR(SalesDataTable[[#This Row],[Order Date]])</f>
        <v>2026</v>
      </c>
      <c r="D270" s="16" t="str">
        <f>"Q"&amp;ROUNDUP(MONTH(SalesDataTable[[#This Row],[Order Date]])/3,0)</f>
        <v>Q1</v>
      </c>
      <c r="E270" s="4">
        <f>MONTH(SalesDataTable[[#This Row],[Order Date]])</f>
        <v>2</v>
      </c>
      <c r="F270" s="16" t="str">
        <f>TEXT(SalesDataTable[[#This Row],[Order Date]],"MMM")</f>
        <v>Feb</v>
      </c>
      <c r="G270" s="4" t="s">
        <v>20</v>
      </c>
      <c r="H270" s="4" t="s">
        <v>21</v>
      </c>
      <c r="I270" s="4" t="s">
        <v>2</v>
      </c>
      <c r="J270" s="4" t="s">
        <v>3</v>
      </c>
      <c r="K270" s="4" t="s">
        <v>14</v>
      </c>
      <c r="L270" s="4" t="s">
        <v>15</v>
      </c>
      <c r="M270" s="8">
        <v>3</v>
      </c>
      <c r="N270" s="5">
        <v>36.630000000000003</v>
      </c>
      <c r="O270" s="6">
        <v>0</v>
      </c>
      <c r="P270" s="5">
        <v>13.26</v>
      </c>
      <c r="Q270" s="5">
        <f t="shared" si="16"/>
        <v>109.89000000000001</v>
      </c>
      <c r="R270" s="5">
        <f t="shared" si="17"/>
        <v>39.78</v>
      </c>
      <c r="S270" s="5">
        <f t="shared" si="18"/>
        <v>70.110000000000014</v>
      </c>
      <c r="T270" s="7">
        <f t="shared" si="19"/>
        <v>0.63800163800163801</v>
      </c>
    </row>
    <row r="271" spans="1:20" ht="15.6">
      <c r="A271" s="2">
        <v>4594</v>
      </c>
      <c r="B271" s="3">
        <v>46080</v>
      </c>
      <c r="C271" s="4">
        <f>YEAR(SalesDataTable[[#This Row],[Order Date]])</f>
        <v>2026</v>
      </c>
      <c r="D271" s="16" t="str">
        <f>"Q"&amp;ROUNDUP(MONTH(SalesDataTable[[#This Row],[Order Date]])/3,0)</f>
        <v>Q1</v>
      </c>
      <c r="E271" s="4">
        <f>MONTH(SalesDataTable[[#This Row],[Order Date]])</f>
        <v>2</v>
      </c>
      <c r="F271" s="16" t="str">
        <f>TEXT(SalesDataTable[[#This Row],[Order Date]],"MMM")</f>
        <v>Feb</v>
      </c>
      <c r="G271" s="4" t="s">
        <v>20</v>
      </c>
      <c r="H271" s="4" t="s">
        <v>31</v>
      </c>
      <c r="I271" s="4" t="s">
        <v>19</v>
      </c>
      <c r="J271" s="4" t="s">
        <v>3</v>
      </c>
      <c r="K271" s="4" t="s">
        <v>9</v>
      </c>
      <c r="L271" s="4" t="s">
        <v>10</v>
      </c>
      <c r="M271" s="8">
        <v>5</v>
      </c>
      <c r="N271" s="5">
        <v>92.94</v>
      </c>
      <c r="O271" s="6">
        <v>0.05</v>
      </c>
      <c r="P271" s="5">
        <v>46.47</v>
      </c>
      <c r="Q271" s="5">
        <f t="shared" si="16"/>
        <v>441.46499999999997</v>
      </c>
      <c r="R271" s="5">
        <f t="shared" si="17"/>
        <v>232.35</v>
      </c>
      <c r="S271" s="5">
        <f t="shared" si="18"/>
        <v>209.11499999999998</v>
      </c>
      <c r="T271" s="7">
        <f t="shared" si="19"/>
        <v>0.47368421052631576</v>
      </c>
    </row>
    <row r="272" spans="1:20" ht="15.6">
      <c r="A272" s="2">
        <v>4750</v>
      </c>
      <c r="B272" s="3">
        <v>46080</v>
      </c>
      <c r="C272" s="4">
        <f>YEAR(SalesDataTable[[#This Row],[Order Date]])</f>
        <v>2026</v>
      </c>
      <c r="D272" s="16" t="str">
        <f>"Q"&amp;ROUNDUP(MONTH(SalesDataTable[[#This Row],[Order Date]])/3,0)</f>
        <v>Q1</v>
      </c>
      <c r="E272" s="4">
        <f>MONTH(SalesDataTable[[#This Row],[Order Date]])</f>
        <v>2</v>
      </c>
      <c r="F272" s="16" t="str">
        <f>TEXT(SalesDataTable[[#This Row],[Order Date]],"MMM")</f>
        <v>Feb</v>
      </c>
      <c r="G272" s="4" t="s">
        <v>6</v>
      </c>
      <c r="H272" s="4" t="s">
        <v>43</v>
      </c>
      <c r="I272" s="4" t="s">
        <v>19</v>
      </c>
      <c r="J272" s="4" t="s">
        <v>3</v>
      </c>
      <c r="K272" s="4" t="s">
        <v>34</v>
      </c>
      <c r="L272" s="4" t="s">
        <v>38</v>
      </c>
      <c r="M272" s="8">
        <v>2</v>
      </c>
      <c r="N272" s="5">
        <v>120.44</v>
      </c>
      <c r="O272" s="6">
        <v>0.05</v>
      </c>
      <c r="P272" s="5">
        <v>68.98</v>
      </c>
      <c r="Q272" s="5">
        <f t="shared" si="16"/>
        <v>228.83599999999998</v>
      </c>
      <c r="R272" s="5">
        <f t="shared" si="17"/>
        <v>137.96</v>
      </c>
      <c r="S272" s="5">
        <f t="shared" si="18"/>
        <v>90.875999999999976</v>
      </c>
      <c r="T272" s="7">
        <f t="shared" si="19"/>
        <v>0.3971228303239</v>
      </c>
    </row>
    <row r="273" spans="1:20" ht="15.6">
      <c r="A273" s="2">
        <v>4960</v>
      </c>
      <c r="B273" s="3">
        <v>46080</v>
      </c>
      <c r="C273" s="4">
        <f>YEAR(SalesDataTable[[#This Row],[Order Date]])</f>
        <v>2026</v>
      </c>
      <c r="D273" s="16" t="str">
        <f>"Q"&amp;ROUNDUP(MONTH(SalesDataTable[[#This Row],[Order Date]])/3,0)</f>
        <v>Q1</v>
      </c>
      <c r="E273" s="4">
        <f>MONTH(SalesDataTable[[#This Row],[Order Date]])</f>
        <v>2</v>
      </c>
      <c r="F273" s="16" t="str">
        <f>TEXT(SalesDataTable[[#This Row],[Order Date]],"MMM")</f>
        <v>Feb</v>
      </c>
      <c r="G273" s="4" t="s">
        <v>6</v>
      </c>
      <c r="H273" s="4" t="s">
        <v>27</v>
      </c>
      <c r="I273" s="4" t="s">
        <v>28</v>
      </c>
      <c r="J273" s="4" t="s">
        <v>13</v>
      </c>
      <c r="K273" s="4" t="s">
        <v>14</v>
      </c>
      <c r="L273" s="4" t="s">
        <v>15</v>
      </c>
      <c r="M273" s="8">
        <v>2</v>
      </c>
      <c r="N273" s="5">
        <v>36.130000000000003</v>
      </c>
      <c r="O273" s="6">
        <v>0</v>
      </c>
      <c r="P273" s="5">
        <v>13.72</v>
      </c>
      <c r="Q273" s="5">
        <f t="shared" si="16"/>
        <v>72.260000000000005</v>
      </c>
      <c r="R273" s="5">
        <f t="shared" si="17"/>
        <v>27.44</v>
      </c>
      <c r="S273" s="5">
        <f t="shared" si="18"/>
        <v>44.820000000000007</v>
      </c>
      <c r="T273" s="7">
        <f t="shared" si="19"/>
        <v>0.62026017160254643</v>
      </c>
    </row>
    <row r="274" spans="1:20" ht="15.6">
      <c r="A274" s="2">
        <v>4245</v>
      </c>
      <c r="B274" s="3">
        <v>46081</v>
      </c>
      <c r="C274" s="4">
        <f>YEAR(SalesDataTable[[#This Row],[Order Date]])</f>
        <v>2026</v>
      </c>
      <c r="D274" s="16" t="str">
        <f>"Q"&amp;ROUNDUP(MONTH(SalesDataTable[[#This Row],[Order Date]])/3,0)</f>
        <v>Q1</v>
      </c>
      <c r="E274" s="4">
        <f>MONTH(SalesDataTable[[#This Row],[Order Date]])</f>
        <v>2</v>
      </c>
      <c r="F274" s="16" t="str">
        <f>TEXT(SalesDataTable[[#This Row],[Order Date]],"MMM")</f>
        <v>Feb</v>
      </c>
      <c r="G274" s="4" t="s">
        <v>6</v>
      </c>
      <c r="H274" s="4" t="s">
        <v>7</v>
      </c>
      <c r="I274" s="4" t="s">
        <v>19</v>
      </c>
      <c r="J274" s="4" t="s">
        <v>3</v>
      </c>
      <c r="K274" s="4" t="s">
        <v>34</v>
      </c>
      <c r="L274" s="4" t="s">
        <v>38</v>
      </c>
      <c r="M274" s="8">
        <v>1</v>
      </c>
      <c r="N274" s="5">
        <v>124.97</v>
      </c>
      <c r="O274" s="6">
        <v>0.1</v>
      </c>
      <c r="P274" s="5">
        <v>69.790000000000006</v>
      </c>
      <c r="Q274" s="5">
        <f t="shared" si="16"/>
        <v>112.473</v>
      </c>
      <c r="R274" s="5">
        <f t="shared" si="17"/>
        <v>69.790000000000006</v>
      </c>
      <c r="S274" s="5">
        <f t="shared" si="18"/>
        <v>42.682999999999993</v>
      </c>
      <c r="T274" s="7">
        <f t="shared" si="19"/>
        <v>0.37949552337005321</v>
      </c>
    </row>
    <row r="275" spans="1:20" ht="15.6">
      <c r="A275" s="2">
        <v>4664</v>
      </c>
      <c r="B275" s="3">
        <v>46081</v>
      </c>
      <c r="C275" s="4">
        <f>YEAR(SalesDataTable[[#This Row],[Order Date]])</f>
        <v>2026</v>
      </c>
      <c r="D275" s="16" t="str">
        <f>"Q"&amp;ROUNDUP(MONTH(SalesDataTable[[#This Row],[Order Date]])/3,0)</f>
        <v>Q1</v>
      </c>
      <c r="E275" s="4">
        <f>MONTH(SalesDataTable[[#This Row],[Order Date]])</f>
        <v>2</v>
      </c>
      <c r="F275" s="16" t="str">
        <f>TEXT(SalesDataTable[[#This Row],[Order Date]],"MMM")</f>
        <v>Feb</v>
      </c>
      <c r="G275" s="4" t="s">
        <v>20</v>
      </c>
      <c r="H275" s="4" t="s">
        <v>47</v>
      </c>
      <c r="I275" s="4" t="s">
        <v>2</v>
      </c>
      <c r="J275" s="4" t="s">
        <v>3</v>
      </c>
      <c r="K275" s="4" t="s">
        <v>14</v>
      </c>
      <c r="L275" s="4" t="s">
        <v>48</v>
      </c>
      <c r="M275" s="8">
        <v>1</v>
      </c>
      <c r="N275" s="5">
        <v>163.31</v>
      </c>
      <c r="O275" s="6">
        <v>0.05</v>
      </c>
      <c r="P275" s="5">
        <v>87.22</v>
      </c>
      <c r="Q275" s="5">
        <f t="shared" si="16"/>
        <v>155.14449999999999</v>
      </c>
      <c r="R275" s="5">
        <f t="shared" si="17"/>
        <v>87.22</v>
      </c>
      <c r="S275" s="5">
        <f t="shared" si="18"/>
        <v>67.924499999999995</v>
      </c>
      <c r="T275" s="7">
        <f t="shared" si="19"/>
        <v>0.43781442461705056</v>
      </c>
    </row>
    <row r="276" spans="1:20" ht="15.6">
      <c r="A276" s="2">
        <v>383</v>
      </c>
      <c r="B276" s="3">
        <v>46082</v>
      </c>
      <c r="C276" s="4">
        <f>YEAR(SalesDataTable[[#This Row],[Order Date]])</f>
        <v>2026</v>
      </c>
      <c r="D276" s="16" t="str">
        <f>"Q"&amp;ROUNDUP(MONTH(SalesDataTable[[#This Row],[Order Date]])/3,0)</f>
        <v>Q1</v>
      </c>
      <c r="E276" s="4">
        <f>MONTH(SalesDataTable[[#This Row],[Order Date]])</f>
        <v>3</v>
      </c>
      <c r="F276" s="16" t="str">
        <f>TEXT(SalesDataTable[[#This Row],[Order Date]],"MMM")</f>
        <v>Mar</v>
      </c>
      <c r="G276" s="4" t="s">
        <v>11</v>
      </c>
      <c r="H276" s="4" t="s">
        <v>12</v>
      </c>
      <c r="I276" s="4" t="s">
        <v>19</v>
      </c>
      <c r="J276" s="4" t="s">
        <v>3</v>
      </c>
      <c r="K276" s="4" t="s">
        <v>9</v>
      </c>
      <c r="L276" s="4" t="s">
        <v>10</v>
      </c>
      <c r="M276" s="8">
        <v>3</v>
      </c>
      <c r="N276" s="5">
        <v>92.76</v>
      </c>
      <c r="O276" s="6">
        <v>0</v>
      </c>
      <c r="P276" s="5">
        <v>45.84</v>
      </c>
      <c r="Q276" s="5">
        <f t="shared" si="16"/>
        <v>278.28000000000003</v>
      </c>
      <c r="R276" s="5">
        <f t="shared" si="17"/>
        <v>137.52000000000001</v>
      </c>
      <c r="S276" s="5">
        <f t="shared" si="18"/>
        <v>140.76000000000002</v>
      </c>
      <c r="T276" s="7">
        <f t="shared" si="19"/>
        <v>0.50582147477360928</v>
      </c>
    </row>
    <row r="277" spans="1:20" ht="15.6">
      <c r="A277" s="2">
        <v>730</v>
      </c>
      <c r="B277" s="3">
        <v>46082</v>
      </c>
      <c r="C277" s="4">
        <f>YEAR(SalesDataTable[[#This Row],[Order Date]])</f>
        <v>2026</v>
      </c>
      <c r="D277" s="16" t="str">
        <f>"Q"&amp;ROUNDUP(MONTH(SalesDataTable[[#This Row],[Order Date]])/3,0)</f>
        <v>Q1</v>
      </c>
      <c r="E277" s="4">
        <f>MONTH(SalesDataTable[[#This Row],[Order Date]])</f>
        <v>3</v>
      </c>
      <c r="F277" s="16" t="str">
        <f>TEXT(SalesDataTable[[#This Row],[Order Date]],"MMM")</f>
        <v>Mar</v>
      </c>
      <c r="G277" s="4" t="s">
        <v>0</v>
      </c>
      <c r="H277" s="4" t="s">
        <v>50</v>
      </c>
      <c r="I277" s="4" t="s">
        <v>8</v>
      </c>
      <c r="J277" s="4" t="s">
        <v>16</v>
      </c>
      <c r="K277" s="4" t="s">
        <v>34</v>
      </c>
      <c r="L277" s="4" t="s">
        <v>35</v>
      </c>
      <c r="M277" s="8">
        <v>5</v>
      </c>
      <c r="N277" s="5">
        <v>41.31</v>
      </c>
      <c r="O277" s="6">
        <v>0.1</v>
      </c>
      <c r="P277" s="5">
        <v>15.14</v>
      </c>
      <c r="Q277" s="5">
        <f t="shared" si="16"/>
        <v>185.89500000000001</v>
      </c>
      <c r="R277" s="5">
        <f t="shared" si="17"/>
        <v>75.7</v>
      </c>
      <c r="S277" s="5">
        <f t="shared" si="18"/>
        <v>110.19500000000001</v>
      </c>
      <c r="T277" s="7">
        <f t="shared" si="19"/>
        <v>0.59278087092175691</v>
      </c>
    </row>
    <row r="278" spans="1:20" ht="15.6">
      <c r="A278" s="2">
        <v>985</v>
      </c>
      <c r="B278" s="3">
        <v>46082</v>
      </c>
      <c r="C278" s="4">
        <f>YEAR(SalesDataTable[[#This Row],[Order Date]])</f>
        <v>2026</v>
      </c>
      <c r="D278" s="16" t="str">
        <f>"Q"&amp;ROUNDUP(MONTH(SalesDataTable[[#This Row],[Order Date]])/3,0)</f>
        <v>Q1</v>
      </c>
      <c r="E278" s="4">
        <f>MONTH(SalesDataTable[[#This Row],[Order Date]])</f>
        <v>3</v>
      </c>
      <c r="F278" s="16" t="str">
        <f>TEXT(SalesDataTable[[#This Row],[Order Date]],"MMM")</f>
        <v>Mar</v>
      </c>
      <c r="G278" s="4" t="s">
        <v>6</v>
      </c>
      <c r="H278" s="4" t="s">
        <v>49</v>
      </c>
      <c r="I278" s="4" t="s">
        <v>28</v>
      </c>
      <c r="J278" s="4" t="s">
        <v>13</v>
      </c>
      <c r="K278" s="4" t="s">
        <v>34</v>
      </c>
      <c r="L278" s="4" t="s">
        <v>35</v>
      </c>
      <c r="M278" s="8">
        <v>2</v>
      </c>
      <c r="N278" s="5">
        <v>41.23</v>
      </c>
      <c r="O278" s="6">
        <v>0</v>
      </c>
      <c r="P278" s="5">
        <v>14.28</v>
      </c>
      <c r="Q278" s="5">
        <f t="shared" si="16"/>
        <v>82.46</v>
      </c>
      <c r="R278" s="5">
        <f t="shared" si="17"/>
        <v>28.56</v>
      </c>
      <c r="S278" s="5">
        <f t="shared" si="18"/>
        <v>53.899999999999991</v>
      </c>
      <c r="T278" s="7">
        <f t="shared" si="19"/>
        <v>0.65365025466893034</v>
      </c>
    </row>
    <row r="279" spans="1:20" ht="15.6">
      <c r="A279" s="2">
        <v>1457</v>
      </c>
      <c r="B279" s="3">
        <v>46082</v>
      </c>
      <c r="C279" s="4">
        <f>YEAR(SalesDataTable[[#This Row],[Order Date]])</f>
        <v>2026</v>
      </c>
      <c r="D279" s="16" t="str">
        <f>"Q"&amp;ROUNDUP(MONTH(SalesDataTable[[#This Row],[Order Date]])/3,0)</f>
        <v>Q1</v>
      </c>
      <c r="E279" s="4">
        <f>MONTH(SalesDataTable[[#This Row],[Order Date]])</f>
        <v>3</v>
      </c>
      <c r="F279" s="16" t="str">
        <f>TEXT(SalesDataTable[[#This Row],[Order Date]],"MMM")</f>
        <v>Mar</v>
      </c>
      <c r="G279" s="4" t="s">
        <v>6</v>
      </c>
      <c r="H279" s="4" t="s">
        <v>7</v>
      </c>
      <c r="I279" s="4" t="s">
        <v>2</v>
      </c>
      <c r="J279" s="4" t="s">
        <v>13</v>
      </c>
      <c r="K279" s="4" t="s">
        <v>14</v>
      </c>
      <c r="L279" s="4" t="s">
        <v>15</v>
      </c>
      <c r="M279" s="8">
        <v>1</v>
      </c>
      <c r="N279" s="5">
        <v>36.47</v>
      </c>
      <c r="O279" s="6">
        <v>0.05</v>
      </c>
      <c r="P279" s="5">
        <v>13.21</v>
      </c>
      <c r="Q279" s="5">
        <f t="shared" si="16"/>
        <v>34.646499999999996</v>
      </c>
      <c r="R279" s="5">
        <f t="shared" si="17"/>
        <v>13.21</v>
      </c>
      <c r="S279" s="5">
        <f t="shared" si="18"/>
        <v>21.436499999999995</v>
      </c>
      <c r="T279" s="7">
        <f t="shared" si="19"/>
        <v>0.61872050567878423</v>
      </c>
    </row>
    <row r="280" spans="1:20" ht="15.6">
      <c r="A280" s="2">
        <v>2558</v>
      </c>
      <c r="B280" s="3">
        <v>46082</v>
      </c>
      <c r="C280" s="4">
        <f>YEAR(SalesDataTable[[#This Row],[Order Date]])</f>
        <v>2026</v>
      </c>
      <c r="D280" s="16" t="str">
        <f>"Q"&amp;ROUNDUP(MONTH(SalesDataTable[[#This Row],[Order Date]])/3,0)</f>
        <v>Q1</v>
      </c>
      <c r="E280" s="4">
        <f>MONTH(SalesDataTable[[#This Row],[Order Date]])</f>
        <v>3</v>
      </c>
      <c r="F280" s="16" t="str">
        <f>TEXT(SalesDataTable[[#This Row],[Order Date]],"MMM")</f>
        <v>Mar</v>
      </c>
      <c r="G280" s="4" t="s">
        <v>0</v>
      </c>
      <c r="H280" s="4" t="s">
        <v>50</v>
      </c>
      <c r="I280" s="4" t="s">
        <v>28</v>
      </c>
      <c r="J280" s="4" t="s">
        <v>13</v>
      </c>
      <c r="K280" s="4" t="s">
        <v>34</v>
      </c>
      <c r="L280" s="4" t="s">
        <v>42</v>
      </c>
      <c r="M280" s="8">
        <v>1</v>
      </c>
      <c r="N280" s="5">
        <v>36.67</v>
      </c>
      <c r="O280" s="6">
        <v>0</v>
      </c>
      <c r="P280" s="5">
        <v>13.97</v>
      </c>
      <c r="Q280" s="5">
        <f t="shared" si="16"/>
        <v>36.67</v>
      </c>
      <c r="R280" s="5">
        <f t="shared" si="17"/>
        <v>13.97</v>
      </c>
      <c r="S280" s="5">
        <f t="shared" si="18"/>
        <v>22.700000000000003</v>
      </c>
      <c r="T280" s="7">
        <f t="shared" si="19"/>
        <v>0.61903463321516228</v>
      </c>
    </row>
    <row r="281" spans="1:20" ht="15.6">
      <c r="A281" s="2">
        <v>3024</v>
      </c>
      <c r="B281" s="3">
        <v>46082</v>
      </c>
      <c r="C281" s="4">
        <f>YEAR(SalesDataTable[[#This Row],[Order Date]])</f>
        <v>2026</v>
      </c>
      <c r="D281" s="16" t="str">
        <f>"Q"&amp;ROUNDUP(MONTH(SalesDataTable[[#This Row],[Order Date]])/3,0)</f>
        <v>Q1</v>
      </c>
      <c r="E281" s="4">
        <f>MONTH(SalesDataTable[[#This Row],[Order Date]])</f>
        <v>3</v>
      </c>
      <c r="F281" s="16" t="str">
        <f>TEXT(SalesDataTable[[#This Row],[Order Date]],"MMM")</f>
        <v>Mar</v>
      </c>
      <c r="G281" s="4" t="s">
        <v>6</v>
      </c>
      <c r="H281" s="4" t="s">
        <v>41</v>
      </c>
      <c r="I281" s="4" t="s">
        <v>2</v>
      </c>
      <c r="J281" s="4" t="s">
        <v>16</v>
      </c>
      <c r="K281" s="4" t="s">
        <v>4</v>
      </c>
      <c r="L281" s="4" t="s">
        <v>22</v>
      </c>
      <c r="M281" s="8">
        <v>2</v>
      </c>
      <c r="N281" s="5">
        <v>51.87</v>
      </c>
      <c r="O281" s="6">
        <v>0.1</v>
      </c>
      <c r="P281" s="5">
        <v>22.95</v>
      </c>
      <c r="Q281" s="5">
        <f t="shared" si="16"/>
        <v>93.366</v>
      </c>
      <c r="R281" s="5">
        <f t="shared" si="17"/>
        <v>45.9</v>
      </c>
      <c r="S281" s="5">
        <f t="shared" si="18"/>
        <v>47.466000000000001</v>
      </c>
      <c r="T281" s="7">
        <f t="shared" si="19"/>
        <v>0.50838635049161363</v>
      </c>
    </row>
    <row r="282" spans="1:20" ht="15.6">
      <c r="A282" s="2">
        <v>3225</v>
      </c>
      <c r="B282" s="3">
        <v>46082</v>
      </c>
      <c r="C282" s="4">
        <f>YEAR(SalesDataTable[[#This Row],[Order Date]])</f>
        <v>2026</v>
      </c>
      <c r="D282" s="16" t="str">
        <f>"Q"&amp;ROUNDUP(MONTH(SalesDataTable[[#This Row],[Order Date]])/3,0)</f>
        <v>Q1</v>
      </c>
      <c r="E282" s="4">
        <f>MONTH(SalesDataTable[[#This Row],[Order Date]])</f>
        <v>3</v>
      </c>
      <c r="F282" s="16" t="str">
        <f>TEXT(SalesDataTable[[#This Row],[Order Date]],"MMM")</f>
        <v>Mar</v>
      </c>
      <c r="G282" s="4" t="s">
        <v>11</v>
      </c>
      <c r="H282" s="4" t="s">
        <v>12</v>
      </c>
      <c r="I282" s="4" t="s">
        <v>19</v>
      </c>
      <c r="J282" s="4" t="s">
        <v>16</v>
      </c>
      <c r="K282" s="4" t="s">
        <v>23</v>
      </c>
      <c r="L282" s="4" t="s">
        <v>29</v>
      </c>
      <c r="M282" s="8">
        <v>1</v>
      </c>
      <c r="N282" s="5">
        <v>195.06</v>
      </c>
      <c r="O282" s="6">
        <v>0.1</v>
      </c>
      <c r="P282" s="5">
        <v>106.68</v>
      </c>
      <c r="Q282" s="5">
        <f t="shared" si="16"/>
        <v>175.554</v>
      </c>
      <c r="R282" s="5">
        <f t="shared" si="17"/>
        <v>106.68</v>
      </c>
      <c r="S282" s="5">
        <f t="shared" si="18"/>
        <v>68.873999999999995</v>
      </c>
      <c r="T282" s="7">
        <f t="shared" si="19"/>
        <v>0.39232372945076727</v>
      </c>
    </row>
    <row r="283" spans="1:20" ht="15.6">
      <c r="A283" s="2">
        <v>3551</v>
      </c>
      <c r="B283" s="3">
        <v>46082</v>
      </c>
      <c r="C283" s="4">
        <f>YEAR(SalesDataTable[[#This Row],[Order Date]])</f>
        <v>2026</v>
      </c>
      <c r="D283" s="16" t="str">
        <f>"Q"&amp;ROUNDUP(MONTH(SalesDataTable[[#This Row],[Order Date]])/3,0)</f>
        <v>Q1</v>
      </c>
      <c r="E283" s="4">
        <f>MONTH(SalesDataTable[[#This Row],[Order Date]])</f>
        <v>3</v>
      </c>
      <c r="F283" s="16" t="str">
        <f>TEXT(SalesDataTable[[#This Row],[Order Date]],"MMM")</f>
        <v>Mar</v>
      </c>
      <c r="G283" s="4" t="s">
        <v>6</v>
      </c>
      <c r="H283" s="4" t="s">
        <v>41</v>
      </c>
      <c r="I283" s="4" t="s">
        <v>28</v>
      </c>
      <c r="J283" s="4" t="s">
        <v>3</v>
      </c>
      <c r="K283" s="4" t="s">
        <v>4</v>
      </c>
      <c r="L283" s="4" t="s">
        <v>30</v>
      </c>
      <c r="M283" s="8">
        <v>2</v>
      </c>
      <c r="N283" s="5">
        <v>100.79</v>
      </c>
      <c r="O283" s="6">
        <v>0.05</v>
      </c>
      <c r="P283" s="5">
        <v>49</v>
      </c>
      <c r="Q283" s="5">
        <f t="shared" si="16"/>
        <v>191.501</v>
      </c>
      <c r="R283" s="5">
        <f t="shared" si="17"/>
        <v>98</v>
      </c>
      <c r="S283" s="5">
        <f t="shared" si="18"/>
        <v>93.501000000000005</v>
      </c>
      <c r="T283" s="7">
        <f t="shared" si="19"/>
        <v>0.48825332504791097</v>
      </c>
    </row>
    <row r="284" spans="1:20" ht="15.6">
      <c r="A284" s="2">
        <v>4157</v>
      </c>
      <c r="B284" s="3">
        <v>46082</v>
      </c>
      <c r="C284" s="4">
        <f>YEAR(SalesDataTable[[#This Row],[Order Date]])</f>
        <v>2026</v>
      </c>
      <c r="D284" s="16" t="str">
        <f>"Q"&amp;ROUNDUP(MONTH(SalesDataTable[[#This Row],[Order Date]])/3,0)</f>
        <v>Q1</v>
      </c>
      <c r="E284" s="4">
        <f>MONTH(SalesDataTable[[#This Row],[Order Date]])</f>
        <v>3</v>
      </c>
      <c r="F284" s="16" t="str">
        <f>TEXT(SalesDataTable[[#This Row],[Order Date]],"MMM")</f>
        <v>Mar</v>
      </c>
      <c r="G284" s="4" t="s">
        <v>20</v>
      </c>
      <c r="H284" s="4" t="s">
        <v>33</v>
      </c>
      <c r="I284" s="4" t="s">
        <v>2</v>
      </c>
      <c r="J284" s="4" t="s">
        <v>13</v>
      </c>
      <c r="K284" s="4" t="s">
        <v>4</v>
      </c>
      <c r="L284" s="4" t="s">
        <v>22</v>
      </c>
      <c r="M284" s="8">
        <v>5</v>
      </c>
      <c r="N284" s="5">
        <v>51.92</v>
      </c>
      <c r="O284" s="6">
        <v>0.15</v>
      </c>
      <c r="P284" s="5">
        <v>22.24</v>
      </c>
      <c r="Q284" s="5">
        <f t="shared" si="16"/>
        <v>220.66000000000003</v>
      </c>
      <c r="R284" s="5">
        <f t="shared" si="17"/>
        <v>111.19999999999999</v>
      </c>
      <c r="S284" s="5">
        <f t="shared" si="18"/>
        <v>109.46000000000004</v>
      </c>
      <c r="T284" s="7">
        <f t="shared" si="19"/>
        <v>0.49605728269736254</v>
      </c>
    </row>
    <row r="285" spans="1:20" ht="15.6">
      <c r="A285" s="2">
        <v>4398</v>
      </c>
      <c r="B285" s="3">
        <v>46082</v>
      </c>
      <c r="C285" s="4">
        <f>YEAR(SalesDataTable[[#This Row],[Order Date]])</f>
        <v>2026</v>
      </c>
      <c r="D285" s="16" t="str">
        <f>"Q"&amp;ROUNDUP(MONTH(SalesDataTable[[#This Row],[Order Date]])/3,0)</f>
        <v>Q1</v>
      </c>
      <c r="E285" s="4">
        <f>MONTH(SalesDataTable[[#This Row],[Order Date]])</f>
        <v>3</v>
      </c>
      <c r="F285" s="16" t="str">
        <f>TEXT(SalesDataTable[[#This Row],[Order Date]],"MMM")</f>
        <v>Mar</v>
      </c>
      <c r="G285" s="4" t="s">
        <v>20</v>
      </c>
      <c r="H285" s="4" t="s">
        <v>31</v>
      </c>
      <c r="I285" s="4" t="s">
        <v>2</v>
      </c>
      <c r="J285" s="4" t="s">
        <v>13</v>
      </c>
      <c r="K285" s="4" t="s">
        <v>23</v>
      </c>
      <c r="L285" s="4" t="s">
        <v>51</v>
      </c>
      <c r="M285" s="8">
        <v>1</v>
      </c>
      <c r="N285" s="5">
        <v>123.99</v>
      </c>
      <c r="O285" s="6">
        <v>0.05</v>
      </c>
      <c r="P285" s="5">
        <v>61.67</v>
      </c>
      <c r="Q285" s="5">
        <f t="shared" si="16"/>
        <v>117.79049999999999</v>
      </c>
      <c r="R285" s="5">
        <f t="shared" si="17"/>
        <v>61.67</v>
      </c>
      <c r="S285" s="5">
        <f t="shared" si="18"/>
        <v>56.120499999999993</v>
      </c>
      <c r="T285" s="7">
        <f t="shared" si="19"/>
        <v>0.47644334644984099</v>
      </c>
    </row>
    <row r="286" spans="1:20" ht="15.6">
      <c r="A286" s="2">
        <v>4951</v>
      </c>
      <c r="B286" s="3">
        <v>46082</v>
      </c>
      <c r="C286" s="4">
        <f>YEAR(SalesDataTable[[#This Row],[Order Date]])</f>
        <v>2026</v>
      </c>
      <c r="D286" s="16" t="str">
        <f>"Q"&amp;ROUNDUP(MONTH(SalesDataTable[[#This Row],[Order Date]])/3,0)</f>
        <v>Q1</v>
      </c>
      <c r="E286" s="4">
        <f>MONTH(SalesDataTable[[#This Row],[Order Date]])</f>
        <v>3</v>
      </c>
      <c r="F286" s="16" t="str">
        <f>TEXT(SalesDataTable[[#This Row],[Order Date]],"MMM")</f>
        <v>Mar</v>
      </c>
      <c r="G286" s="4" t="s">
        <v>6</v>
      </c>
      <c r="H286" s="4" t="s">
        <v>49</v>
      </c>
      <c r="I286" s="4" t="s">
        <v>2</v>
      </c>
      <c r="J286" s="4" t="s">
        <v>13</v>
      </c>
      <c r="K286" s="4" t="s">
        <v>23</v>
      </c>
      <c r="L286" s="4" t="s">
        <v>24</v>
      </c>
      <c r="M286" s="8">
        <v>1</v>
      </c>
      <c r="N286" s="5">
        <v>344.8</v>
      </c>
      <c r="O286" s="6">
        <v>0.05</v>
      </c>
      <c r="P286" s="5">
        <v>196.14</v>
      </c>
      <c r="Q286" s="5">
        <f t="shared" si="16"/>
        <v>327.56</v>
      </c>
      <c r="R286" s="5">
        <f t="shared" si="17"/>
        <v>196.14</v>
      </c>
      <c r="S286" s="5">
        <f t="shared" si="18"/>
        <v>131.42000000000002</v>
      </c>
      <c r="T286" s="7">
        <f t="shared" si="19"/>
        <v>0.40120893882036884</v>
      </c>
    </row>
    <row r="287" spans="1:20" ht="15.6">
      <c r="A287" s="2">
        <v>1354</v>
      </c>
      <c r="B287" s="3">
        <v>46083</v>
      </c>
      <c r="C287" s="4">
        <f>YEAR(SalesDataTable[[#This Row],[Order Date]])</f>
        <v>2026</v>
      </c>
      <c r="D287" s="16" t="str">
        <f>"Q"&amp;ROUNDUP(MONTH(SalesDataTable[[#This Row],[Order Date]])/3,0)</f>
        <v>Q1</v>
      </c>
      <c r="E287" s="4">
        <f>MONTH(SalesDataTable[[#This Row],[Order Date]])</f>
        <v>3</v>
      </c>
      <c r="F287" s="16" t="str">
        <f>TEXT(SalesDataTable[[#This Row],[Order Date]],"MMM")</f>
        <v>Mar</v>
      </c>
      <c r="G287" s="4" t="s">
        <v>20</v>
      </c>
      <c r="H287" s="4" t="s">
        <v>33</v>
      </c>
      <c r="I287" s="4" t="s">
        <v>28</v>
      </c>
      <c r="J287" s="4" t="s">
        <v>3</v>
      </c>
      <c r="K287" s="4" t="s">
        <v>14</v>
      </c>
      <c r="L287" s="4" t="s">
        <v>44</v>
      </c>
      <c r="M287" s="8">
        <v>3</v>
      </c>
      <c r="N287" s="5">
        <v>131.91999999999999</v>
      </c>
      <c r="O287" s="6">
        <v>0.05</v>
      </c>
      <c r="P287" s="5">
        <v>67.47</v>
      </c>
      <c r="Q287" s="5">
        <f t="shared" si="16"/>
        <v>375.97199999999998</v>
      </c>
      <c r="R287" s="5">
        <f t="shared" si="17"/>
        <v>202.41</v>
      </c>
      <c r="S287" s="5">
        <f t="shared" si="18"/>
        <v>173.56199999999998</v>
      </c>
      <c r="T287" s="7">
        <f t="shared" si="19"/>
        <v>0.46163544093709102</v>
      </c>
    </row>
    <row r="288" spans="1:20" ht="15.6">
      <c r="A288" s="2">
        <v>2042</v>
      </c>
      <c r="B288" s="3">
        <v>46083</v>
      </c>
      <c r="C288" s="4">
        <f>YEAR(SalesDataTable[[#This Row],[Order Date]])</f>
        <v>2026</v>
      </c>
      <c r="D288" s="16" t="str">
        <f>"Q"&amp;ROUNDUP(MONTH(SalesDataTable[[#This Row],[Order Date]])/3,0)</f>
        <v>Q1</v>
      </c>
      <c r="E288" s="4">
        <f>MONTH(SalesDataTable[[#This Row],[Order Date]])</f>
        <v>3</v>
      </c>
      <c r="F288" s="16" t="str">
        <f>TEXT(SalesDataTable[[#This Row],[Order Date]],"MMM")</f>
        <v>Mar</v>
      </c>
      <c r="G288" s="4" t="s">
        <v>11</v>
      </c>
      <c r="H288" s="4" t="s">
        <v>52</v>
      </c>
      <c r="I288" s="4" t="s">
        <v>2</v>
      </c>
      <c r="J288" s="4" t="s">
        <v>16</v>
      </c>
      <c r="K288" s="4" t="s">
        <v>9</v>
      </c>
      <c r="L288" s="4" t="s">
        <v>17</v>
      </c>
      <c r="M288" s="8">
        <v>3</v>
      </c>
      <c r="N288" s="5">
        <v>146.99</v>
      </c>
      <c r="O288" s="6">
        <v>0</v>
      </c>
      <c r="P288" s="5">
        <v>80.069999999999993</v>
      </c>
      <c r="Q288" s="5">
        <f t="shared" si="16"/>
        <v>440.97</v>
      </c>
      <c r="R288" s="5">
        <f t="shared" si="17"/>
        <v>240.20999999999998</v>
      </c>
      <c r="S288" s="5">
        <f t="shared" si="18"/>
        <v>200.76000000000005</v>
      </c>
      <c r="T288" s="7">
        <f t="shared" si="19"/>
        <v>0.45526906592285199</v>
      </c>
    </row>
    <row r="289" spans="1:20" ht="15.6">
      <c r="A289" s="2">
        <v>3895</v>
      </c>
      <c r="B289" s="3">
        <v>46083</v>
      </c>
      <c r="C289" s="4">
        <f>YEAR(SalesDataTable[[#This Row],[Order Date]])</f>
        <v>2026</v>
      </c>
      <c r="D289" s="16" t="str">
        <f>"Q"&amp;ROUNDUP(MONTH(SalesDataTable[[#This Row],[Order Date]])/3,0)</f>
        <v>Q1</v>
      </c>
      <c r="E289" s="4">
        <f>MONTH(SalesDataTable[[#This Row],[Order Date]])</f>
        <v>3</v>
      </c>
      <c r="F289" s="16" t="str">
        <f>TEXT(SalesDataTable[[#This Row],[Order Date]],"MMM")</f>
        <v>Mar</v>
      </c>
      <c r="G289" s="4" t="s">
        <v>20</v>
      </c>
      <c r="H289" s="4" t="s">
        <v>31</v>
      </c>
      <c r="I289" s="4" t="s">
        <v>2</v>
      </c>
      <c r="J289" s="4" t="s">
        <v>16</v>
      </c>
      <c r="K289" s="4" t="s">
        <v>14</v>
      </c>
      <c r="L289" s="4" t="s">
        <v>48</v>
      </c>
      <c r="M289" s="8">
        <v>2</v>
      </c>
      <c r="N289" s="5">
        <v>164.74</v>
      </c>
      <c r="O289" s="6">
        <v>0.05</v>
      </c>
      <c r="P289" s="5">
        <v>89.9</v>
      </c>
      <c r="Q289" s="5">
        <f t="shared" si="16"/>
        <v>313.00600000000003</v>
      </c>
      <c r="R289" s="5">
        <f t="shared" si="17"/>
        <v>179.8</v>
      </c>
      <c r="S289" s="5">
        <f t="shared" si="18"/>
        <v>133.20600000000002</v>
      </c>
      <c r="T289" s="7">
        <f t="shared" si="19"/>
        <v>0.42557011686676932</v>
      </c>
    </row>
    <row r="290" spans="1:20" ht="15.6">
      <c r="A290" s="2">
        <v>5074</v>
      </c>
      <c r="B290" s="3">
        <v>46083</v>
      </c>
      <c r="C290" s="4">
        <f>YEAR(SalesDataTable[[#This Row],[Order Date]])</f>
        <v>2026</v>
      </c>
      <c r="D290" s="16" t="str">
        <f>"Q"&amp;ROUNDUP(MONTH(SalesDataTable[[#This Row],[Order Date]])/3,0)</f>
        <v>Q1</v>
      </c>
      <c r="E290" s="4">
        <f>MONTH(SalesDataTable[[#This Row],[Order Date]])</f>
        <v>3</v>
      </c>
      <c r="F290" s="16" t="str">
        <f>TEXT(SalesDataTable[[#This Row],[Order Date]],"MMM")</f>
        <v>Mar</v>
      </c>
      <c r="G290" s="4" t="s">
        <v>20</v>
      </c>
      <c r="H290" s="4" t="s">
        <v>31</v>
      </c>
      <c r="I290" s="4" t="s">
        <v>2</v>
      </c>
      <c r="J290" s="4" t="s">
        <v>3</v>
      </c>
      <c r="K290" s="4" t="s">
        <v>9</v>
      </c>
      <c r="L290" s="4" t="s">
        <v>10</v>
      </c>
      <c r="M290" s="8">
        <v>2</v>
      </c>
      <c r="N290" s="5">
        <v>89.81</v>
      </c>
      <c r="O290" s="6">
        <v>0</v>
      </c>
      <c r="P290" s="5">
        <v>46.44</v>
      </c>
      <c r="Q290" s="5">
        <f t="shared" si="16"/>
        <v>179.62</v>
      </c>
      <c r="R290" s="5">
        <f t="shared" si="17"/>
        <v>92.88</v>
      </c>
      <c r="S290" s="5">
        <f t="shared" si="18"/>
        <v>86.740000000000009</v>
      </c>
      <c r="T290" s="7">
        <f t="shared" si="19"/>
        <v>0.482908362097762</v>
      </c>
    </row>
    <row r="291" spans="1:20" ht="15.6">
      <c r="A291" s="2">
        <v>179</v>
      </c>
      <c r="B291" s="3">
        <v>46084</v>
      </c>
      <c r="C291" s="4">
        <f>YEAR(SalesDataTable[[#This Row],[Order Date]])</f>
        <v>2026</v>
      </c>
      <c r="D291" s="16" t="str">
        <f>"Q"&amp;ROUNDUP(MONTH(SalesDataTable[[#This Row],[Order Date]])/3,0)</f>
        <v>Q1</v>
      </c>
      <c r="E291" s="4">
        <f>MONTH(SalesDataTable[[#This Row],[Order Date]])</f>
        <v>3</v>
      </c>
      <c r="F291" s="16" t="str">
        <f>TEXT(SalesDataTable[[#This Row],[Order Date]],"MMM")</f>
        <v>Mar</v>
      </c>
      <c r="G291" s="4" t="s">
        <v>11</v>
      </c>
      <c r="H291" s="4" t="s">
        <v>52</v>
      </c>
      <c r="I291" s="4" t="s">
        <v>19</v>
      </c>
      <c r="J291" s="4" t="s">
        <v>3</v>
      </c>
      <c r="K291" s="4" t="s">
        <v>34</v>
      </c>
      <c r="L291" s="4" t="s">
        <v>42</v>
      </c>
      <c r="M291" s="8">
        <v>1</v>
      </c>
      <c r="N291" s="5">
        <v>35.369999999999997</v>
      </c>
      <c r="O291" s="6">
        <v>0</v>
      </c>
      <c r="P291" s="5">
        <v>13.88</v>
      </c>
      <c r="Q291" s="5">
        <f t="shared" si="16"/>
        <v>35.369999999999997</v>
      </c>
      <c r="R291" s="5">
        <f t="shared" si="17"/>
        <v>13.88</v>
      </c>
      <c r="S291" s="5">
        <f t="shared" si="18"/>
        <v>21.489999999999995</v>
      </c>
      <c r="T291" s="7">
        <f t="shared" si="19"/>
        <v>0.60757704269154644</v>
      </c>
    </row>
    <row r="292" spans="1:20" ht="15.6">
      <c r="A292" s="2">
        <v>459</v>
      </c>
      <c r="B292" s="3">
        <v>46084</v>
      </c>
      <c r="C292" s="4">
        <f>YEAR(SalesDataTable[[#This Row],[Order Date]])</f>
        <v>2026</v>
      </c>
      <c r="D292" s="16" t="str">
        <f>"Q"&amp;ROUNDUP(MONTH(SalesDataTable[[#This Row],[Order Date]])/3,0)</f>
        <v>Q1</v>
      </c>
      <c r="E292" s="4">
        <f>MONTH(SalesDataTable[[#This Row],[Order Date]])</f>
        <v>3</v>
      </c>
      <c r="F292" s="16" t="str">
        <f>TEXT(SalesDataTable[[#This Row],[Order Date]],"MMM")</f>
        <v>Mar</v>
      </c>
      <c r="G292" s="4" t="s">
        <v>6</v>
      </c>
      <c r="H292" s="4" t="s">
        <v>43</v>
      </c>
      <c r="I292" s="4" t="s">
        <v>28</v>
      </c>
      <c r="J292" s="4" t="s">
        <v>13</v>
      </c>
      <c r="K292" s="4" t="s">
        <v>4</v>
      </c>
      <c r="L292" s="4" t="s">
        <v>22</v>
      </c>
      <c r="M292" s="8">
        <v>4</v>
      </c>
      <c r="N292" s="5">
        <v>50.64</v>
      </c>
      <c r="O292" s="6">
        <v>0</v>
      </c>
      <c r="P292" s="5">
        <v>23.09</v>
      </c>
      <c r="Q292" s="5">
        <f t="shared" si="16"/>
        <v>202.56</v>
      </c>
      <c r="R292" s="5">
        <f t="shared" si="17"/>
        <v>92.36</v>
      </c>
      <c r="S292" s="5">
        <f t="shared" si="18"/>
        <v>110.2</v>
      </c>
      <c r="T292" s="7">
        <f t="shared" si="19"/>
        <v>0.54403633491311221</v>
      </c>
    </row>
    <row r="293" spans="1:20" ht="15.6">
      <c r="A293" s="2">
        <v>525</v>
      </c>
      <c r="B293" s="3">
        <v>46084</v>
      </c>
      <c r="C293" s="4">
        <f>YEAR(SalesDataTable[[#This Row],[Order Date]])</f>
        <v>2026</v>
      </c>
      <c r="D293" s="16" t="str">
        <f>"Q"&amp;ROUNDUP(MONTH(SalesDataTable[[#This Row],[Order Date]])/3,0)</f>
        <v>Q1</v>
      </c>
      <c r="E293" s="4">
        <f>MONTH(SalesDataTable[[#This Row],[Order Date]])</f>
        <v>3</v>
      </c>
      <c r="F293" s="16" t="str">
        <f>TEXT(SalesDataTable[[#This Row],[Order Date]],"MMM")</f>
        <v>Mar</v>
      </c>
      <c r="G293" s="4" t="s">
        <v>20</v>
      </c>
      <c r="H293" s="4" t="s">
        <v>31</v>
      </c>
      <c r="I293" s="4" t="s">
        <v>19</v>
      </c>
      <c r="J293" s="4" t="s">
        <v>3</v>
      </c>
      <c r="K293" s="4" t="s">
        <v>9</v>
      </c>
      <c r="L293" s="4" t="s">
        <v>17</v>
      </c>
      <c r="M293" s="8">
        <v>1</v>
      </c>
      <c r="N293" s="5">
        <v>146.37</v>
      </c>
      <c r="O293" s="6">
        <v>0</v>
      </c>
      <c r="P293" s="5">
        <v>78.3</v>
      </c>
      <c r="Q293" s="5">
        <f t="shared" si="16"/>
        <v>146.37</v>
      </c>
      <c r="R293" s="5">
        <f t="shared" si="17"/>
        <v>78.3</v>
      </c>
      <c r="S293" s="5">
        <f t="shared" si="18"/>
        <v>68.070000000000007</v>
      </c>
      <c r="T293" s="7">
        <f t="shared" si="19"/>
        <v>0.46505431440869033</v>
      </c>
    </row>
    <row r="294" spans="1:20" ht="15.6">
      <c r="A294" s="2">
        <v>3374</v>
      </c>
      <c r="B294" s="3">
        <v>46084</v>
      </c>
      <c r="C294" s="4">
        <f>YEAR(SalesDataTable[[#This Row],[Order Date]])</f>
        <v>2026</v>
      </c>
      <c r="D294" s="16" t="str">
        <f>"Q"&amp;ROUNDUP(MONTH(SalesDataTable[[#This Row],[Order Date]])/3,0)</f>
        <v>Q1</v>
      </c>
      <c r="E294" s="4">
        <f>MONTH(SalesDataTable[[#This Row],[Order Date]])</f>
        <v>3</v>
      </c>
      <c r="F294" s="16" t="str">
        <f>TEXT(SalesDataTable[[#This Row],[Order Date]],"MMM")</f>
        <v>Mar</v>
      </c>
      <c r="G294" s="4" t="s">
        <v>11</v>
      </c>
      <c r="H294" s="4" t="s">
        <v>12</v>
      </c>
      <c r="I294" s="4" t="s">
        <v>2</v>
      </c>
      <c r="J294" s="4" t="s">
        <v>3</v>
      </c>
      <c r="K294" s="4" t="s">
        <v>9</v>
      </c>
      <c r="L294" s="4" t="s">
        <v>17</v>
      </c>
      <c r="M294" s="8">
        <v>3</v>
      </c>
      <c r="N294" s="5">
        <v>143.74</v>
      </c>
      <c r="O294" s="6">
        <v>0</v>
      </c>
      <c r="P294" s="5">
        <v>81.58</v>
      </c>
      <c r="Q294" s="5">
        <f t="shared" si="16"/>
        <v>431.22</v>
      </c>
      <c r="R294" s="5">
        <f t="shared" si="17"/>
        <v>244.74</v>
      </c>
      <c r="S294" s="5">
        <f t="shared" si="18"/>
        <v>186.48000000000002</v>
      </c>
      <c r="T294" s="7">
        <f t="shared" si="19"/>
        <v>0.43244747460692917</v>
      </c>
    </row>
    <row r="295" spans="1:20" ht="15.6">
      <c r="A295" s="2">
        <v>3850</v>
      </c>
      <c r="B295" s="3">
        <v>46084</v>
      </c>
      <c r="C295" s="4">
        <f>YEAR(SalesDataTable[[#This Row],[Order Date]])</f>
        <v>2026</v>
      </c>
      <c r="D295" s="16" t="str">
        <f>"Q"&amp;ROUNDUP(MONTH(SalesDataTable[[#This Row],[Order Date]])/3,0)</f>
        <v>Q1</v>
      </c>
      <c r="E295" s="4">
        <f>MONTH(SalesDataTable[[#This Row],[Order Date]])</f>
        <v>3</v>
      </c>
      <c r="F295" s="16" t="str">
        <f>TEXT(SalesDataTable[[#This Row],[Order Date]],"MMM")</f>
        <v>Mar</v>
      </c>
      <c r="G295" s="4" t="s">
        <v>20</v>
      </c>
      <c r="H295" s="4" t="s">
        <v>31</v>
      </c>
      <c r="I295" s="4" t="s">
        <v>28</v>
      </c>
      <c r="J295" s="4" t="s">
        <v>13</v>
      </c>
      <c r="K295" s="4" t="s">
        <v>23</v>
      </c>
      <c r="L295" s="4" t="s">
        <v>40</v>
      </c>
      <c r="M295" s="8">
        <v>2</v>
      </c>
      <c r="N295" s="5">
        <v>81.94</v>
      </c>
      <c r="O295" s="6">
        <v>0.1</v>
      </c>
      <c r="P295" s="5">
        <v>39.9</v>
      </c>
      <c r="Q295" s="5">
        <f t="shared" si="16"/>
        <v>147.49199999999999</v>
      </c>
      <c r="R295" s="5">
        <f t="shared" si="17"/>
        <v>79.8</v>
      </c>
      <c r="S295" s="5">
        <f t="shared" si="18"/>
        <v>67.691999999999993</v>
      </c>
      <c r="T295" s="7">
        <f t="shared" si="19"/>
        <v>0.45895370596371327</v>
      </c>
    </row>
    <row r="296" spans="1:20" ht="15.6">
      <c r="A296" s="2">
        <v>4004</v>
      </c>
      <c r="B296" s="3">
        <v>46084</v>
      </c>
      <c r="C296" s="4">
        <f>YEAR(SalesDataTable[[#This Row],[Order Date]])</f>
        <v>2026</v>
      </c>
      <c r="D296" s="16" t="str">
        <f>"Q"&amp;ROUNDUP(MONTH(SalesDataTable[[#This Row],[Order Date]])/3,0)</f>
        <v>Q1</v>
      </c>
      <c r="E296" s="4">
        <f>MONTH(SalesDataTable[[#This Row],[Order Date]])</f>
        <v>3</v>
      </c>
      <c r="F296" s="16" t="str">
        <f>TEXT(SalesDataTable[[#This Row],[Order Date]],"MMM")</f>
        <v>Mar</v>
      </c>
      <c r="G296" s="4" t="s">
        <v>11</v>
      </c>
      <c r="H296" s="4" t="s">
        <v>25</v>
      </c>
      <c r="I296" s="4" t="s">
        <v>2</v>
      </c>
      <c r="J296" s="4" t="s">
        <v>13</v>
      </c>
      <c r="K296" s="4" t="s">
        <v>14</v>
      </c>
      <c r="L296" s="4" t="s">
        <v>32</v>
      </c>
      <c r="M296" s="8">
        <v>1</v>
      </c>
      <c r="N296" s="5">
        <v>46.46</v>
      </c>
      <c r="O296" s="6">
        <v>0.1</v>
      </c>
      <c r="P296" s="5">
        <v>17.989999999999998</v>
      </c>
      <c r="Q296" s="5">
        <f t="shared" si="16"/>
        <v>41.814</v>
      </c>
      <c r="R296" s="5">
        <f t="shared" si="17"/>
        <v>17.989999999999998</v>
      </c>
      <c r="S296" s="5">
        <f t="shared" si="18"/>
        <v>23.824000000000002</v>
      </c>
      <c r="T296" s="7">
        <f t="shared" si="19"/>
        <v>0.56976132395848289</v>
      </c>
    </row>
    <row r="297" spans="1:20" ht="15.6">
      <c r="A297" s="2">
        <v>788</v>
      </c>
      <c r="B297" s="3">
        <v>46085</v>
      </c>
      <c r="C297" s="4">
        <f>YEAR(SalesDataTable[[#This Row],[Order Date]])</f>
        <v>2026</v>
      </c>
      <c r="D297" s="16" t="str">
        <f>"Q"&amp;ROUNDUP(MONTH(SalesDataTable[[#This Row],[Order Date]])/3,0)</f>
        <v>Q1</v>
      </c>
      <c r="E297" s="4">
        <f>MONTH(SalesDataTable[[#This Row],[Order Date]])</f>
        <v>3</v>
      </c>
      <c r="F297" s="16" t="str">
        <f>TEXT(SalesDataTable[[#This Row],[Order Date]],"MMM")</f>
        <v>Mar</v>
      </c>
      <c r="G297" s="4" t="s">
        <v>6</v>
      </c>
      <c r="H297" s="4" t="s">
        <v>41</v>
      </c>
      <c r="I297" s="4" t="s">
        <v>2</v>
      </c>
      <c r="J297" s="4" t="s">
        <v>13</v>
      </c>
      <c r="K297" s="4" t="s">
        <v>4</v>
      </c>
      <c r="L297" s="4" t="s">
        <v>26</v>
      </c>
      <c r="M297" s="8">
        <v>3</v>
      </c>
      <c r="N297" s="5">
        <v>39.49</v>
      </c>
      <c r="O297" s="6">
        <v>0</v>
      </c>
      <c r="P297" s="5">
        <v>16.420000000000002</v>
      </c>
      <c r="Q297" s="5">
        <f t="shared" si="16"/>
        <v>118.47</v>
      </c>
      <c r="R297" s="5">
        <f t="shared" si="17"/>
        <v>49.260000000000005</v>
      </c>
      <c r="S297" s="5">
        <f t="shared" si="18"/>
        <v>69.209999999999994</v>
      </c>
      <c r="T297" s="7">
        <f t="shared" si="19"/>
        <v>0.58419853127374011</v>
      </c>
    </row>
    <row r="298" spans="1:20" ht="15.6">
      <c r="A298" s="2">
        <v>1717</v>
      </c>
      <c r="B298" s="3">
        <v>46085</v>
      </c>
      <c r="C298" s="4">
        <f>YEAR(SalesDataTable[[#This Row],[Order Date]])</f>
        <v>2026</v>
      </c>
      <c r="D298" s="16" t="str">
        <f>"Q"&amp;ROUNDUP(MONTH(SalesDataTable[[#This Row],[Order Date]])/3,0)</f>
        <v>Q1</v>
      </c>
      <c r="E298" s="4">
        <f>MONTH(SalesDataTable[[#This Row],[Order Date]])</f>
        <v>3</v>
      </c>
      <c r="F298" s="16" t="str">
        <f>TEXT(SalesDataTable[[#This Row],[Order Date]],"MMM")</f>
        <v>Mar</v>
      </c>
      <c r="G298" s="4" t="s">
        <v>20</v>
      </c>
      <c r="H298" s="4" t="s">
        <v>47</v>
      </c>
      <c r="I298" s="4" t="s">
        <v>2</v>
      </c>
      <c r="J298" s="4" t="s">
        <v>3</v>
      </c>
      <c r="K298" s="4" t="s">
        <v>34</v>
      </c>
      <c r="L298" s="4" t="s">
        <v>35</v>
      </c>
      <c r="M298" s="8">
        <v>1</v>
      </c>
      <c r="N298" s="5">
        <v>40.909999999999997</v>
      </c>
      <c r="O298" s="6">
        <v>0</v>
      </c>
      <c r="P298" s="5">
        <v>14.89</v>
      </c>
      <c r="Q298" s="5">
        <f t="shared" si="16"/>
        <v>40.909999999999997</v>
      </c>
      <c r="R298" s="5">
        <f t="shared" si="17"/>
        <v>14.89</v>
      </c>
      <c r="S298" s="5">
        <f t="shared" si="18"/>
        <v>26.019999999999996</v>
      </c>
      <c r="T298" s="7">
        <f t="shared" si="19"/>
        <v>0.63603031043754577</v>
      </c>
    </row>
    <row r="299" spans="1:20" ht="15.6">
      <c r="A299" s="2">
        <v>1819</v>
      </c>
      <c r="B299" s="3">
        <v>46085</v>
      </c>
      <c r="C299" s="4">
        <f>YEAR(SalesDataTable[[#This Row],[Order Date]])</f>
        <v>2026</v>
      </c>
      <c r="D299" s="16" t="str">
        <f>"Q"&amp;ROUNDUP(MONTH(SalesDataTable[[#This Row],[Order Date]])/3,0)</f>
        <v>Q1</v>
      </c>
      <c r="E299" s="4">
        <f>MONTH(SalesDataTable[[#This Row],[Order Date]])</f>
        <v>3</v>
      </c>
      <c r="F299" s="16" t="str">
        <f>TEXT(SalesDataTable[[#This Row],[Order Date]],"MMM")</f>
        <v>Mar</v>
      </c>
      <c r="G299" s="4" t="s">
        <v>20</v>
      </c>
      <c r="H299" s="4" t="s">
        <v>33</v>
      </c>
      <c r="I299" s="4" t="s">
        <v>28</v>
      </c>
      <c r="J299" s="4" t="s">
        <v>13</v>
      </c>
      <c r="K299" s="4" t="s">
        <v>4</v>
      </c>
      <c r="L299" s="4" t="s">
        <v>22</v>
      </c>
      <c r="M299" s="8">
        <v>1</v>
      </c>
      <c r="N299" s="5">
        <v>49.94</v>
      </c>
      <c r="O299" s="6">
        <v>0.1</v>
      </c>
      <c r="P299" s="5">
        <v>21.84</v>
      </c>
      <c r="Q299" s="5">
        <f t="shared" si="16"/>
        <v>44.945999999999998</v>
      </c>
      <c r="R299" s="5">
        <f t="shared" si="17"/>
        <v>21.84</v>
      </c>
      <c r="S299" s="5">
        <f t="shared" si="18"/>
        <v>23.105999999999998</v>
      </c>
      <c r="T299" s="7">
        <f t="shared" si="19"/>
        <v>0.51408356694700308</v>
      </c>
    </row>
    <row r="300" spans="1:20" ht="15.6">
      <c r="A300" s="2">
        <v>1992</v>
      </c>
      <c r="B300" s="3">
        <v>46085</v>
      </c>
      <c r="C300" s="4">
        <f>YEAR(SalesDataTable[[#This Row],[Order Date]])</f>
        <v>2026</v>
      </c>
      <c r="D300" s="16" t="str">
        <f>"Q"&amp;ROUNDUP(MONTH(SalesDataTable[[#This Row],[Order Date]])/3,0)</f>
        <v>Q1</v>
      </c>
      <c r="E300" s="4">
        <f>MONTH(SalesDataTable[[#This Row],[Order Date]])</f>
        <v>3</v>
      </c>
      <c r="F300" s="16" t="str">
        <f>TEXT(SalesDataTable[[#This Row],[Order Date]],"MMM")</f>
        <v>Mar</v>
      </c>
      <c r="G300" s="4" t="s">
        <v>11</v>
      </c>
      <c r="H300" s="4" t="s">
        <v>25</v>
      </c>
      <c r="I300" s="4" t="s">
        <v>2</v>
      </c>
      <c r="J300" s="4" t="s">
        <v>16</v>
      </c>
      <c r="K300" s="4" t="s">
        <v>14</v>
      </c>
      <c r="L300" s="4" t="s">
        <v>15</v>
      </c>
      <c r="M300" s="8">
        <v>1</v>
      </c>
      <c r="N300" s="5">
        <v>35.520000000000003</v>
      </c>
      <c r="O300" s="6">
        <v>0</v>
      </c>
      <c r="P300" s="5">
        <v>13.21</v>
      </c>
      <c r="Q300" s="5">
        <f t="shared" si="16"/>
        <v>35.520000000000003</v>
      </c>
      <c r="R300" s="5">
        <f t="shared" si="17"/>
        <v>13.21</v>
      </c>
      <c r="S300" s="5">
        <f t="shared" si="18"/>
        <v>22.310000000000002</v>
      </c>
      <c r="T300" s="7">
        <f t="shared" si="19"/>
        <v>0.62809684684684686</v>
      </c>
    </row>
    <row r="301" spans="1:20" ht="15.6">
      <c r="A301" s="2">
        <v>2499</v>
      </c>
      <c r="B301" s="3">
        <v>46085</v>
      </c>
      <c r="C301" s="4">
        <f>YEAR(SalesDataTable[[#This Row],[Order Date]])</f>
        <v>2026</v>
      </c>
      <c r="D301" s="16" t="str">
        <f>"Q"&amp;ROUNDUP(MONTH(SalesDataTable[[#This Row],[Order Date]])/3,0)</f>
        <v>Q1</v>
      </c>
      <c r="E301" s="4">
        <f>MONTH(SalesDataTable[[#This Row],[Order Date]])</f>
        <v>3</v>
      </c>
      <c r="F301" s="16" t="str">
        <f>TEXT(SalesDataTable[[#This Row],[Order Date]],"MMM")</f>
        <v>Mar</v>
      </c>
      <c r="G301" s="4" t="s">
        <v>20</v>
      </c>
      <c r="H301" s="4" t="s">
        <v>31</v>
      </c>
      <c r="I301" s="4" t="s">
        <v>19</v>
      </c>
      <c r="J301" s="4" t="s">
        <v>13</v>
      </c>
      <c r="K301" s="4" t="s">
        <v>23</v>
      </c>
      <c r="L301" s="4" t="s">
        <v>24</v>
      </c>
      <c r="M301" s="8">
        <v>2</v>
      </c>
      <c r="N301" s="5">
        <v>341.1</v>
      </c>
      <c r="O301" s="6">
        <v>0</v>
      </c>
      <c r="P301" s="5">
        <v>200.19</v>
      </c>
      <c r="Q301" s="5">
        <f t="shared" si="16"/>
        <v>682.2</v>
      </c>
      <c r="R301" s="5">
        <f t="shared" si="17"/>
        <v>400.38</v>
      </c>
      <c r="S301" s="5">
        <f t="shared" si="18"/>
        <v>281.82000000000005</v>
      </c>
      <c r="T301" s="7">
        <f t="shared" si="19"/>
        <v>0.41310466138962187</v>
      </c>
    </row>
    <row r="302" spans="1:20" ht="15.6">
      <c r="A302" s="2">
        <v>2698</v>
      </c>
      <c r="B302" s="3">
        <v>46085</v>
      </c>
      <c r="C302" s="4">
        <f>YEAR(SalesDataTable[[#This Row],[Order Date]])</f>
        <v>2026</v>
      </c>
      <c r="D302" s="16" t="str">
        <f>"Q"&amp;ROUNDUP(MONTH(SalesDataTable[[#This Row],[Order Date]])/3,0)</f>
        <v>Q1</v>
      </c>
      <c r="E302" s="4">
        <f>MONTH(SalesDataTable[[#This Row],[Order Date]])</f>
        <v>3</v>
      </c>
      <c r="F302" s="16" t="str">
        <f>TEXT(SalesDataTable[[#This Row],[Order Date]],"MMM")</f>
        <v>Mar</v>
      </c>
      <c r="G302" s="4" t="s">
        <v>11</v>
      </c>
      <c r="H302" s="4" t="s">
        <v>52</v>
      </c>
      <c r="I302" s="4" t="s">
        <v>28</v>
      </c>
      <c r="J302" s="4" t="s">
        <v>13</v>
      </c>
      <c r="K302" s="4" t="s">
        <v>34</v>
      </c>
      <c r="L302" s="4" t="s">
        <v>42</v>
      </c>
      <c r="M302" s="8">
        <v>4</v>
      </c>
      <c r="N302" s="5">
        <v>36.08</v>
      </c>
      <c r="O302" s="6">
        <v>0</v>
      </c>
      <c r="P302" s="5">
        <v>13.89</v>
      </c>
      <c r="Q302" s="5">
        <f t="shared" si="16"/>
        <v>144.32</v>
      </c>
      <c r="R302" s="5">
        <f t="shared" si="17"/>
        <v>55.56</v>
      </c>
      <c r="S302" s="5">
        <f t="shared" si="18"/>
        <v>88.759999999999991</v>
      </c>
      <c r="T302" s="7">
        <f t="shared" si="19"/>
        <v>0.61502217294900219</v>
      </c>
    </row>
    <row r="303" spans="1:20" ht="15.6">
      <c r="A303" s="2">
        <v>4416</v>
      </c>
      <c r="B303" s="3">
        <v>46085</v>
      </c>
      <c r="C303" s="4">
        <f>YEAR(SalesDataTable[[#This Row],[Order Date]])</f>
        <v>2026</v>
      </c>
      <c r="D303" s="16" t="str">
        <f>"Q"&amp;ROUNDUP(MONTH(SalesDataTable[[#This Row],[Order Date]])/3,0)</f>
        <v>Q1</v>
      </c>
      <c r="E303" s="4">
        <f>MONTH(SalesDataTable[[#This Row],[Order Date]])</f>
        <v>3</v>
      </c>
      <c r="F303" s="16" t="str">
        <f>TEXT(SalesDataTable[[#This Row],[Order Date]],"MMM")</f>
        <v>Mar</v>
      </c>
      <c r="G303" s="4" t="s">
        <v>20</v>
      </c>
      <c r="H303" s="4" t="s">
        <v>21</v>
      </c>
      <c r="I303" s="4" t="s">
        <v>2</v>
      </c>
      <c r="J303" s="4" t="s">
        <v>16</v>
      </c>
      <c r="K303" s="4" t="s">
        <v>9</v>
      </c>
      <c r="L303" s="4" t="s">
        <v>37</v>
      </c>
      <c r="M303" s="8">
        <v>2</v>
      </c>
      <c r="N303" s="5">
        <v>151.69999999999999</v>
      </c>
      <c r="O303" s="6">
        <v>0</v>
      </c>
      <c r="P303" s="5">
        <v>80.44</v>
      </c>
      <c r="Q303" s="5">
        <f t="shared" si="16"/>
        <v>303.39999999999998</v>
      </c>
      <c r="R303" s="5">
        <f t="shared" si="17"/>
        <v>160.88</v>
      </c>
      <c r="S303" s="5">
        <f t="shared" si="18"/>
        <v>142.51999999999998</v>
      </c>
      <c r="T303" s="7">
        <f t="shared" si="19"/>
        <v>0.46974291364535264</v>
      </c>
    </row>
    <row r="304" spans="1:20" ht="15.6">
      <c r="A304" s="2">
        <v>4434</v>
      </c>
      <c r="B304" s="3">
        <v>46085</v>
      </c>
      <c r="C304" s="4">
        <f>YEAR(SalesDataTable[[#This Row],[Order Date]])</f>
        <v>2026</v>
      </c>
      <c r="D304" s="16" t="str">
        <f>"Q"&amp;ROUNDUP(MONTH(SalesDataTable[[#This Row],[Order Date]])/3,0)</f>
        <v>Q1</v>
      </c>
      <c r="E304" s="4">
        <f>MONTH(SalesDataTable[[#This Row],[Order Date]])</f>
        <v>3</v>
      </c>
      <c r="F304" s="16" t="str">
        <f>TEXT(SalesDataTable[[#This Row],[Order Date]],"MMM")</f>
        <v>Mar</v>
      </c>
      <c r="G304" s="4" t="s">
        <v>6</v>
      </c>
      <c r="H304" s="4" t="s">
        <v>27</v>
      </c>
      <c r="I304" s="4" t="s">
        <v>28</v>
      </c>
      <c r="J304" s="4" t="s">
        <v>13</v>
      </c>
      <c r="K304" s="4" t="s">
        <v>9</v>
      </c>
      <c r="L304" s="4" t="s">
        <v>37</v>
      </c>
      <c r="M304" s="8">
        <v>2</v>
      </c>
      <c r="N304" s="5">
        <v>151.55000000000001</v>
      </c>
      <c r="O304" s="6">
        <v>0.1</v>
      </c>
      <c r="P304" s="5">
        <v>80.680000000000007</v>
      </c>
      <c r="Q304" s="5">
        <f t="shared" si="16"/>
        <v>272.79000000000002</v>
      </c>
      <c r="R304" s="5">
        <f t="shared" si="17"/>
        <v>161.36000000000001</v>
      </c>
      <c r="S304" s="5">
        <f t="shared" si="18"/>
        <v>111.43</v>
      </c>
      <c r="T304" s="7">
        <f t="shared" si="19"/>
        <v>0.40848271564206901</v>
      </c>
    </row>
    <row r="305" spans="1:20" ht="15.6">
      <c r="A305" s="2">
        <v>4992</v>
      </c>
      <c r="B305" s="3">
        <v>46085</v>
      </c>
      <c r="C305" s="4">
        <f>YEAR(SalesDataTable[[#This Row],[Order Date]])</f>
        <v>2026</v>
      </c>
      <c r="D305" s="16" t="str">
        <f>"Q"&amp;ROUNDUP(MONTH(SalesDataTable[[#This Row],[Order Date]])/3,0)</f>
        <v>Q1</v>
      </c>
      <c r="E305" s="4">
        <f>MONTH(SalesDataTable[[#This Row],[Order Date]])</f>
        <v>3</v>
      </c>
      <c r="F305" s="16" t="str">
        <f>TEXT(SalesDataTable[[#This Row],[Order Date]],"MMM")</f>
        <v>Mar</v>
      </c>
      <c r="G305" s="4" t="s">
        <v>11</v>
      </c>
      <c r="H305" s="4" t="s">
        <v>12</v>
      </c>
      <c r="I305" s="4" t="s">
        <v>8</v>
      </c>
      <c r="J305" s="4" t="s">
        <v>16</v>
      </c>
      <c r="K305" s="4" t="s">
        <v>4</v>
      </c>
      <c r="L305" s="4" t="s">
        <v>5</v>
      </c>
      <c r="M305" s="8">
        <v>5</v>
      </c>
      <c r="N305" s="5">
        <v>82.44</v>
      </c>
      <c r="O305" s="6">
        <v>0.1</v>
      </c>
      <c r="P305" s="5">
        <v>41.57</v>
      </c>
      <c r="Q305" s="5">
        <f t="shared" si="16"/>
        <v>370.98</v>
      </c>
      <c r="R305" s="5">
        <f t="shared" si="17"/>
        <v>207.85</v>
      </c>
      <c r="S305" s="5">
        <f t="shared" si="18"/>
        <v>163.13000000000002</v>
      </c>
      <c r="T305" s="7">
        <f t="shared" si="19"/>
        <v>0.43972720901396306</v>
      </c>
    </row>
    <row r="306" spans="1:20" ht="15.6">
      <c r="A306" s="2">
        <v>388</v>
      </c>
      <c r="B306" s="3">
        <v>46086</v>
      </c>
      <c r="C306" s="4">
        <f>YEAR(SalesDataTable[[#This Row],[Order Date]])</f>
        <v>2026</v>
      </c>
      <c r="D306" s="16" t="str">
        <f>"Q"&amp;ROUNDUP(MONTH(SalesDataTable[[#This Row],[Order Date]])/3,0)</f>
        <v>Q1</v>
      </c>
      <c r="E306" s="4">
        <f>MONTH(SalesDataTable[[#This Row],[Order Date]])</f>
        <v>3</v>
      </c>
      <c r="F306" s="16" t="str">
        <f>TEXT(SalesDataTable[[#This Row],[Order Date]],"MMM")</f>
        <v>Mar</v>
      </c>
      <c r="G306" s="4" t="s">
        <v>20</v>
      </c>
      <c r="H306" s="4" t="s">
        <v>33</v>
      </c>
      <c r="I306" s="4" t="s">
        <v>2</v>
      </c>
      <c r="J306" s="4" t="s">
        <v>3</v>
      </c>
      <c r="K306" s="4" t="s">
        <v>34</v>
      </c>
      <c r="L306" s="4" t="s">
        <v>42</v>
      </c>
      <c r="M306" s="8">
        <v>1</v>
      </c>
      <c r="N306" s="5">
        <v>35.61</v>
      </c>
      <c r="O306" s="6">
        <v>0.05</v>
      </c>
      <c r="P306" s="5">
        <v>13.8</v>
      </c>
      <c r="Q306" s="5">
        <f t="shared" si="16"/>
        <v>33.829499999999996</v>
      </c>
      <c r="R306" s="5">
        <f t="shared" si="17"/>
        <v>13.8</v>
      </c>
      <c r="S306" s="5">
        <f t="shared" si="18"/>
        <v>20.029499999999995</v>
      </c>
      <c r="T306" s="7">
        <f t="shared" si="19"/>
        <v>0.59207200815855976</v>
      </c>
    </row>
    <row r="307" spans="1:20" ht="15.6">
      <c r="A307" s="2">
        <v>977</v>
      </c>
      <c r="B307" s="3">
        <v>46086</v>
      </c>
      <c r="C307" s="4">
        <f>YEAR(SalesDataTable[[#This Row],[Order Date]])</f>
        <v>2026</v>
      </c>
      <c r="D307" s="16" t="str">
        <f>"Q"&amp;ROUNDUP(MONTH(SalesDataTable[[#This Row],[Order Date]])/3,0)</f>
        <v>Q1</v>
      </c>
      <c r="E307" s="4">
        <f>MONTH(SalesDataTable[[#This Row],[Order Date]])</f>
        <v>3</v>
      </c>
      <c r="F307" s="16" t="str">
        <f>TEXT(SalesDataTable[[#This Row],[Order Date]],"MMM")</f>
        <v>Mar</v>
      </c>
      <c r="G307" s="4" t="s">
        <v>0</v>
      </c>
      <c r="H307" s="4" t="s">
        <v>1</v>
      </c>
      <c r="I307" s="4" t="s">
        <v>28</v>
      </c>
      <c r="J307" s="4" t="s">
        <v>13</v>
      </c>
      <c r="K307" s="4" t="s">
        <v>9</v>
      </c>
      <c r="L307" s="4" t="s">
        <v>37</v>
      </c>
      <c r="M307" s="8">
        <v>5</v>
      </c>
      <c r="N307" s="5">
        <v>156.13</v>
      </c>
      <c r="O307" s="6">
        <v>0</v>
      </c>
      <c r="P307" s="5">
        <v>77.03</v>
      </c>
      <c r="Q307" s="5">
        <f t="shared" si="16"/>
        <v>780.65</v>
      </c>
      <c r="R307" s="5">
        <f t="shared" si="17"/>
        <v>385.15</v>
      </c>
      <c r="S307" s="5">
        <f t="shared" si="18"/>
        <v>395.5</v>
      </c>
      <c r="T307" s="7">
        <f t="shared" si="19"/>
        <v>0.50662909114199706</v>
      </c>
    </row>
    <row r="308" spans="1:20" ht="15.6">
      <c r="A308" s="2">
        <v>996</v>
      </c>
      <c r="B308" s="3">
        <v>46086</v>
      </c>
      <c r="C308" s="4">
        <f>YEAR(SalesDataTable[[#This Row],[Order Date]])</f>
        <v>2026</v>
      </c>
      <c r="D308" s="16" t="str">
        <f>"Q"&amp;ROUNDUP(MONTH(SalesDataTable[[#This Row],[Order Date]])/3,0)</f>
        <v>Q1</v>
      </c>
      <c r="E308" s="4">
        <f>MONTH(SalesDataTable[[#This Row],[Order Date]])</f>
        <v>3</v>
      </c>
      <c r="F308" s="16" t="str">
        <f>TEXT(SalesDataTable[[#This Row],[Order Date]],"MMM")</f>
        <v>Mar</v>
      </c>
      <c r="G308" s="4" t="s">
        <v>0</v>
      </c>
      <c r="H308" s="4" t="s">
        <v>50</v>
      </c>
      <c r="I308" s="4" t="s">
        <v>2</v>
      </c>
      <c r="J308" s="4" t="s">
        <v>3</v>
      </c>
      <c r="K308" s="4" t="s">
        <v>23</v>
      </c>
      <c r="L308" s="4" t="s">
        <v>51</v>
      </c>
      <c r="M308" s="8">
        <v>1</v>
      </c>
      <c r="N308" s="5">
        <v>124.31</v>
      </c>
      <c r="O308" s="6">
        <v>0</v>
      </c>
      <c r="P308" s="5">
        <v>61.16</v>
      </c>
      <c r="Q308" s="5">
        <f t="shared" si="16"/>
        <v>124.31</v>
      </c>
      <c r="R308" s="5">
        <f t="shared" si="17"/>
        <v>61.16</v>
      </c>
      <c r="S308" s="5">
        <f t="shared" si="18"/>
        <v>63.150000000000006</v>
      </c>
      <c r="T308" s="7">
        <f t="shared" si="19"/>
        <v>0.50800418309066053</v>
      </c>
    </row>
    <row r="309" spans="1:20" ht="15.6">
      <c r="A309" s="2">
        <v>1923</v>
      </c>
      <c r="B309" s="3">
        <v>46086</v>
      </c>
      <c r="C309" s="4">
        <f>YEAR(SalesDataTable[[#This Row],[Order Date]])</f>
        <v>2026</v>
      </c>
      <c r="D309" s="16" t="str">
        <f>"Q"&amp;ROUNDUP(MONTH(SalesDataTable[[#This Row],[Order Date]])/3,0)</f>
        <v>Q1</v>
      </c>
      <c r="E309" s="4">
        <f>MONTH(SalesDataTable[[#This Row],[Order Date]])</f>
        <v>3</v>
      </c>
      <c r="F309" s="16" t="str">
        <f>TEXT(SalesDataTable[[#This Row],[Order Date]],"MMM")</f>
        <v>Mar</v>
      </c>
      <c r="G309" s="4" t="s">
        <v>6</v>
      </c>
      <c r="H309" s="4" t="s">
        <v>49</v>
      </c>
      <c r="I309" s="4" t="s">
        <v>19</v>
      </c>
      <c r="J309" s="4" t="s">
        <v>16</v>
      </c>
      <c r="K309" s="4" t="s">
        <v>23</v>
      </c>
      <c r="L309" s="4" t="s">
        <v>40</v>
      </c>
      <c r="M309" s="8">
        <v>3</v>
      </c>
      <c r="N309" s="5">
        <v>82.9</v>
      </c>
      <c r="O309" s="6">
        <v>0.1</v>
      </c>
      <c r="P309" s="5">
        <v>38.31</v>
      </c>
      <c r="Q309" s="5">
        <f t="shared" si="16"/>
        <v>223.83</v>
      </c>
      <c r="R309" s="5">
        <f t="shared" si="17"/>
        <v>114.93</v>
      </c>
      <c r="S309" s="5">
        <f t="shared" si="18"/>
        <v>108.9</v>
      </c>
      <c r="T309" s="7">
        <f t="shared" si="19"/>
        <v>0.48652995577000402</v>
      </c>
    </row>
    <row r="310" spans="1:20" ht="15.6">
      <c r="A310" s="2">
        <v>4904</v>
      </c>
      <c r="B310" s="3">
        <v>46086</v>
      </c>
      <c r="C310" s="4">
        <f>YEAR(SalesDataTable[[#This Row],[Order Date]])</f>
        <v>2026</v>
      </c>
      <c r="D310" s="16" t="str">
        <f>"Q"&amp;ROUNDUP(MONTH(SalesDataTable[[#This Row],[Order Date]])/3,0)</f>
        <v>Q1</v>
      </c>
      <c r="E310" s="4">
        <f>MONTH(SalesDataTable[[#This Row],[Order Date]])</f>
        <v>3</v>
      </c>
      <c r="F310" s="16" t="str">
        <f>TEXT(SalesDataTable[[#This Row],[Order Date]],"MMM")</f>
        <v>Mar</v>
      </c>
      <c r="G310" s="4" t="s">
        <v>6</v>
      </c>
      <c r="H310" s="4" t="s">
        <v>41</v>
      </c>
      <c r="I310" s="4" t="s">
        <v>19</v>
      </c>
      <c r="J310" s="4" t="s">
        <v>16</v>
      </c>
      <c r="K310" s="4" t="s">
        <v>4</v>
      </c>
      <c r="L310" s="4" t="s">
        <v>26</v>
      </c>
      <c r="M310" s="8">
        <v>1</v>
      </c>
      <c r="N310" s="5">
        <v>41.1</v>
      </c>
      <c r="O310" s="6">
        <v>0</v>
      </c>
      <c r="P310" s="5">
        <v>16.34</v>
      </c>
      <c r="Q310" s="5">
        <f t="shared" si="16"/>
        <v>41.1</v>
      </c>
      <c r="R310" s="5">
        <f t="shared" si="17"/>
        <v>16.34</v>
      </c>
      <c r="S310" s="5">
        <f t="shared" si="18"/>
        <v>24.76</v>
      </c>
      <c r="T310" s="7">
        <f t="shared" si="19"/>
        <v>0.60243309002433088</v>
      </c>
    </row>
    <row r="311" spans="1:20" ht="15.6">
      <c r="A311" s="2">
        <v>1036</v>
      </c>
      <c r="B311" s="3">
        <v>46087</v>
      </c>
      <c r="C311" s="4">
        <f>YEAR(SalesDataTable[[#This Row],[Order Date]])</f>
        <v>2026</v>
      </c>
      <c r="D311" s="16" t="str">
        <f>"Q"&amp;ROUNDUP(MONTH(SalesDataTable[[#This Row],[Order Date]])/3,0)</f>
        <v>Q1</v>
      </c>
      <c r="E311" s="4">
        <f>MONTH(SalesDataTable[[#This Row],[Order Date]])</f>
        <v>3</v>
      </c>
      <c r="F311" s="16" t="str">
        <f>TEXT(SalesDataTable[[#This Row],[Order Date]],"MMM")</f>
        <v>Mar</v>
      </c>
      <c r="G311" s="4" t="s">
        <v>0</v>
      </c>
      <c r="H311" s="4" t="s">
        <v>1</v>
      </c>
      <c r="I311" s="4" t="s">
        <v>2</v>
      </c>
      <c r="J311" s="4" t="s">
        <v>16</v>
      </c>
      <c r="K311" s="4" t="s">
        <v>4</v>
      </c>
      <c r="L311" s="4" t="s">
        <v>26</v>
      </c>
      <c r="M311" s="8">
        <v>1</v>
      </c>
      <c r="N311" s="5">
        <v>40.380000000000003</v>
      </c>
      <c r="O311" s="6">
        <v>0</v>
      </c>
      <c r="P311" s="5">
        <v>16.41</v>
      </c>
      <c r="Q311" s="5">
        <f t="shared" si="16"/>
        <v>40.380000000000003</v>
      </c>
      <c r="R311" s="5">
        <f t="shared" si="17"/>
        <v>16.41</v>
      </c>
      <c r="S311" s="5">
        <f t="shared" si="18"/>
        <v>23.970000000000002</v>
      </c>
      <c r="T311" s="7">
        <f t="shared" si="19"/>
        <v>0.59361069836552749</v>
      </c>
    </row>
    <row r="312" spans="1:20" ht="15.6">
      <c r="A312" s="2">
        <v>1470</v>
      </c>
      <c r="B312" s="3">
        <v>46087</v>
      </c>
      <c r="C312" s="4">
        <f>YEAR(SalesDataTable[[#This Row],[Order Date]])</f>
        <v>2026</v>
      </c>
      <c r="D312" s="16" t="str">
        <f>"Q"&amp;ROUNDUP(MONTH(SalesDataTable[[#This Row],[Order Date]])/3,0)</f>
        <v>Q1</v>
      </c>
      <c r="E312" s="4">
        <f>MONTH(SalesDataTable[[#This Row],[Order Date]])</f>
        <v>3</v>
      </c>
      <c r="F312" s="16" t="str">
        <f>TEXT(SalesDataTable[[#This Row],[Order Date]],"MMM")</f>
        <v>Mar</v>
      </c>
      <c r="G312" s="4" t="s">
        <v>11</v>
      </c>
      <c r="H312" s="4" t="s">
        <v>12</v>
      </c>
      <c r="I312" s="4" t="s">
        <v>2</v>
      </c>
      <c r="J312" s="4" t="s">
        <v>3</v>
      </c>
      <c r="K312" s="4" t="s">
        <v>4</v>
      </c>
      <c r="L312" s="4" t="s">
        <v>5</v>
      </c>
      <c r="M312" s="8">
        <v>1</v>
      </c>
      <c r="N312" s="5">
        <v>80.349999999999994</v>
      </c>
      <c r="O312" s="6">
        <v>0.1</v>
      </c>
      <c r="P312" s="5">
        <v>42.43</v>
      </c>
      <c r="Q312" s="5">
        <f t="shared" si="16"/>
        <v>72.314999999999998</v>
      </c>
      <c r="R312" s="5">
        <f t="shared" si="17"/>
        <v>42.43</v>
      </c>
      <c r="S312" s="5">
        <f t="shared" si="18"/>
        <v>29.884999999999998</v>
      </c>
      <c r="T312" s="7">
        <f t="shared" si="19"/>
        <v>0.41326142570697638</v>
      </c>
    </row>
    <row r="313" spans="1:20" ht="15.6">
      <c r="A313" s="2">
        <v>2907</v>
      </c>
      <c r="B313" s="3">
        <v>46087</v>
      </c>
      <c r="C313" s="4">
        <f>YEAR(SalesDataTable[[#This Row],[Order Date]])</f>
        <v>2026</v>
      </c>
      <c r="D313" s="16" t="str">
        <f>"Q"&amp;ROUNDUP(MONTH(SalesDataTable[[#This Row],[Order Date]])/3,0)</f>
        <v>Q1</v>
      </c>
      <c r="E313" s="4">
        <f>MONTH(SalesDataTable[[#This Row],[Order Date]])</f>
        <v>3</v>
      </c>
      <c r="F313" s="16" t="str">
        <f>TEXT(SalesDataTable[[#This Row],[Order Date]],"MMM")</f>
        <v>Mar</v>
      </c>
      <c r="G313" s="4" t="s">
        <v>20</v>
      </c>
      <c r="H313" s="4" t="s">
        <v>47</v>
      </c>
      <c r="I313" s="4" t="s">
        <v>2</v>
      </c>
      <c r="J313" s="4" t="s">
        <v>3</v>
      </c>
      <c r="K313" s="4" t="s">
        <v>4</v>
      </c>
      <c r="L313" s="4" t="s">
        <v>26</v>
      </c>
      <c r="M313" s="8">
        <v>1</v>
      </c>
      <c r="N313" s="5">
        <v>40.44</v>
      </c>
      <c r="O313" s="6">
        <v>0.05</v>
      </c>
      <c r="P313" s="5">
        <v>16.829999999999998</v>
      </c>
      <c r="Q313" s="5">
        <f t="shared" si="16"/>
        <v>38.417999999999999</v>
      </c>
      <c r="R313" s="5">
        <f t="shared" si="17"/>
        <v>16.829999999999998</v>
      </c>
      <c r="S313" s="5">
        <f t="shared" si="18"/>
        <v>21.588000000000001</v>
      </c>
      <c r="T313" s="7">
        <f t="shared" si="19"/>
        <v>0.56192409807902555</v>
      </c>
    </row>
    <row r="314" spans="1:20" ht="15.6">
      <c r="A314" s="2">
        <v>2997</v>
      </c>
      <c r="B314" s="3">
        <v>46087</v>
      </c>
      <c r="C314" s="4">
        <f>YEAR(SalesDataTable[[#This Row],[Order Date]])</f>
        <v>2026</v>
      </c>
      <c r="D314" s="16" t="str">
        <f>"Q"&amp;ROUNDUP(MONTH(SalesDataTable[[#This Row],[Order Date]])/3,0)</f>
        <v>Q1</v>
      </c>
      <c r="E314" s="4">
        <f>MONTH(SalesDataTable[[#This Row],[Order Date]])</f>
        <v>3</v>
      </c>
      <c r="F314" s="16" t="str">
        <f>TEXT(SalesDataTable[[#This Row],[Order Date]],"MMM")</f>
        <v>Mar</v>
      </c>
      <c r="G314" s="4" t="s">
        <v>11</v>
      </c>
      <c r="H314" s="4" t="s">
        <v>52</v>
      </c>
      <c r="I314" s="4" t="s">
        <v>2</v>
      </c>
      <c r="J314" s="4" t="s">
        <v>3</v>
      </c>
      <c r="K314" s="4" t="s">
        <v>14</v>
      </c>
      <c r="L314" s="4" t="s">
        <v>15</v>
      </c>
      <c r="M314" s="8">
        <v>3</v>
      </c>
      <c r="N314" s="5">
        <v>35.89</v>
      </c>
      <c r="O314" s="6">
        <v>0</v>
      </c>
      <c r="P314" s="5">
        <v>13.25</v>
      </c>
      <c r="Q314" s="5">
        <f t="shared" si="16"/>
        <v>107.67</v>
      </c>
      <c r="R314" s="5">
        <f t="shared" si="17"/>
        <v>39.75</v>
      </c>
      <c r="S314" s="5">
        <f t="shared" si="18"/>
        <v>67.92</v>
      </c>
      <c r="T314" s="7">
        <f t="shared" si="19"/>
        <v>0.63081638339370294</v>
      </c>
    </row>
    <row r="315" spans="1:20" ht="15.6">
      <c r="A315" s="2">
        <v>3056</v>
      </c>
      <c r="B315" s="3">
        <v>46087</v>
      </c>
      <c r="C315" s="4">
        <f>YEAR(SalesDataTable[[#This Row],[Order Date]])</f>
        <v>2026</v>
      </c>
      <c r="D315" s="16" t="str">
        <f>"Q"&amp;ROUNDUP(MONTH(SalesDataTable[[#This Row],[Order Date]])/3,0)</f>
        <v>Q1</v>
      </c>
      <c r="E315" s="4">
        <f>MONTH(SalesDataTable[[#This Row],[Order Date]])</f>
        <v>3</v>
      </c>
      <c r="F315" s="16" t="str">
        <f>TEXT(SalesDataTable[[#This Row],[Order Date]],"MMM")</f>
        <v>Mar</v>
      </c>
      <c r="G315" s="4" t="s">
        <v>6</v>
      </c>
      <c r="H315" s="4" t="s">
        <v>43</v>
      </c>
      <c r="I315" s="4" t="s">
        <v>28</v>
      </c>
      <c r="J315" s="4" t="s">
        <v>3</v>
      </c>
      <c r="K315" s="4" t="s">
        <v>14</v>
      </c>
      <c r="L315" s="4" t="s">
        <v>48</v>
      </c>
      <c r="M315" s="8">
        <v>3</v>
      </c>
      <c r="N315" s="5">
        <v>163.44999999999999</v>
      </c>
      <c r="O315" s="6">
        <v>0</v>
      </c>
      <c r="P315" s="5">
        <v>86.88</v>
      </c>
      <c r="Q315" s="5">
        <f t="shared" si="16"/>
        <v>490.34999999999997</v>
      </c>
      <c r="R315" s="5">
        <f t="shared" si="17"/>
        <v>260.64</v>
      </c>
      <c r="S315" s="5">
        <f t="shared" si="18"/>
        <v>229.70999999999998</v>
      </c>
      <c r="T315" s="7">
        <f t="shared" si="19"/>
        <v>0.46846130315081064</v>
      </c>
    </row>
    <row r="316" spans="1:20" ht="15.6">
      <c r="A316" s="2">
        <v>471</v>
      </c>
      <c r="B316" s="3">
        <v>46088</v>
      </c>
      <c r="C316" s="4">
        <f>YEAR(SalesDataTable[[#This Row],[Order Date]])</f>
        <v>2026</v>
      </c>
      <c r="D316" s="16" t="str">
        <f>"Q"&amp;ROUNDUP(MONTH(SalesDataTable[[#This Row],[Order Date]])/3,0)</f>
        <v>Q1</v>
      </c>
      <c r="E316" s="4">
        <f>MONTH(SalesDataTable[[#This Row],[Order Date]])</f>
        <v>3</v>
      </c>
      <c r="F316" s="16" t="str">
        <f>TEXT(SalesDataTable[[#This Row],[Order Date]],"MMM")</f>
        <v>Mar</v>
      </c>
      <c r="G316" s="4" t="s">
        <v>6</v>
      </c>
      <c r="H316" s="4" t="s">
        <v>7</v>
      </c>
      <c r="I316" s="4" t="s">
        <v>19</v>
      </c>
      <c r="J316" s="4" t="s">
        <v>3</v>
      </c>
      <c r="K316" s="4" t="s">
        <v>34</v>
      </c>
      <c r="L316" s="4" t="s">
        <v>35</v>
      </c>
      <c r="M316" s="8">
        <v>2</v>
      </c>
      <c r="N316" s="5">
        <v>40.020000000000003</v>
      </c>
      <c r="O316" s="6">
        <v>0</v>
      </c>
      <c r="P316" s="5">
        <v>14.38</v>
      </c>
      <c r="Q316" s="5">
        <f t="shared" si="16"/>
        <v>80.040000000000006</v>
      </c>
      <c r="R316" s="5">
        <f t="shared" si="17"/>
        <v>28.76</v>
      </c>
      <c r="S316" s="5">
        <f t="shared" si="18"/>
        <v>51.28</v>
      </c>
      <c r="T316" s="7">
        <f t="shared" si="19"/>
        <v>0.64067966016991496</v>
      </c>
    </row>
    <row r="317" spans="1:20" ht="15.6">
      <c r="A317" s="2">
        <v>842</v>
      </c>
      <c r="B317" s="3">
        <v>46088</v>
      </c>
      <c r="C317" s="4">
        <f>YEAR(SalesDataTable[[#This Row],[Order Date]])</f>
        <v>2026</v>
      </c>
      <c r="D317" s="16" t="str">
        <f>"Q"&amp;ROUNDUP(MONTH(SalesDataTable[[#This Row],[Order Date]])/3,0)</f>
        <v>Q1</v>
      </c>
      <c r="E317" s="4">
        <f>MONTH(SalesDataTable[[#This Row],[Order Date]])</f>
        <v>3</v>
      </c>
      <c r="F317" s="16" t="str">
        <f>TEXT(SalesDataTable[[#This Row],[Order Date]],"MMM")</f>
        <v>Mar</v>
      </c>
      <c r="G317" s="4" t="s">
        <v>0</v>
      </c>
      <c r="H317" s="4" t="s">
        <v>50</v>
      </c>
      <c r="I317" s="4" t="s">
        <v>2</v>
      </c>
      <c r="J317" s="4" t="s">
        <v>13</v>
      </c>
      <c r="K317" s="4" t="s">
        <v>34</v>
      </c>
      <c r="L317" s="4" t="s">
        <v>35</v>
      </c>
      <c r="M317" s="8">
        <v>1</v>
      </c>
      <c r="N317" s="5">
        <v>40.01</v>
      </c>
      <c r="O317" s="6">
        <v>0.05</v>
      </c>
      <c r="P317" s="5">
        <v>14.35</v>
      </c>
      <c r="Q317" s="5">
        <f t="shared" si="16"/>
        <v>38.009499999999996</v>
      </c>
      <c r="R317" s="5">
        <f t="shared" si="17"/>
        <v>14.35</v>
      </c>
      <c r="S317" s="5">
        <f t="shared" si="18"/>
        <v>23.659499999999994</v>
      </c>
      <c r="T317" s="7">
        <f t="shared" si="19"/>
        <v>0.62246280535129372</v>
      </c>
    </row>
    <row r="318" spans="1:20" ht="15.6">
      <c r="A318" s="2">
        <v>3386</v>
      </c>
      <c r="B318" s="3">
        <v>46088</v>
      </c>
      <c r="C318" s="4">
        <f>YEAR(SalesDataTable[[#This Row],[Order Date]])</f>
        <v>2026</v>
      </c>
      <c r="D318" s="16" t="str">
        <f>"Q"&amp;ROUNDUP(MONTH(SalesDataTable[[#This Row],[Order Date]])/3,0)</f>
        <v>Q1</v>
      </c>
      <c r="E318" s="4">
        <f>MONTH(SalesDataTable[[#This Row],[Order Date]])</f>
        <v>3</v>
      </c>
      <c r="F318" s="16" t="str">
        <f>TEXT(SalesDataTable[[#This Row],[Order Date]],"MMM")</f>
        <v>Mar</v>
      </c>
      <c r="G318" s="4" t="s">
        <v>6</v>
      </c>
      <c r="H318" s="4" t="s">
        <v>43</v>
      </c>
      <c r="I318" s="4" t="s">
        <v>2</v>
      </c>
      <c r="J318" s="4" t="s">
        <v>3</v>
      </c>
      <c r="K318" s="4" t="s">
        <v>9</v>
      </c>
      <c r="L318" s="4" t="s">
        <v>37</v>
      </c>
      <c r="M318" s="8">
        <v>3</v>
      </c>
      <c r="N318" s="5">
        <v>155.16</v>
      </c>
      <c r="O318" s="6">
        <v>0</v>
      </c>
      <c r="P318" s="5">
        <v>76.849999999999994</v>
      </c>
      <c r="Q318" s="5">
        <f t="shared" si="16"/>
        <v>465.48</v>
      </c>
      <c r="R318" s="5">
        <f t="shared" si="17"/>
        <v>230.54999999999998</v>
      </c>
      <c r="S318" s="5">
        <f t="shared" si="18"/>
        <v>234.93000000000004</v>
      </c>
      <c r="T318" s="7">
        <f t="shared" si="19"/>
        <v>0.50470482083011092</v>
      </c>
    </row>
    <row r="319" spans="1:20" ht="15.6">
      <c r="A319" s="2">
        <v>4505</v>
      </c>
      <c r="B319" s="3">
        <v>46088</v>
      </c>
      <c r="C319" s="4">
        <f>YEAR(SalesDataTable[[#This Row],[Order Date]])</f>
        <v>2026</v>
      </c>
      <c r="D319" s="16" t="str">
        <f>"Q"&amp;ROUNDUP(MONTH(SalesDataTable[[#This Row],[Order Date]])/3,0)</f>
        <v>Q1</v>
      </c>
      <c r="E319" s="4">
        <f>MONTH(SalesDataTable[[#This Row],[Order Date]])</f>
        <v>3</v>
      </c>
      <c r="F319" s="16" t="str">
        <f>TEXT(SalesDataTable[[#This Row],[Order Date]],"MMM")</f>
        <v>Mar</v>
      </c>
      <c r="G319" s="4" t="s">
        <v>6</v>
      </c>
      <c r="H319" s="4" t="s">
        <v>49</v>
      </c>
      <c r="I319" s="4" t="s">
        <v>28</v>
      </c>
      <c r="J319" s="4" t="s">
        <v>13</v>
      </c>
      <c r="K319" s="4" t="s">
        <v>34</v>
      </c>
      <c r="L319" s="4" t="s">
        <v>35</v>
      </c>
      <c r="M319" s="8">
        <v>1</v>
      </c>
      <c r="N319" s="5">
        <v>39.96</v>
      </c>
      <c r="O319" s="6">
        <v>0</v>
      </c>
      <c r="P319" s="5">
        <v>14.5</v>
      </c>
      <c r="Q319" s="5">
        <f t="shared" si="16"/>
        <v>39.96</v>
      </c>
      <c r="R319" s="5">
        <f t="shared" si="17"/>
        <v>14.5</v>
      </c>
      <c r="S319" s="5">
        <f t="shared" si="18"/>
        <v>25.46</v>
      </c>
      <c r="T319" s="7">
        <f t="shared" si="19"/>
        <v>0.63713713713713716</v>
      </c>
    </row>
    <row r="320" spans="1:20" ht="15.6">
      <c r="A320" s="2">
        <v>1286</v>
      </c>
      <c r="B320" s="3">
        <v>46089</v>
      </c>
      <c r="C320" s="4">
        <f>YEAR(SalesDataTable[[#This Row],[Order Date]])</f>
        <v>2026</v>
      </c>
      <c r="D320" s="16" t="str">
        <f>"Q"&amp;ROUNDUP(MONTH(SalesDataTable[[#This Row],[Order Date]])/3,0)</f>
        <v>Q1</v>
      </c>
      <c r="E320" s="4">
        <f>MONTH(SalesDataTable[[#This Row],[Order Date]])</f>
        <v>3</v>
      </c>
      <c r="F320" s="16" t="str">
        <f>TEXT(SalesDataTable[[#This Row],[Order Date]],"MMM")</f>
        <v>Mar</v>
      </c>
      <c r="G320" s="4" t="s">
        <v>6</v>
      </c>
      <c r="H320" s="4" t="s">
        <v>7</v>
      </c>
      <c r="I320" s="4" t="s">
        <v>2</v>
      </c>
      <c r="J320" s="4" t="s">
        <v>13</v>
      </c>
      <c r="K320" s="4" t="s">
        <v>9</v>
      </c>
      <c r="L320" s="4" t="s">
        <v>17</v>
      </c>
      <c r="M320" s="8">
        <v>1</v>
      </c>
      <c r="N320" s="5">
        <v>146.6</v>
      </c>
      <c r="O320" s="6">
        <v>0</v>
      </c>
      <c r="P320" s="5">
        <v>78.92</v>
      </c>
      <c r="Q320" s="5">
        <f t="shared" si="16"/>
        <v>146.6</v>
      </c>
      <c r="R320" s="5">
        <f t="shared" si="17"/>
        <v>78.92</v>
      </c>
      <c r="S320" s="5">
        <f t="shared" si="18"/>
        <v>67.679999999999993</v>
      </c>
      <c r="T320" s="7">
        <f t="shared" si="19"/>
        <v>0.46166439290586625</v>
      </c>
    </row>
    <row r="321" spans="1:20" ht="15.6">
      <c r="A321" s="2">
        <v>2653</v>
      </c>
      <c r="B321" s="3">
        <v>46089</v>
      </c>
      <c r="C321" s="4">
        <f>YEAR(SalesDataTable[[#This Row],[Order Date]])</f>
        <v>2026</v>
      </c>
      <c r="D321" s="16" t="str">
        <f>"Q"&amp;ROUNDUP(MONTH(SalesDataTable[[#This Row],[Order Date]])/3,0)</f>
        <v>Q1</v>
      </c>
      <c r="E321" s="4">
        <f>MONTH(SalesDataTable[[#This Row],[Order Date]])</f>
        <v>3</v>
      </c>
      <c r="F321" s="16" t="str">
        <f>TEXT(SalesDataTable[[#This Row],[Order Date]],"MMM")</f>
        <v>Mar</v>
      </c>
      <c r="G321" s="4" t="s">
        <v>6</v>
      </c>
      <c r="H321" s="4" t="s">
        <v>49</v>
      </c>
      <c r="I321" s="4" t="s">
        <v>19</v>
      </c>
      <c r="J321" s="4" t="s">
        <v>3</v>
      </c>
      <c r="K321" s="4" t="s">
        <v>9</v>
      </c>
      <c r="L321" s="4" t="s">
        <v>10</v>
      </c>
      <c r="M321" s="8">
        <v>1</v>
      </c>
      <c r="N321" s="5">
        <v>94.38</v>
      </c>
      <c r="O321" s="6">
        <v>0</v>
      </c>
      <c r="P321" s="5">
        <v>44.78</v>
      </c>
      <c r="Q321" s="5">
        <f t="shared" si="16"/>
        <v>94.38</v>
      </c>
      <c r="R321" s="5">
        <f t="shared" si="17"/>
        <v>44.78</v>
      </c>
      <c r="S321" s="5">
        <f t="shared" si="18"/>
        <v>49.599999999999994</v>
      </c>
      <c r="T321" s="7">
        <f t="shared" si="19"/>
        <v>0.52553507098961638</v>
      </c>
    </row>
    <row r="322" spans="1:20" ht="15.6">
      <c r="A322" s="2">
        <v>4465</v>
      </c>
      <c r="B322" s="3">
        <v>46089</v>
      </c>
      <c r="C322" s="4">
        <f>YEAR(SalesDataTable[[#This Row],[Order Date]])</f>
        <v>2026</v>
      </c>
      <c r="D322" s="16" t="str">
        <f>"Q"&amp;ROUNDUP(MONTH(SalesDataTable[[#This Row],[Order Date]])/3,0)</f>
        <v>Q1</v>
      </c>
      <c r="E322" s="4">
        <f>MONTH(SalesDataTable[[#This Row],[Order Date]])</f>
        <v>3</v>
      </c>
      <c r="F322" s="16" t="str">
        <f>TEXT(SalesDataTable[[#This Row],[Order Date]],"MMM")</f>
        <v>Mar</v>
      </c>
      <c r="G322" s="4" t="s">
        <v>6</v>
      </c>
      <c r="H322" s="4" t="s">
        <v>43</v>
      </c>
      <c r="I322" s="4" t="s">
        <v>19</v>
      </c>
      <c r="J322" s="4" t="s">
        <v>3</v>
      </c>
      <c r="K322" s="4" t="s">
        <v>34</v>
      </c>
      <c r="L322" s="4" t="s">
        <v>38</v>
      </c>
      <c r="M322" s="8">
        <v>1</v>
      </c>
      <c r="N322" s="5">
        <v>121.77</v>
      </c>
      <c r="O322" s="6">
        <v>0</v>
      </c>
      <c r="P322" s="5">
        <v>67.52</v>
      </c>
      <c r="Q322" s="5">
        <f t="shared" ref="Q322:Q385" si="20">M322*N322*(1-O322)</f>
        <v>121.77</v>
      </c>
      <c r="R322" s="5">
        <f t="shared" ref="R322:R385" si="21">M322*P322</f>
        <v>67.52</v>
      </c>
      <c r="S322" s="5">
        <f t="shared" ref="S322:S385" si="22">Q322-R322</f>
        <v>54.25</v>
      </c>
      <c r="T322" s="7">
        <f t="shared" ref="T322:T385" si="23">IFERROR(S322/Q322,0)</f>
        <v>0.44551203087788455</v>
      </c>
    </row>
    <row r="323" spans="1:20" ht="15.6">
      <c r="A323" s="2">
        <v>4576</v>
      </c>
      <c r="B323" s="3">
        <v>46089</v>
      </c>
      <c r="C323" s="4">
        <f>YEAR(SalesDataTable[[#This Row],[Order Date]])</f>
        <v>2026</v>
      </c>
      <c r="D323" s="16" t="str">
        <f>"Q"&amp;ROUNDUP(MONTH(SalesDataTable[[#This Row],[Order Date]])/3,0)</f>
        <v>Q1</v>
      </c>
      <c r="E323" s="4">
        <f>MONTH(SalesDataTable[[#This Row],[Order Date]])</f>
        <v>3</v>
      </c>
      <c r="F323" s="16" t="str">
        <f>TEXT(SalesDataTable[[#This Row],[Order Date]],"MMM")</f>
        <v>Mar</v>
      </c>
      <c r="G323" s="4" t="s">
        <v>20</v>
      </c>
      <c r="H323" s="4" t="s">
        <v>33</v>
      </c>
      <c r="I323" s="4" t="s">
        <v>28</v>
      </c>
      <c r="J323" s="4" t="s">
        <v>3</v>
      </c>
      <c r="K323" s="4" t="s">
        <v>23</v>
      </c>
      <c r="L323" s="4" t="s">
        <v>51</v>
      </c>
      <c r="M323" s="8">
        <v>5</v>
      </c>
      <c r="N323" s="5">
        <v>123.29</v>
      </c>
      <c r="O323" s="6">
        <v>0</v>
      </c>
      <c r="P323" s="5">
        <v>61.34</v>
      </c>
      <c r="Q323" s="5">
        <f t="shared" si="20"/>
        <v>616.45000000000005</v>
      </c>
      <c r="R323" s="5">
        <f t="shared" si="21"/>
        <v>306.70000000000005</v>
      </c>
      <c r="S323" s="5">
        <f t="shared" si="22"/>
        <v>309.75</v>
      </c>
      <c r="T323" s="7">
        <f t="shared" si="23"/>
        <v>0.50247384216075919</v>
      </c>
    </row>
    <row r="324" spans="1:20" ht="15.6">
      <c r="A324" s="2">
        <v>718</v>
      </c>
      <c r="B324" s="3">
        <v>46090</v>
      </c>
      <c r="C324" s="4">
        <f>YEAR(SalesDataTable[[#This Row],[Order Date]])</f>
        <v>2026</v>
      </c>
      <c r="D324" s="16" t="str">
        <f>"Q"&amp;ROUNDUP(MONTH(SalesDataTable[[#This Row],[Order Date]])/3,0)</f>
        <v>Q1</v>
      </c>
      <c r="E324" s="4">
        <f>MONTH(SalesDataTable[[#This Row],[Order Date]])</f>
        <v>3</v>
      </c>
      <c r="F324" s="16" t="str">
        <f>TEXT(SalesDataTable[[#This Row],[Order Date]],"MMM")</f>
        <v>Mar</v>
      </c>
      <c r="G324" s="4" t="s">
        <v>6</v>
      </c>
      <c r="H324" s="4" t="s">
        <v>43</v>
      </c>
      <c r="I324" s="4" t="s">
        <v>2</v>
      </c>
      <c r="J324" s="4" t="s">
        <v>13</v>
      </c>
      <c r="K324" s="4" t="s">
        <v>34</v>
      </c>
      <c r="L324" s="4" t="s">
        <v>35</v>
      </c>
      <c r="M324" s="8">
        <v>1</v>
      </c>
      <c r="N324" s="5">
        <v>41.15</v>
      </c>
      <c r="O324" s="6">
        <v>0.05</v>
      </c>
      <c r="P324" s="5">
        <v>14.4</v>
      </c>
      <c r="Q324" s="5">
        <f t="shared" si="20"/>
        <v>39.092499999999994</v>
      </c>
      <c r="R324" s="5">
        <f t="shared" si="21"/>
        <v>14.4</v>
      </c>
      <c r="S324" s="5">
        <f t="shared" si="22"/>
        <v>24.692499999999995</v>
      </c>
      <c r="T324" s="7">
        <f t="shared" si="23"/>
        <v>0.63164289825414077</v>
      </c>
    </row>
    <row r="325" spans="1:20" ht="15.6">
      <c r="A325" s="2">
        <v>1527</v>
      </c>
      <c r="B325" s="3">
        <v>46090</v>
      </c>
      <c r="C325" s="4">
        <f>YEAR(SalesDataTable[[#This Row],[Order Date]])</f>
        <v>2026</v>
      </c>
      <c r="D325" s="16" t="str">
        <f>"Q"&amp;ROUNDUP(MONTH(SalesDataTable[[#This Row],[Order Date]])/3,0)</f>
        <v>Q1</v>
      </c>
      <c r="E325" s="4">
        <f>MONTH(SalesDataTable[[#This Row],[Order Date]])</f>
        <v>3</v>
      </c>
      <c r="F325" s="16" t="str">
        <f>TEXT(SalesDataTable[[#This Row],[Order Date]],"MMM")</f>
        <v>Mar</v>
      </c>
      <c r="G325" s="4" t="s">
        <v>20</v>
      </c>
      <c r="H325" s="4" t="s">
        <v>21</v>
      </c>
      <c r="I325" s="4" t="s">
        <v>28</v>
      </c>
      <c r="J325" s="4" t="s">
        <v>13</v>
      </c>
      <c r="K325" s="4" t="s">
        <v>14</v>
      </c>
      <c r="L325" s="4" t="s">
        <v>15</v>
      </c>
      <c r="M325" s="8">
        <v>4</v>
      </c>
      <c r="N325" s="5">
        <v>35.42</v>
      </c>
      <c r="O325" s="6">
        <v>0</v>
      </c>
      <c r="P325" s="5">
        <v>13.31</v>
      </c>
      <c r="Q325" s="5">
        <f t="shared" si="20"/>
        <v>141.68</v>
      </c>
      <c r="R325" s="5">
        <f t="shared" si="21"/>
        <v>53.24</v>
      </c>
      <c r="S325" s="5">
        <f t="shared" si="22"/>
        <v>88.44</v>
      </c>
      <c r="T325" s="7">
        <f t="shared" si="23"/>
        <v>0.62422360248447195</v>
      </c>
    </row>
    <row r="326" spans="1:20" ht="15.6">
      <c r="A326" s="2">
        <v>1797</v>
      </c>
      <c r="B326" s="3">
        <v>46090</v>
      </c>
      <c r="C326" s="4">
        <f>YEAR(SalesDataTable[[#This Row],[Order Date]])</f>
        <v>2026</v>
      </c>
      <c r="D326" s="16" t="str">
        <f>"Q"&amp;ROUNDUP(MONTH(SalesDataTable[[#This Row],[Order Date]])/3,0)</f>
        <v>Q1</v>
      </c>
      <c r="E326" s="4">
        <f>MONTH(SalesDataTable[[#This Row],[Order Date]])</f>
        <v>3</v>
      </c>
      <c r="F326" s="16" t="str">
        <f>TEXT(SalesDataTable[[#This Row],[Order Date]],"MMM")</f>
        <v>Mar</v>
      </c>
      <c r="G326" s="4" t="s">
        <v>6</v>
      </c>
      <c r="H326" s="4" t="s">
        <v>43</v>
      </c>
      <c r="I326" s="4" t="s">
        <v>2</v>
      </c>
      <c r="J326" s="4" t="s">
        <v>16</v>
      </c>
      <c r="K326" s="4" t="s">
        <v>4</v>
      </c>
      <c r="L326" s="4" t="s">
        <v>30</v>
      </c>
      <c r="M326" s="8">
        <v>1</v>
      </c>
      <c r="N326" s="5">
        <v>103.74</v>
      </c>
      <c r="O326" s="6">
        <v>0.1</v>
      </c>
      <c r="P326" s="5">
        <v>51.32</v>
      </c>
      <c r="Q326" s="5">
        <f t="shared" si="20"/>
        <v>93.366</v>
      </c>
      <c r="R326" s="5">
        <f t="shared" si="21"/>
        <v>51.32</v>
      </c>
      <c r="S326" s="5">
        <f t="shared" si="22"/>
        <v>42.045999999999999</v>
      </c>
      <c r="T326" s="7">
        <f t="shared" si="23"/>
        <v>0.45033523980892404</v>
      </c>
    </row>
    <row r="327" spans="1:20" ht="15.6">
      <c r="A327" s="2">
        <v>2917</v>
      </c>
      <c r="B327" s="3">
        <v>46090</v>
      </c>
      <c r="C327" s="4">
        <f>YEAR(SalesDataTable[[#This Row],[Order Date]])</f>
        <v>2026</v>
      </c>
      <c r="D327" s="16" t="str">
        <f>"Q"&amp;ROUNDUP(MONTH(SalesDataTable[[#This Row],[Order Date]])/3,0)</f>
        <v>Q1</v>
      </c>
      <c r="E327" s="4">
        <f>MONTH(SalesDataTable[[#This Row],[Order Date]])</f>
        <v>3</v>
      </c>
      <c r="F327" s="16" t="str">
        <f>TEXT(SalesDataTable[[#This Row],[Order Date]],"MMM")</f>
        <v>Mar</v>
      </c>
      <c r="G327" s="4" t="s">
        <v>11</v>
      </c>
      <c r="H327" s="4" t="s">
        <v>52</v>
      </c>
      <c r="I327" s="4" t="s">
        <v>28</v>
      </c>
      <c r="J327" s="4" t="s">
        <v>16</v>
      </c>
      <c r="K327" s="4" t="s">
        <v>14</v>
      </c>
      <c r="L327" s="4" t="s">
        <v>48</v>
      </c>
      <c r="M327" s="8">
        <v>2</v>
      </c>
      <c r="N327" s="5">
        <v>165.49</v>
      </c>
      <c r="O327" s="6">
        <v>0.05</v>
      </c>
      <c r="P327" s="5">
        <v>89.82</v>
      </c>
      <c r="Q327" s="5">
        <f t="shared" si="20"/>
        <v>314.43099999999998</v>
      </c>
      <c r="R327" s="5">
        <f t="shared" si="21"/>
        <v>179.64</v>
      </c>
      <c r="S327" s="5">
        <f t="shared" si="22"/>
        <v>134.791</v>
      </c>
      <c r="T327" s="7">
        <f t="shared" si="23"/>
        <v>0.4286822864157796</v>
      </c>
    </row>
    <row r="328" spans="1:20" ht="15.6">
      <c r="A328" s="2">
        <v>4095</v>
      </c>
      <c r="B328" s="3">
        <v>46090</v>
      </c>
      <c r="C328" s="4">
        <f>YEAR(SalesDataTable[[#This Row],[Order Date]])</f>
        <v>2026</v>
      </c>
      <c r="D328" s="16" t="str">
        <f>"Q"&amp;ROUNDUP(MONTH(SalesDataTable[[#This Row],[Order Date]])/3,0)</f>
        <v>Q1</v>
      </c>
      <c r="E328" s="4">
        <f>MONTH(SalesDataTable[[#This Row],[Order Date]])</f>
        <v>3</v>
      </c>
      <c r="F328" s="16" t="str">
        <f>TEXT(SalesDataTable[[#This Row],[Order Date]],"MMM")</f>
        <v>Mar</v>
      </c>
      <c r="G328" s="4" t="s">
        <v>6</v>
      </c>
      <c r="H328" s="4" t="s">
        <v>27</v>
      </c>
      <c r="I328" s="4" t="s">
        <v>28</v>
      </c>
      <c r="J328" s="4" t="s">
        <v>13</v>
      </c>
      <c r="K328" s="4" t="s">
        <v>9</v>
      </c>
      <c r="L328" s="4" t="s">
        <v>46</v>
      </c>
      <c r="M328" s="8">
        <v>1</v>
      </c>
      <c r="N328" s="5">
        <v>72.87</v>
      </c>
      <c r="O328" s="6">
        <v>0.05</v>
      </c>
      <c r="P328" s="5">
        <v>32</v>
      </c>
      <c r="Q328" s="5">
        <f t="shared" si="20"/>
        <v>69.226500000000001</v>
      </c>
      <c r="R328" s="5">
        <f t="shared" si="21"/>
        <v>32</v>
      </c>
      <c r="S328" s="5">
        <f t="shared" si="22"/>
        <v>37.226500000000001</v>
      </c>
      <c r="T328" s="7">
        <f t="shared" si="23"/>
        <v>0.53774927231623726</v>
      </c>
    </row>
    <row r="329" spans="1:20" ht="15.6">
      <c r="A329" s="2">
        <v>5050</v>
      </c>
      <c r="B329" s="3">
        <v>46090</v>
      </c>
      <c r="C329" s="4">
        <f>YEAR(SalesDataTable[[#This Row],[Order Date]])</f>
        <v>2026</v>
      </c>
      <c r="D329" s="16" t="str">
        <f>"Q"&amp;ROUNDUP(MONTH(SalesDataTable[[#This Row],[Order Date]])/3,0)</f>
        <v>Q1</v>
      </c>
      <c r="E329" s="4">
        <f>MONTH(SalesDataTable[[#This Row],[Order Date]])</f>
        <v>3</v>
      </c>
      <c r="F329" s="16" t="str">
        <f>TEXT(SalesDataTable[[#This Row],[Order Date]],"MMM")</f>
        <v>Mar</v>
      </c>
      <c r="G329" s="4" t="s">
        <v>20</v>
      </c>
      <c r="H329" s="4" t="s">
        <v>47</v>
      </c>
      <c r="I329" s="4" t="s">
        <v>19</v>
      </c>
      <c r="J329" s="4" t="s">
        <v>3</v>
      </c>
      <c r="K329" s="4" t="s">
        <v>14</v>
      </c>
      <c r="L329" s="4" t="s">
        <v>48</v>
      </c>
      <c r="M329" s="8">
        <v>1</v>
      </c>
      <c r="N329" s="5">
        <v>161.04</v>
      </c>
      <c r="O329" s="6">
        <v>0</v>
      </c>
      <c r="P329" s="5">
        <v>85.83</v>
      </c>
      <c r="Q329" s="5">
        <f t="shared" si="20"/>
        <v>161.04</v>
      </c>
      <c r="R329" s="5">
        <f t="shared" si="21"/>
        <v>85.83</v>
      </c>
      <c r="S329" s="5">
        <f t="shared" si="22"/>
        <v>75.209999999999994</v>
      </c>
      <c r="T329" s="7">
        <f t="shared" si="23"/>
        <v>0.46702682563338299</v>
      </c>
    </row>
    <row r="330" spans="1:20" ht="15.6">
      <c r="A330" s="2">
        <v>709</v>
      </c>
      <c r="B330" s="3">
        <v>46091</v>
      </c>
      <c r="C330" s="4">
        <f>YEAR(SalesDataTable[[#This Row],[Order Date]])</f>
        <v>2026</v>
      </c>
      <c r="D330" s="16" t="str">
        <f>"Q"&amp;ROUNDUP(MONTH(SalesDataTable[[#This Row],[Order Date]])/3,0)</f>
        <v>Q1</v>
      </c>
      <c r="E330" s="4">
        <f>MONTH(SalesDataTable[[#This Row],[Order Date]])</f>
        <v>3</v>
      </c>
      <c r="F330" s="16" t="str">
        <f>TEXT(SalesDataTable[[#This Row],[Order Date]],"MMM")</f>
        <v>Mar</v>
      </c>
      <c r="G330" s="4" t="s">
        <v>0</v>
      </c>
      <c r="H330" s="4" t="s">
        <v>1</v>
      </c>
      <c r="I330" s="4" t="s">
        <v>2</v>
      </c>
      <c r="J330" s="4" t="s">
        <v>13</v>
      </c>
      <c r="K330" s="4" t="s">
        <v>14</v>
      </c>
      <c r="L330" s="4" t="s">
        <v>44</v>
      </c>
      <c r="M330" s="8">
        <v>3</v>
      </c>
      <c r="N330" s="5">
        <v>130.6</v>
      </c>
      <c r="O330" s="6">
        <v>0.05</v>
      </c>
      <c r="P330" s="5">
        <v>65.62</v>
      </c>
      <c r="Q330" s="5">
        <f t="shared" si="20"/>
        <v>372.20999999999992</v>
      </c>
      <c r="R330" s="5">
        <f t="shared" si="21"/>
        <v>196.86</v>
      </c>
      <c r="S330" s="5">
        <f t="shared" si="22"/>
        <v>175.34999999999991</v>
      </c>
      <c r="T330" s="7">
        <f t="shared" si="23"/>
        <v>0.47110502135891014</v>
      </c>
    </row>
    <row r="331" spans="1:20" ht="15.6">
      <c r="A331" s="2">
        <v>1073</v>
      </c>
      <c r="B331" s="3">
        <v>46091</v>
      </c>
      <c r="C331" s="4">
        <f>YEAR(SalesDataTable[[#This Row],[Order Date]])</f>
        <v>2026</v>
      </c>
      <c r="D331" s="16" t="str">
        <f>"Q"&amp;ROUNDUP(MONTH(SalesDataTable[[#This Row],[Order Date]])/3,0)</f>
        <v>Q1</v>
      </c>
      <c r="E331" s="4">
        <f>MONTH(SalesDataTable[[#This Row],[Order Date]])</f>
        <v>3</v>
      </c>
      <c r="F331" s="16" t="str">
        <f>TEXT(SalesDataTable[[#This Row],[Order Date]],"MMM")</f>
        <v>Mar</v>
      </c>
      <c r="G331" s="4" t="s">
        <v>11</v>
      </c>
      <c r="H331" s="4" t="s">
        <v>39</v>
      </c>
      <c r="I331" s="4" t="s">
        <v>28</v>
      </c>
      <c r="J331" s="4" t="s">
        <v>3</v>
      </c>
      <c r="K331" s="4" t="s">
        <v>4</v>
      </c>
      <c r="L331" s="4" t="s">
        <v>5</v>
      </c>
      <c r="M331" s="8">
        <v>2</v>
      </c>
      <c r="N331" s="5">
        <v>81.290000000000006</v>
      </c>
      <c r="O331" s="6">
        <v>0</v>
      </c>
      <c r="P331" s="5">
        <v>43.9</v>
      </c>
      <c r="Q331" s="5">
        <f t="shared" si="20"/>
        <v>162.58000000000001</v>
      </c>
      <c r="R331" s="5">
        <f t="shared" si="21"/>
        <v>87.8</v>
      </c>
      <c r="S331" s="5">
        <f t="shared" si="22"/>
        <v>74.780000000000015</v>
      </c>
      <c r="T331" s="7">
        <f t="shared" si="23"/>
        <v>0.45995817443720022</v>
      </c>
    </row>
    <row r="332" spans="1:20" ht="15.6">
      <c r="A332" s="2">
        <v>2623</v>
      </c>
      <c r="B332" s="3">
        <v>46091</v>
      </c>
      <c r="C332" s="4">
        <f>YEAR(SalesDataTable[[#This Row],[Order Date]])</f>
        <v>2026</v>
      </c>
      <c r="D332" s="16" t="str">
        <f>"Q"&amp;ROUNDUP(MONTH(SalesDataTable[[#This Row],[Order Date]])/3,0)</f>
        <v>Q1</v>
      </c>
      <c r="E332" s="4">
        <f>MONTH(SalesDataTable[[#This Row],[Order Date]])</f>
        <v>3</v>
      </c>
      <c r="F332" s="16" t="str">
        <f>TEXT(SalesDataTable[[#This Row],[Order Date]],"MMM")</f>
        <v>Mar</v>
      </c>
      <c r="G332" s="4" t="s">
        <v>6</v>
      </c>
      <c r="H332" s="4" t="s">
        <v>43</v>
      </c>
      <c r="I332" s="4" t="s">
        <v>28</v>
      </c>
      <c r="J332" s="4" t="s">
        <v>13</v>
      </c>
      <c r="K332" s="4" t="s">
        <v>4</v>
      </c>
      <c r="L332" s="4" t="s">
        <v>30</v>
      </c>
      <c r="M332" s="8">
        <v>2</v>
      </c>
      <c r="N332" s="5">
        <v>103.33</v>
      </c>
      <c r="O332" s="6">
        <v>0.05</v>
      </c>
      <c r="P332" s="5">
        <v>51.58</v>
      </c>
      <c r="Q332" s="5">
        <f t="shared" si="20"/>
        <v>196.327</v>
      </c>
      <c r="R332" s="5">
        <f t="shared" si="21"/>
        <v>103.16</v>
      </c>
      <c r="S332" s="5">
        <f t="shared" si="22"/>
        <v>93.167000000000002</v>
      </c>
      <c r="T332" s="7">
        <f t="shared" si="23"/>
        <v>0.47455011282197557</v>
      </c>
    </row>
    <row r="333" spans="1:20" ht="15.6">
      <c r="A333" s="2">
        <v>2625</v>
      </c>
      <c r="B333" s="3">
        <v>46091</v>
      </c>
      <c r="C333" s="4">
        <f>YEAR(SalesDataTable[[#This Row],[Order Date]])</f>
        <v>2026</v>
      </c>
      <c r="D333" s="16" t="str">
        <f>"Q"&amp;ROUNDUP(MONTH(SalesDataTable[[#This Row],[Order Date]])/3,0)</f>
        <v>Q1</v>
      </c>
      <c r="E333" s="4">
        <f>MONTH(SalesDataTable[[#This Row],[Order Date]])</f>
        <v>3</v>
      </c>
      <c r="F333" s="16" t="str">
        <f>TEXT(SalesDataTable[[#This Row],[Order Date]],"MMM")</f>
        <v>Mar</v>
      </c>
      <c r="G333" s="4" t="s">
        <v>20</v>
      </c>
      <c r="H333" s="4" t="s">
        <v>31</v>
      </c>
      <c r="I333" s="4" t="s">
        <v>19</v>
      </c>
      <c r="J333" s="4" t="s">
        <v>16</v>
      </c>
      <c r="K333" s="4" t="s">
        <v>34</v>
      </c>
      <c r="L333" s="4" t="s">
        <v>45</v>
      </c>
      <c r="M333" s="8">
        <v>2</v>
      </c>
      <c r="N333" s="5">
        <v>51.14</v>
      </c>
      <c r="O333" s="6">
        <v>0</v>
      </c>
      <c r="P333" s="5">
        <v>21.58</v>
      </c>
      <c r="Q333" s="5">
        <f t="shared" si="20"/>
        <v>102.28</v>
      </c>
      <c r="R333" s="5">
        <f t="shared" si="21"/>
        <v>43.16</v>
      </c>
      <c r="S333" s="5">
        <f t="shared" si="22"/>
        <v>59.120000000000005</v>
      </c>
      <c r="T333" s="7">
        <f t="shared" si="23"/>
        <v>0.57802111849824012</v>
      </c>
    </row>
    <row r="334" spans="1:20" ht="15.6">
      <c r="A334" s="2">
        <v>3304</v>
      </c>
      <c r="B334" s="3">
        <v>46091</v>
      </c>
      <c r="C334" s="4">
        <f>YEAR(SalesDataTable[[#This Row],[Order Date]])</f>
        <v>2026</v>
      </c>
      <c r="D334" s="16" t="str">
        <f>"Q"&amp;ROUNDUP(MONTH(SalesDataTable[[#This Row],[Order Date]])/3,0)</f>
        <v>Q1</v>
      </c>
      <c r="E334" s="4">
        <f>MONTH(SalesDataTable[[#This Row],[Order Date]])</f>
        <v>3</v>
      </c>
      <c r="F334" s="16" t="str">
        <f>TEXT(SalesDataTable[[#This Row],[Order Date]],"MMM")</f>
        <v>Mar</v>
      </c>
      <c r="G334" s="4" t="s">
        <v>6</v>
      </c>
      <c r="H334" s="4" t="s">
        <v>43</v>
      </c>
      <c r="I334" s="4" t="s">
        <v>28</v>
      </c>
      <c r="J334" s="4" t="s">
        <v>3</v>
      </c>
      <c r="K334" s="4" t="s">
        <v>4</v>
      </c>
      <c r="L334" s="4" t="s">
        <v>22</v>
      </c>
      <c r="M334" s="8">
        <v>2</v>
      </c>
      <c r="N334" s="5">
        <v>49.7</v>
      </c>
      <c r="O334" s="6">
        <v>0</v>
      </c>
      <c r="P334" s="5">
        <v>23.14</v>
      </c>
      <c r="Q334" s="5">
        <f t="shared" si="20"/>
        <v>99.4</v>
      </c>
      <c r="R334" s="5">
        <f t="shared" si="21"/>
        <v>46.28</v>
      </c>
      <c r="S334" s="5">
        <f t="shared" si="22"/>
        <v>53.120000000000005</v>
      </c>
      <c r="T334" s="7">
        <f t="shared" si="23"/>
        <v>0.53440643863179071</v>
      </c>
    </row>
    <row r="335" spans="1:20" ht="15.6">
      <c r="A335" s="2">
        <v>4876</v>
      </c>
      <c r="B335" s="3">
        <v>46091</v>
      </c>
      <c r="C335" s="4">
        <f>YEAR(SalesDataTable[[#This Row],[Order Date]])</f>
        <v>2026</v>
      </c>
      <c r="D335" s="16" t="str">
        <f>"Q"&amp;ROUNDUP(MONTH(SalesDataTable[[#This Row],[Order Date]])/3,0)</f>
        <v>Q1</v>
      </c>
      <c r="E335" s="4">
        <f>MONTH(SalesDataTable[[#This Row],[Order Date]])</f>
        <v>3</v>
      </c>
      <c r="F335" s="16" t="str">
        <f>TEXT(SalesDataTable[[#This Row],[Order Date]],"MMM")</f>
        <v>Mar</v>
      </c>
      <c r="G335" s="4" t="s">
        <v>20</v>
      </c>
      <c r="H335" s="4" t="s">
        <v>21</v>
      </c>
      <c r="I335" s="4" t="s">
        <v>2</v>
      </c>
      <c r="J335" s="4" t="s">
        <v>3</v>
      </c>
      <c r="K335" s="4" t="s">
        <v>4</v>
      </c>
      <c r="L335" s="4" t="s">
        <v>26</v>
      </c>
      <c r="M335" s="8">
        <v>1</v>
      </c>
      <c r="N335" s="5">
        <v>39.659999999999997</v>
      </c>
      <c r="O335" s="6">
        <v>0.05</v>
      </c>
      <c r="P335" s="5">
        <v>16.93</v>
      </c>
      <c r="Q335" s="5">
        <f t="shared" si="20"/>
        <v>37.676999999999992</v>
      </c>
      <c r="R335" s="5">
        <f t="shared" si="21"/>
        <v>16.93</v>
      </c>
      <c r="S335" s="5">
        <f t="shared" si="22"/>
        <v>20.746999999999993</v>
      </c>
      <c r="T335" s="7">
        <f t="shared" si="23"/>
        <v>0.5506542452955383</v>
      </c>
    </row>
    <row r="336" spans="1:20" ht="15.6">
      <c r="A336" s="2">
        <v>83</v>
      </c>
      <c r="B336" s="3">
        <v>46092</v>
      </c>
      <c r="C336" s="4">
        <f>YEAR(SalesDataTable[[#This Row],[Order Date]])</f>
        <v>2026</v>
      </c>
      <c r="D336" s="16" t="str">
        <f>"Q"&amp;ROUNDUP(MONTH(SalesDataTable[[#This Row],[Order Date]])/3,0)</f>
        <v>Q1</v>
      </c>
      <c r="E336" s="4">
        <f>MONTH(SalesDataTable[[#This Row],[Order Date]])</f>
        <v>3</v>
      </c>
      <c r="F336" s="16" t="str">
        <f>TEXT(SalesDataTable[[#This Row],[Order Date]],"MMM")</f>
        <v>Mar</v>
      </c>
      <c r="G336" s="4" t="s">
        <v>6</v>
      </c>
      <c r="H336" s="4" t="s">
        <v>43</v>
      </c>
      <c r="I336" s="4" t="s">
        <v>8</v>
      </c>
      <c r="J336" s="4" t="s">
        <v>16</v>
      </c>
      <c r="K336" s="4" t="s">
        <v>34</v>
      </c>
      <c r="L336" s="4" t="s">
        <v>45</v>
      </c>
      <c r="M336" s="8">
        <v>4</v>
      </c>
      <c r="N336" s="5">
        <v>50.65</v>
      </c>
      <c r="O336" s="6">
        <v>0.15</v>
      </c>
      <c r="P336" s="5">
        <v>22</v>
      </c>
      <c r="Q336" s="5">
        <f t="shared" si="20"/>
        <v>172.20999999999998</v>
      </c>
      <c r="R336" s="5">
        <f t="shared" si="21"/>
        <v>88</v>
      </c>
      <c r="S336" s="5">
        <f t="shared" si="22"/>
        <v>84.20999999999998</v>
      </c>
      <c r="T336" s="7">
        <f t="shared" si="23"/>
        <v>0.48899599326403803</v>
      </c>
    </row>
    <row r="337" spans="1:20" ht="15.6">
      <c r="A337" s="2">
        <v>863</v>
      </c>
      <c r="B337" s="3">
        <v>46092</v>
      </c>
      <c r="C337" s="4">
        <f>YEAR(SalesDataTable[[#This Row],[Order Date]])</f>
        <v>2026</v>
      </c>
      <c r="D337" s="16" t="str">
        <f>"Q"&amp;ROUNDUP(MONTH(SalesDataTable[[#This Row],[Order Date]])/3,0)</f>
        <v>Q1</v>
      </c>
      <c r="E337" s="4">
        <f>MONTH(SalesDataTable[[#This Row],[Order Date]])</f>
        <v>3</v>
      </c>
      <c r="F337" s="16" t="str">
        <f>TEXT(SalesDataTable[[#This Row],[Order Date]],"MMM")</f>
        <v>Mar</v>
      </c>
      <c r="G337" s="4" t="s">
        <v>11</v>
      </c>
      <c r="H337" s="4" t="s">
        <v>12</v>
      </c>
      <c r="I337" s="4" t="s">
        <v>28</v>
      </c>
      <c r="J337" s="4" t="s">
        <v>3</v>
      </c>
      <c r="K337" s="4" t="s">
        <v>34</v>
      </c>
      <c r="L337" s="4" t="s">
        <v>45</v>
      </c>
      <c r="M337" s="8">
        <v>2</v>
      </c>
      <c r="N337" s="5">
        <v>50.72</v>
      </c>
      <c r="O337" s="6">
        <v>0</v>
      </c>
      <c r="P337" s="5">
        <v>21.88</v>
      </c>
      <c r="Q337" s="5">
        <f t="shared" si="20"/>
        <v>101.44</v>
      </c>
      <c r="R337" s="5">
        <f t="shared" si="21"/>
        <v>43.76</v>
      </c>
      <c r="S337" s="5">
        <f t="shared" si="22"/>
        <v>57.68</v>
      </c>
      <c r="T337" s="7">
        <f t="shared" si="23"/>
        <v>0.56861198738170349</v>
      </c>
    </row>
    <row r="338" spans="1:20" ht="15.6">
      <c r="A338" s="2">
        <v>2323</v>
      </c>
      <c r="B338" s="3">
        <v>46092</v>
      </c>
      <c r="C338" s="4">
        <f>YEAR(SalesDataTable[[#This Row],[Order Date]])</f>
        <v>2026</v>
      </c>
      <c r="D338" s="16" t="str">
        <f>"Q"&amp;ROUNDUP(MONTH(SalesDataTable[[#This Row],[Order Date]])/3,0)</f>
        <v>Q1</v>
      </c>
      <c r="E338" s="4">
        <f>MONTH(SalesDataTable[[#This Row],[Order Date]])</f>
        <v>3</v>
      </c>
      <c r="F338" s="16" t="str">
        <f>TEXT(SalesDataTable[[#This Row],[Order Date]],"MMM")</f>
        <v>Mar</v>
      </c>
      <c r="G338" s="4" t="s">
        <v>6</v>
      </c>
      <c r="H338" s="4" t="s">
        <v>43</v>
      </c>
      <c r="I338" s="4" t="s">
        <v>19</v>
      </c>
      <c r="J338" s="4" t="s">
        <v>13</v>
      </c>
      <c r="K338" s="4" t="s">
        <v>14</v>
      </c>
      <c r="L338" s="4" t="s">
        <v>15</v>
      </c>
      <c r="M338" s="8">
        <v>2</v>
      </c>
      <c r="N338" s="5">
        <v>36.08</v>
      </c>
      <c r="O338" s="6">
        <v>0.05</v>
      </c>
      <c r="P338" s="5">
        <v>13.19</v>
      </c>
      <c r="Q338" s="5">
        <f t="shared" si="20"/>
        <v>68.551999999999992</v>
      </c>
      <c r="R338" s="5">
        <f t="shared" si="21"/>
        <v>26.38</v>
      </c>
      <c r="S338" s="5">
        <f t="shared" si="22"/>
        <v>42.171999999999997</v>
      </c>
      <c r="T338" s="7">
        <f t="shared" si="23"/>
        <v>0.61518263507993931</v>
      </c>
    </row>
    <row r="339" spans="1:20" ht="15.6">
      <c r="A339" s="2">
        <v>3064</v>
      </c>
      <c r="B339" s="3">
        <v>46092</v>
      </c>
      <c r="C339" s="4">
        <f>YEAR(SalesDataTable[[#This Row],[Order Date]])</f>
        <v>2026</v>
      </c>
      <c r="D339" s="16" t="str">
        <f>"Q"&amp;ROUNDUP(MONTH(SalesDataTable[[#This Row],[Order Date]])/3,0)</f>
        <v>Q1</v>
      </c>
      <c r="E339" s="4">
        <f>MONTH(SalesDataTable[[#This Row],[Order Date]])</f>
        <v>3</v>
      </c>
      <c r="F339" s="16" t="str">
        <f>TEXT(SalesDataTable[[#This Row],[Order Date]],"MMM")</f>
        <v>Mar</v>
      </c>
      <c r="G339" s="4" t="s">
        <v>20</v>
      </c>
      <c r="H339" s="4" t="s">
        <v>33</v>
      </c>
      <c r="I339" s="4" t="s">
        <v>2</v>
      </c>
      <c r="J339" s="4" t="s">
        <v>3</v>
      </c>
      <c r="K339" s="4" t="s">
        <v>23</v>
      </c>
      <c r="L339" s="4" t="s">
        <v>51</v>
      </c>
      <c r="M339" s="8">
        <v>6</v>
      </c>
      <c r="N339" s="5">
        <v>124.04</v>
      </c>
      <c r="O339" s="6">
        <v>0.05</v>
      </c>
      <c r="P339" s="5">
        <v>61.17</v>
      </c>
      <c r="Q339" s="5">
        <f t="shared" si="20"/>
        <v>707.02800000000002</v>
      </c>
      <c r="R339" s="5">
        <f t="shared" si="21"/>
        <v>367.02</v>
      </c>
      <c r="S339" s="5">
        <f t="shared" si="22"/>
        <v>340.00800000000004</v>
      </c>
      <c r="T339" s="7">
        <f t="shared" si="23"/>
        <v>0.48089750335205966</v>
      </c>
    </row>
    <row r="340" spans="1:20" ht="15.6">
      <c r="A340" s="2">
        <v>4995</v>
      </c>
      <c r="B340" s="3">
        <v>46092</v>
      </c>
      <c r="C340" s="4">
        <f>YEAR(SalesDataTable[[#This Row],[Order Date]])</f>
        <v>2026</v>
      </c>
      <c r="D340" s="16" t="str">
        <f>"Q"&amp;ROUNDUP(MONTH(SalesDataTable[[#This Row],[Order Date]])/3,0)</f>
        <v>Q1</v>
      </c>
      <c r="E340" s="4">
        <f>MONTH(SalesDataTable[[#This Row],[Order Date]])</f>
        <v>3</v>
      </c>
      <c r="F340" s="16" t="str">
        <f>TEXT(SalesDataTable[[#This Row],[Order Date]],"MMM")</f>
        <v>Mar</v>
      </c>
      <c r="G340" s="4" t="s">
        <v>6</v>
      </c>
      <c r="H340" s="4" t="s">
        <v>43</v>
      </c>
      <c r="I340" s="4" t="s">
        <v>28</v>
      </c>
      <c r="J340" s="4" t="s">
        <v>13</v>
      </c>
      <c r="K340" s="4" t="s">
        <v>9</v>
      </c>
      <c r="L340" s="4" t="s">
        <v>10</v>
      </c>
      <c r="M340" s="8">
        <v>3</v>
      </c>
      <c r="N340" s="5">
        <v>90.31</v>
      </c>
      <c r="O340" s="6">
        <v>0</v>
      </c>
      <c r="P340" s="5">
        <v>44.58</v>
      </c>
      <c r="Q340" s="5">
        <f t="shared" si="20"/>
        <v>270.93</v>
      </c>
      <c r="R340" s="5">
        <f t="shared" si="21"/>
        <v>133.74</v>
      </c>
      <c r="S340" s="5">
        <f t="shared" si="22"/>
        <v>137.19</v>
      </c>
      <c r="T340" s="7">
        <f t="shared" si="23"/>
        <v>0.50636695825489975</v>
      </c>
    </row>
    <row r="341" spans="1:20" ht="15.6">
      <c r="A341" s="2">
        <v>46</v>
      </c>
      <c r="B341" s="3">
        <v>46093</v>
      </c>
      <c r="C341" s="4">
        <f>YEAR(SalesDataTable[[#This Row],[Order Date]])</f>
        <v>2026</v>
      </c>
      <c r="D341" s="16" t="str">
        <f>"Q"&amp;ROUNDUP(MONTH(SalesDataTable[[#This Row],[Order Date]])/3,0)</f>
        <v>Q1</v>
      </c>
      <c r="E341" s="4">
        <f>MONTH(SalesDataTable[[#This Row],[Order Date]])</f>
        <v>3</v>
      </c>
      <c r="F341" s="16" t="str">
        <f>TEXT(SalesDataTable[[#This Row],[Order Date]],"MMM")</f>
        <v>Mar</v>
      </c>
      <c r="G341" s="4" t="s">
        <v>20</v>
      </c>
      <c r="H341" s="4" t="s">
        <v>31</v>
      </c>
      <c r="I341" s="4" t="s">
        <v>2</v>
      </c>
      <c r="J341" s="4" t="s">
        <v>3</v>
      </c>
      <c r="K341" s="4" t="s">
        <v>9</v>
      </c>
      <c r="L341" s="4" t="s">
        <v>46</v>
      </c>
      <c r="M341" s="8">
        <v>4</v>
      </c>
      <c r="N341" s="5">
        <v>72.63</v>
      </c>
      <c r="O341" s="6">
        <v>0.1</v>
      </c>
      <c r="P341" s="5">
        <v>31.45</v>
      </c>
      <c r="Q341" s="5">
        <f t="shared" si="20"/>
        <v>261.46800000000002</v>
      </c>
      <c r="R341" s="5">
        <f t="shared" si="21"/>
        <v>125.8</v>
      </c>
      <c r="S341" s="5">
        <f t="shared" si="22"/>
        <v>135.66800000000001</v>
      </c>
      <c r="T341" s="7">
        <f t="shared" si="23"/>
        <v>0.51887037801948999</v>
      </c>
    </row>
    <row r="342" spans="1:20" ht="15.6">
      <c r="A342" s="2">
        <v>443</v>
      </c>
      <c r="B342" s="3">
        <v>46093</v>
      </c>
      <c r="C342" s="4">
        <f>YEAR(SalesDataTable[[#This Row],[Order Date]])</f>
        <v>2026</v>
      </c>
      <c r="D342" s="16" t="str">
        <f>"Q"&amp;ROUNDUP(MONTH(SalesDataTable[[#This Row],[Order Date]])/3,0)</f>
        <v>Q1</v>
      </c>
      <c r="E342" s="4">
        <f>MONTH(SalesDataTable[[#This Row],[Order Date]])</f>
        <v>3</v>
      </c>
      <c r="F342" s="16" t="str">
        <f>TEXT(SalesDataTable[[#This Row],[Order Date]],"MMM")</f>
        <v>Mar</v>
      </c>
      <c r="G342" s="4" t="s">
        <v>6</v>
      </c>
      <c r="H342" s="4" t="s">
        <v>49</v>
      </c>
      <c r="I342" s="4" t="s">
        <v>2</v>
      </c>
      <c r="J342" s="4" t="s">
        <v>3</v>
      </c>
      <c r="K342" s="4" t="s">
        <v>34</v>
      </c>
      <c r="L342" s="4" t="s">
        <v>35</v>
      </c>
      <c r="M342" s="8">
        <v>3</v>
      </c>
      <c r="N342" s="5">
        <v>39.9</v>
      </c>
      <c r="O342" s="6">
        <v>0</v>
      </c>
      <c r="P342" s="5">
        <v>14.49</v>
      </c>
      <c r="Q342" s="5">
        <f t="shared" si="20"/>
        <v>119.69999999999999</v>
      </c>
      <c r="R342" s="5">
        <f t="shared" si="21"/>
        <v>43.47</v>
      </c>
      <c r="S342" s="5">
        <f t="shared" si="22"/>
        <v>76.22999999999999</v>
      </c>
      <c r="T342" s="7">
        <f t="shared" si="23"/>
        <v>0.63684210526315788</v>
      </c>
    </row>
    <row r="343" spans="1:20" ht="15.6">
      <c r="A343" s="2">
        <v>759</v>
      </c>
      <c r="B343" s="3">
        <v>46093</v>
      </c>
      <c r="C343" s="4">
        <f>YEAR(SalesDataTable[[#This Row],[Order Date]])</f>
        <v>2026</v>
      </c>
      <c r="D343" s="16" t="str">
        <f>"Q"&amp;ROUNDUP(MONTH(SalesDataTable[[#This Row],[Order Date]])/3,0)</f>
        <v>Q1</v>
      </c>
      <c r="E343" s="4">
        <f>MONTH(SalesDataTable[[#This Row],[Order Date]])</f>
        <v>3</v>
      </c>
      <c r="F343" s="16" t="str">
        <f>TEXT(SalesDataTable[[#This Row],[Order Date]],"MMM")</f>
        <v>Mar</v>
      </c>
      <c r="G343" s="4" t="s">
        <v>6</v>
      </c>
      <c r="H343" s="4" t="s">
        <v>43</v>
      </c>
      <c r="I343" s="4" t="s">
        <v>2</v>
      </c>
      <c r="J343" s="4" t="s">
        <v>13</v>
      </c>
      <c r="K343" s="4" t="s">
        <v>34</v>
      </c>
      <c r="L343" s="4" t="s">
        <v>45</v>
      </c>
      <c r="M343" s="8">
        <v>1</v>
      </c>
      <c r="N343" s="5">
        <v>49.79</v>
      </c>
      <c r="O343" s="6">
        <v>0.1</v>
      </c>
      <c r="P343" s="5">
        <v>22.29</v>
      </c>
      <c r="Q343" s="5">
        <f t="shared" si="20"/>
        <v>44.811</v>
      </c>
      <c r="R343" s="5">
        <f t="shared" si="21"/>
        <v>22.29</v>
      </c>
      <c r="S343" s="5">
        <f t="shared" si="22"/>
        <v>22.521000000000001</v>
      </c>
      <c r="T343" s="7">
        <f t="shared" si="23"/>
        <v>0.5025774921336279</v>
      </c>
    </row>
    <row r="344" spans="1:20" ht="15.6">
      <c r="A344" s="2">
        <v>1097</v>
      </c>
      <c r="B344" s="3">
        <v>46093</v>
      </c>
      <c r="C344" s="4">
        <f>YEAR(SalesDataTable[[#This Row],[Order Date]])</f>
        <v>2026</v>
      </c>
      <c r="D344" s="16" t="str">
        <f>"Q"&amp;ROUNDUP(MONTH(SalesDataTable[[#This Row],[Order Date]])/3,0)</f>
        <v>Q1</v>
      </c>
      <c r="E344" s="4">
        <f>MONTH(SalesDataTable[[#This Row],[Order Date]])</f>
        <v>3</v>
      </c>
      <c r="F344" s="16" t="str">
        <f>TEXT(SalesDataTable[[#This Row],[Order Date]],"MMM")</f>
        <v>Mar</v>
      </c>
      <c r="G344" s="4" t="s">
        <v>11</v>
      </c>
      <c r="H344" s="4" t="s">
        <v>12</v>
      </c>
      <c r="I344" s="4" t="s">
        <v>28</v>
      </c>
      <c r="J344" s="4" t="s">
        <v>13</v>
      </c>
      <c r="K344" s="4" t="s">
        <v>4</v>
      </c>
      <c r="L344" s="4" t="s">
        <v>26</v>
      </c>
      <c r="M344" s="8">
        <v>1</v>
      </c>
      <c r="N344" s="5">
        <v>41.24</v>
      </c>
      <c r="O344" s="6">
        <v>0.05</v>
      </c>
      <c r="P344" s="5">
        <v>16.64</v>
      </c>
      <c r="Q344" s="5">
        <f t="shared" si="20"/>
        <v>39.177999999999997</v>
      </c>
      <c r="R344" s="5">
        <f t="shared" si="21"/>
        <v>16.64</v>
      </c>
      <c r="S344" s="5">
        <f t="shared" si="22"/>
        <v>22.537999999999997</v>
      </c>
      <c r="T344" s="7">
        <f t="shared" si="23"/>
        <v>0.57527183623462141</v>
      </c>
    </row>
    <row r="345" spans="1:20" ht="15.6">
      <c r="A345" s="2">
        <v>2152</v>
      </c>
      <c r="B345" s="3">
        <v>46093</v>
      </c>
      <c r="C345" s="4">
        <f>YEAR(SalesDataTable[[#This Row],[Order Date]])</f>
        <v>2026</v>
      </c>
      <c r="D345" s="16" t="str">
        <f>"Q"&amp;ROUNDUP(MONTH(SalesDataTable[[#This Row],[Order Date]])/3,0)</f>
        <v>Q1</v>
      </c>
      <c r="E345" s="4">
        <f>MONTH(SalesDataTable[[#This Row],[Order Date]])</f>
        <v>3</v>
      </c>
      <c r="F345" s="16" t="str">
        <f>TEXT(SalesDataTable[[#This Row],[Order Date]],"MMM")</f>
        <v>Mar</v>
      </c>
      <c r="G345" s="4" t="s">
        <v>0</v>
      </c>
      <c r="H345" s="4" t="s">
        <v>36</v>
      </c>
      <c r="I345" s="4" t="s">
        <v>2</v>
      </c>
      <c r="J345" s="4" t="s">
        <v>13</v>
      </c>
      <c r="K345" s="4" t="s">
        <v>9</v>
      </c>
      <c r="L345" s="4" t="s">
        <v>17</v>
      </c>
      <c r="M345" s="8">
        <v>1</v>
      </c>
      <c r="N345" s="5">
        <v>142.88999999999999</v>
      </c>
      <c r="O345" s="6">
        <v>0</v>
      </c>
      <c r="P345" s="5">
        <v>81.099999999999994</v>
      </c>
      <c r="Q345" s="5">
        <f t="shared" si="20"/>
        <v>142.88999999999999</v>
      </c>
      <c r="R345" s="5">
        <f t="shared" si="21"/>
        <v>81.099999999999994</v>
      </c>
      <c r="S345" s="5">
        <f t="shared" si="22"/>
        <v>61.789999999999992</v>
      </c>
      <c r="T345" s="7">
        <f t="shared" si="23"/>
        <v>0.43243054097557559</v>
      </c>
    </row>
    <row r="346" spans="1:20" ht="15.6">
      <c r="A346" s="2">
        <v>2512</v>
      </c>
      <c r="B346" s="3">
        <v>46093</v>
      </c>
      <c r="C346" s="4">
        <f>YEAR(SalesDataTable[[#This Row],[Order Date]])</f>
        <v>2026</v>
      </c>
      <c r="D346" s="16" t="str">
        <f>"Q"&amp;ROUNDUP(MONTH(SalesDataTable[[#This Row],[Order Date]])/3,0)</f>
        <v>Q1</v>
      </c>
      <c r="E346" s="4">
        <f>MONTH(SalesDataTable[[#This Row],[Order Date]])</f>
        <v>3</v>
      </c>
      <c r="F346" s="16" t="str">
        <f>TEXT(SalesDataTable[[#This Row],[Order Date]],"MMM")</f>
        <v>Mar</v>
      </c>
      <c r="G346" s="4" t="s">
        <v>6</v>
      </c>
      <c r="H346" s="4" t="s">
        <v>7</v>
      </c>
      <c r="I346" s="4" t="s">
        <v>2</v>
      </c>
      <c r="J346" s="4" t="s">
        <v>13</v>
      </c>
      <c r="K346" s="4" t="s">
        <v>23</v>
      </c>
      <c r="L346" s="4" t="s">
        <v>29</v>
      </c>
      <c r="M346" s="8">
        <v>2</v>
      </c>
      <c r="N346" s="5">
        <v>192.76</v>
      </c>
      <c r="O346" s="6">
        <v>0</v>
      </c>
      <c r="P346" s="5">
        <v>103.08</v>
      </c>
      <c r="Q346" s="5">
        <f t="shared" si="20"/>
        <v>385.52</v>
      </c>
      <c r="R346" s="5">
        <f t="shared" si="21"/>
        <v>206.16</v>
      </c>
      <c r="S346" s="5">
        <f t="shared" si="22"/>
        <v>179.35999999999999</v>
      </c>
      <c r="T346" s="7">
        <f t="shared" si="23"/>
        <v>0.46524175140070551</v>
      </c>
    </row>
    <row r="347" spans="1:20" ht="15.6">
      <c r="A347" s="2">
        <v>2578</v>
      </c>
      <c r="B347" s="3">
        <v>46093</v>
      </c>
      <c r="C347" s="4">
        <f>YEAR(SalesDataTable[[#This Row],[Order Date]])</f>
        <v>2026</v>
      </c>
      <c r="D347" s="16" t="str">
        <f>"Q"&amp;ROUNDUP(MONTH(SalesDataTable[[#This Row],[Order Date]])/3,0)</f>
        <v>Q1</v>
      </c>
      <c r="E347" s="4">
        <f>MONTH(SalesDataTable[[#This Row],[Order Date]])</f>
        <v>3</v>
      </c>
      <c r="F347" s="16" t="str">
        <f>TEXT(SalesDataTable[[#This Row],[Order Date]],"MMM")</f>
        <v>Mar</v>
      </c>
      <c r="G347" s="4" t="s">
        <v>11</v>
      </c>
      <c r="H347" s="4" t="s">
        <v>25</v>
      </c>
      <c r="I347" s="4" t="s">
        <v>2</v>
      </c>
      <c r="J347" s="4" t="s">
        <v>13</v>
      </c>
      <c r="K347" s="4" t="s">
        <v>14</v>
      </c>
      <c r="L347" s="4" t="s">
        <v>48</v>
      </c>
      <c r="M347" s="8">
        <v>1</v>
      </c>
      <c r="N347" s="5">
        <v>165.72</v>
      </c>
      <c r="O347" s="6">
        <v>0</v>
      </c>
      <c r="P347" s="5">
        <v>89.31</v>
      </c>
      <c r="Q347" s="5">
        <f t="shared" si="20"/>
        <v>165.72</v>
      </c>
      <c r="R347" s="5">
        <f t="shared" si="21"/>
        <v>89.31</v>
      </c>
      <c r="S347" s="5">
        <f t="shared" si="22"/>
        <v>76.41</v>
      </c>
      <c r="T347" s="7">
        <f t="shared" si="23"/>
        <v>0.46107892831281677</v>
      </c>
    </row>
    <row r="348" spans="1:20" ht="15.6">
      <c r="A348" s="2">
        <v>3302</v>
      </c>
      <c r="B348" s="3">
        <v>46093</v>
      </c>
      <c r="C348" s="4">
        <f>YEAR(SalesDataTable[[#This Row],[Order Date]])</f>
        <v>2026</v>
      </c>
      <c r="D348" s="16" t="str">
        <f>"Q"&amp;ROUNDUP(MONTH(SalesDataTable[[#This Row],[Order Date]])/3,0)</f>
        <v>Q1</v>
      </c>
      <c r="E348" s="4">
        <f>MONTH(SalesDataTable[[#This Row],[Order Date]])</f>
        <v>3</v>
      </c>
      <c r="F348" s="16" t="str">
        <f>TEXT(SalesDataTable[[#This Row],[Order Date]],"MMM")</f>
        <v>Mar</v>
      </c>
      <c r="G348" s="4" t="s">
        <v>20</v>
      </c>
      <c r="H348" s="4" t="s">
        <v>31</v>
      </c>
      <c r="I348" s="4" t="s">
        <v>19</v>
      </c>
      <c r="J348" s="4" t="s">
        <v>16</v>
      </c>
      <c r="K348" s="4" t="s">
        <v>14</v>
      </c>
      <c r="L348" s="4" t="s">
        <v>48</v>
      </c>
      <c r="M348" s="8">
        <v>2</v>
      </c>
      <c r="N348" s="5">
        <v>164.33</v>
      </c>
      <c r="O348" s="6">
        <v>0</v>
      </c>
      <c r="P348" s="5">
        <v>86.07</v>
      </c>
      <c r="Q348" s="5">
        <f t="shared" si="20"/>
        <v>328.66</v>
      </c>
      <c r="R348" s="5">
        <f t="shared" si="21"/>
        <v>172.14</v>
      </c>
      <c r="S348" s="5">
        <f t="shared" si="22"/>
        <v>156.52000000000004</v>
      </c>
      <c r="T348" s="7">
        <f t="shared" si="23"/>
        <v>0.47623684050386428</v>
      </c>
    </row>
    <row r="349" spans="1:20" ht="15.6">
      <c r="A349" s="2">
        <v>3752</v>
      </c>
      <c r="B349" s="3">
        <v>46093</v>
      </c>
      <c r="C349" s="4">
        <f>YEAR(SalesDataTable[[#This Row],[Order Date]])</f>
        <v>2026</v>
      </c>
      <c r="D349" s="16" t="str">
        <f>"Q"&amp;ROUNDUP(MONTH(SalesDataTable[[#This Row],[Order Date]])/3,0)</f>
        <v>Q1</v>
      </c>
      <c r="E349" s="4">
        <f>MONTH(SalesDataTable[[#This Row],[Order Date]])</f>
        <v>3</v>
      </c>
      <c r="F349" s="16" t="str">
        <f>TEXT(SalesDataTable[[#This Row],[Order Date]],"MMM")</f>
        <v>Mar</v>
      </c>
      <c r="G349" s="4" t="s">
        <v>20</v>
      </c>
      <c r="H349" s="4" t="s">
        <v>33</v>
      </c>
      <c r="I349" s="4" t="s">
        <v>8</v>
      </c>
      <c r="J349" s="4" t="s">
        <v>16</v>
      </c>
      <c r="K349" s="4" t="s">
        <v>14</v>
      </c>
      <c r="L349" s="4" t="s">
        <v>32</v>
      </c>
      <c r="M349" s="8">
        <v>3</v>
      </c>
      <c r="N349" s="5">
        <v>45.8</v>
      </c>
      <c r="O349" s="6">
        <v>0.15</v>
      </c>
      <c r="P349" s="5">
        <v>18.47</v>
      </c>
      <c r="Q349" s="5">
        <f t="shared" si="20"/>
        <v>116.78999999999998</v>
      </c>
      <c r="R349" s="5">
        <f t="shared" si="21"/>
        <v>55.41</v>
      </c>
      <c r="S349" s="5">
        <f t="shared" si="22"/>
        <v>61.379999999999981</v>
      </c>
      <c r="T349" s="7">
        <f t="shared" si="23"/>
        <v>0.52555869509375797</v>
      </c>
    </row>
    <row r="350" spans="1:20" ht="15.6">
      <c r="A350" s="2">
        <v>4839</v>
      </c>
      <c r="B350" s="3">
        <v>46093</v>
      </c>
      <c r="C350" s="4">
        <f>YEAR(SalesDataTable[[#This Row],[Order Date]])</f>
        <v>2026</v>
      </c>
      <c r="D350" s="16" t="str">
        <f>"Q"&amp;ROUNDUP(MONTH(SalesDataTable[[#This Row],[Order Date]])/3,0)</f>
        <v>Q1</v>
      </c>
      <c r="E350" s="4">
        <f>MONTH(SalesDataTable[[#This Row],[Order Date]])</f>
        <v>3</v>
      </c>
      <c r="F350" s="16" t="str">
        <f>TEXT(SalesDataTable[[#This Row],[Order Date]],"MMM")</f>
        <v>Mar</v>
      </c>
      <c r="G350" s="4" t="s">
        <v>6</v>
      </c>
      <c r="H350" s="4" t="s">
        <v>7</v>
      </c>
      <c r="I350" s="4" t="s">
        <v>2</v>
      </c>
      <c r="J350" s="4" t="s">
        <v>13</v>
      </c>
      <c r="K350" s="4" t="s">
        <v>4</v>
      </c>
      <c r="L350" s="4" t="s">
        <v>30</v>
      </c>
      <c r="M350" s="8">
        <v>2</v>
      </c>
      <c r="N350" s="5">
        <v>103.08</v>
      </c>
      <c r="O350" s="6">
        <v>0.05</v>
      </c>
      <c r="P350" s="5">
        <v>49.27</v>
      </c>
      <c r="Q350" s="5">
        <f t="shared" si="20"/>
        <v>195.85199999999998</v>
      </c>
      <c r="R350" s="5">
        <f t="shared" si="21"/>
        <v>98.54</v>
      </c>
      <c r="S350" s="5">
        <f t="shared" si="22"/>
        <v>97.311999999999969</v>
      </c>
      <c r="T350" s="7">
        <f t="shared" si="23"/>
        <v>0.49686497967853266</v>
      </c>
    </row>
    <row r="351" spans="1:20" ht="15.6">
      <c r="A351" s="2">
        <v>264</v>
      </c>
      <c r="B351" s="3">
        <v>46094</v>
      </c>
      <c r="C351" s="4">
        <f>YEAR(SalesDataTable[[#This Row],[Order Date]])</f>
        <v>2026</v>
      </c>
      <c r="D351" s="16" t="str">
        <f>"Q"&amp;ROUNDUP(MONTH(SalesDataTable[[#This Row],[Order Date]])/3,0)</f>
        <v>Q1</v>
      </c>
      <c r="E351" s="4">
        <f>MONTH(SalesDataTable[[#This Row],[Order Date]])</f>
        <v>3</v>
      </c>
      <c r="F351" s="16" t="str">
        <f>TEXT(SalesDataTable[[#This Row],[Order Date]],"MMM")</f>
        <v>Mar</v>
      </c>
      <c r="G351" s="4" t="s">
        <v>0</v>
      </c>
      <c r="H351" s="4" t="s">
        <v>1</v>
      </c>
      <c r="I351" s="4" t="s">
        <v>2</v>
      </c>
      <c r="J351" s="4" t="s">
        <v>16</v>
      </c>
      <c r="K351" s="4" t="s">
        <v>14</v>
      </c>
      <c r="L351" s="4" t="s">
        <v>32</v>
      </c>
      <c r="M351" s="8">
        <v>4</v>
      </c>
      <c r="N351" s="5">
        <v>47.33</v>
      </c>
      <c r="O351" s="6">
        <v>0</v>
      </c>
      <c r="P351" s="5">
        <v>18.739999999999998</v>
      </c>
      <c r="Q351" s="5">
        <f t="shared" si="20"/>
        <v>189.32</v>
      </c>
      <c r="R351" s="5">
        <f t="shared" si="21"/>
        <v>74.959999999999994</v>
      </c>
      <c r="S351" s="5">
        <f t="shared" si="22"/>
        <v>114.36</v>
      </c>
      <c r="T351" s="7">
        <f t="shared" si="23"/>
        <v>0.60405662370589475</v>
      </c>
    </row>
    <row r="352" spans="1:20" ht="15.6">
      <c r="A352" s="2">
        <v>2498</v>
      </c>
      <c r="B352" s="3">
        <v>46094</v>
      </c>
      <c r="C352" s="4">
        <f>YEAR(SalesDataTable[[#This Row],[Order Date]])</f>
        <v>2026</v>
      </c>
      <c r="D352" s="16" t="str">
        <f>"Q"&amp;ROUNDUP(MONTH(SalesDataTable[[#This Row],[Order Date]])/3,0)</f>
        <v>Q1</v>
      </c>
      <c r="E352" s="4">
        <f>MONTH(SalesDataTable[[#This Row],[Order Date]])</f>
        <v>3</v>
      </c>
      <c r="F352" s="16" t="str">
        <f>TEXT(SalesDataTable[[#This Row],[Order Date]],"MMM")</f>
        <v>Mar</v>
      </c>
      <c r="G352" s="4" t="s">
        <v>11</v>
      </c>
      <c r="H352" s="4" t="s">
        <v>18</v>
      </c>
      <c r="I352" s="4" t="s">
        <v>19</v>
      </c>
      <c r="J352" s="4" t="s">
        <v>13</v>
      </c>
      <c r="K352" s="4" t="s">
        <v>4</v>
      </c>
      <c r="L352" s="4" t="s">
        <v>22</v>
      </c>
      <c r="M352" s="8">
        <v>1</v>
      </c>
      <c r="N352" s="5">
        <v>50.04</v>
      </c>
      <c r="O352" s="6">
        <v>0</v>
      </c>
      <c r="P352" s="5">
        <v>22.64</v>
      </c>
      <c r="Q352" s="5">
        <f t="shared" si="20"/>
        <v>50.04</v>
      </c>
      <c r="R352" s="5">
        <f t="shared" si="21"/>
        <v>22.64</v>
      </c>
      <c r="S352" s="5">
        <f t="shared" si="22"/>
        <v>27.4</v>
      </c>
      <c r="T352" s="7">
        <f t="shared" si="23"/>
        <v>0.54756195043964828</v>
      </c>
    </row>
    <row r="353" spans="1:20" ht="15.6">
      <c r="A353" s="2">
        <v>3929</v>
      </c>
      <c r="B353" s="3">
        <v>46094</v>
      </c>
      <c r="C353" s="4">
        <f>YEAR(SalesDataTable[[#This Row],[Order Date]])</f>
        <v>2026</v>
      </c>
      <c r="D353" s="16" t="str">
        <f>"Q"&amp;ROUNDUP(MONTH(SalesDataTable[[#This Row],[Order Date]])/3,0)</f>
        <v>Q1</v>
      </c>
      <c r="E353" s="4">
        <f>MONTH(SalesDataTable[[#This Row],[Order Date]])</f>
        <v>3</v>
      </c>
      <c r="F353" s="16" t="str">
        <f>TEXT(SalesDataTable[[#This Row],[Order Date]],"MMM")</f>
        <v>Mar</v>
      </c>
      <c r="G353" s="4" t="s">
        <v>20</v>
      </c>
      <c r="H353" s="4" t="s">
        <v>47</v>
      </c>
      <c r="I353" s="4" t="s">
        <v>2</v>
      </c>
      <c r="J353" s="4" t="s">
        <v>13</v>
      </c>
      <c r="K353" s="4" t="s">
        <v>34</v>
      </c>
      <c r="L353" s="4" t="s">
        <v>38</v>
      </c>
      <c r="M353" s="8">
        <v>1</v>
      </c>
      <c r="N353" s="5">
        <v>125.69</v>
      </c>
      <c r="O353" s="6">
        <v>0</v>
      </c>
      <c r="P353" s="5">
        <v>67.150000000000006</v>
      </c>
      <c r="Q353" s="5">
        <f t="shared" si="20"/>
        <v>125.69</v>
      </c>
      <c r="R353" s="5">
        <f t="shared" si="21"/>
        <v>67.150000000000006</v>
      </c>
      <c r="S353" s="5">
        <f t="shared" si="22"/>
        <v>58.539999999999992</v>
      </c>
      <c r="T353" s="7">
        <f t="shared" si="23"/>
        <v>0.465749065160315</v>
      </c>
    </row>
    <row r="354" spans="1:20" ht="15.6">
      <c r="A354" s="2">
        <v>4195</v>
      </c>
      <c r="B354" s="3">
        <v>46094</v>
      </c>
      <c r="C354" s="4">
        <f>YEAR(SalesDataTable[[#This Row],[Order Date]])</f>
        <v>2026</v>
      </c>
      <c r="D354" s="16" t="str">
        <f>"Q"&amp;ROUNDUP(MONTH(SalesDataTable[[#This Row],[Order Date]])/3,0)</f>
        <v>Q1</v>
      </c>
      <c r="E354" s="4">
        <f>MONTH(SalesDataTable[[#This Row],[Order Date]])</f>
        <v>3</v>
      </c>
      <c r="F354" s="16" t="str">
        <f>TEXT(SalesDataTable[[#This Row],[Order Date]],"MMM")</f>
        <v>Mar</v>
      </c>
      <c r="G354" s="4" t="s">
        <v>20</v>
      </c>
      <c r="H354" s="4" t="s">
        <v>47</v>
      </c>
      <c r="I354" s="4" t="s">
        <v>28</v>
      </c>
      <c r="J354" s="4" t="s">
        <v>13</v>
      </c>
      <c r="K354" s="4" t="s">
        <v>9</v>
      </c>
      <c r="L354" s="4" t="s">
        <v>17</v>
      </c>
      <c r="M354" s="8">
        <v>2</v>
      </c>
      <c r="N354" s="5">
        <v>142.72999999999999</v>
      </c>
      <c r="O354" s="6">
        <v>0.1</v>
      </c>
      <c r="P354" s="5">
        <v>77.28</v>
      </c>
      <c r="Q354" s="5">
        <f t="shared" si="20"/>
        <v>256.91399999999999</v>
      </c>
      <c r="R354" s="5">
        <f t="shared" si="21"/>
        <v>154.56</v>
      </c>
      <c r="S354" s="5">
        <f t="shared" si="22"/>
        <v>102.35399999999998</v>
      </c>
      <c r="T354" s="7">
        <f t="shared" si="23"/>
        <v>0.39839790747098247</v>
      </c>
    </row>
    <row r="355" spans="1:20" ht="15.6">
      <c r="A355" s="2">
        <v>4684</v>
      </c>
      <c r="B355" s="3">
        <v>46094</v>
      </c>
      <c r="C355" s="4">
        <f>YEAR(SalesDataTable[[#This Row],[Order Date]])</f>
        <v>2026</v>
      </c>
      <c r="D355" s="16" t="str">
        <f>"Q"&amp;ROUNDUP(MONTH(SalesDataTable[[#This Row],[Order Date]])/3,0)</f>
        <v>Q1</v>
      </c>
      <c r="E355" s="4">
        <f>MONTH(SalesDataTable[[#This Row],[Order Date]])</f>
        <v>3</v>
      </c>
      <c r="F355" s="16" t="str">
        <f>TEXT(SalesDataTable[[#This Row],[Order Date]],"MMM")</f>
        <v>Mar</v>
      </c>
      <c r="G355" s="4" t="s">
        <v>6</v>
      </c>
      <c r="H355" s="4" t="s">
        <v>43</v>
      </c>
      <c r="I355" s="4" t="s">
        <v>2</v>
      </c>
      <c r="J355" s="4" t="s">
        <v>3</v>
      </c>
      <c r="K355" s="4" t="s">
        <v>34</v>
      </c>
      <c r="L355" s="4" t="s">
        <v>38</v>
      </c>
      <c r="M355" s="8">
        <v>4</v>
      </c>
      <c r="N355" s="5">
        <v>124.36</v>
      </c>
      <c r="O355" s="6">
        <v>0</v>
      </c>
      <c r="P355" s="5">
        <v>68.790000000000006</v>
      </c>
      <c r="Q355" s="5">
        <f t="shared" si="20"/>
        <v>497.44</v>
      </c>
      <c r="R355" s="5">
        <f t="shared" si="21"/>
        <v>275.16000000000003</v>
      </c>
      <c r="S355" s="5">
        <f t="shared" si="22"/>
        <v>222.27999999999997</v>
      </c>
      <c r="T355" s="7">
        <f t="shared" si="23"/>
        <v>0.44684786104856861</v>
      </c>
    </row>
    <row r="356" spans="1:20" ht="15.6">
      <c r="A356" s="2">
        <v>313</v>
      </c>
      <c r="B356" s="3">
        <v>46095</v>
      </c>
      <c r="C356" s="4">
        <f>YEAR(SalesDataTable[[#This Row],[Order Date]])</f>
        <v>2026</v>
      </c>
      <c r="D356" s="16" t="str">
        <f>"Q"&amp;ROUNDUP(MONTH(SalesDataTable[[#This Row],[Order Date]])/3,0)</f>
        <v>Q1</v>
      </c>
      <c r="E356" s="4">
        <f>MONTH(SalesDataTable[[#This Row],[Order Date]])</f>
        <v>3</v>
      </c>
      <c r="F356" s="16" t="str">
        <f>TEXT(SalesDataTable[[#This Row],[Order Date]],"MMM")</f>
        <v>Mar</v>
      </c>
      <c r="G356" s="4" t="s">
        <v>20</v>
      </c>
      <c r="H356" s="4" t="s">
        <v>33</v>
      </c>
      <c r="I356" s="4" t="s">
        <v>2</v>
      </c>
      <c r="J356" s="4" t="s">
        <v>13</v>
      </c>
      <c r="K356" s="4" t="s">
        <v>4</v>
      </c>
      <c r="L356" s="4" t="s">
        <v>26</v>
      </c>
      <c r="M356" s="8">
        <v>4</v>
      </c>
      <c r="N356" s="5">
        <v>40.42</v>
      </c>
      <c r="O356" s="6">
        <v>0.1</v>
      </c>
      <c r="P356" s="5">
        <v>16.25</v>
      </c>
      <c r="Q356" s="5">
        <f t="shared" si="20"/>
        <v>145.512</v>
      </c>
      <c r="R356" s="5">
        <f t="shared" si="21"/>
        <v>65</v>
      </c>
      <c r="S356" s="5">
        <f t="shared" si="22"/>
        <v>80.512</v>
      </c>
      <c r="T356" s="7">
        <f t="shared" si="23"/>
        <v>0.5533014459288581</v>
      </c>
    </row>
    <row r="357" spans="1:20" ht="15.6">
      <c r="A357" s="2">
        <v>1056</v>
      </c>
      <c r="B357" s="3">
        <v>46095</v>
      </c>
      <c r="C357" s="4">
        <f>YEAR(SalesDataTable[[#This Row],[Order Date]])</f>
        <v>2026</v>
      </c>
      <c r="D357" s="16" t="str">
        <f>"Q"&amp;ROUNDUP(MONTH(SalesDataTable[[#This Row],[Order Date]])/3,0)</f>
        <v>Q1</v>
      </c>
      <c r="E357" s="4">
        <f>MONTH(SalesDataTable[[#This Row],[Order Date]])</f>
        <v>3</v>
      </c>
      <c r="F357" s="16" t="str">
        <f>TEXT(SalesDataTable[[#This Row],[Order Date]],"MMM")</f>
        <v>Mar</v>
      </c>
      <c r="G357" s="4" t="s">
        <v>0</v>
      </c>
      <c r="H357" s="4" t="s">
        <v>50</v>
      </c>
      <c r="I357" s="4" t="s">
        <v>2</v>
      </c>
      <c r="J357" s="4" t="s">
        <v>3</v>
      </c>
      <c r="K357" s="4" t="s">
        <v>23</v>
      </c>
      <c r="L357" s="4" t="s">
        <v>29</v>
      </c>
      <c r="M357" s="8">
        <v>1</v>
      </c>
      <c r="N357" s="5">
        <v>192.86</v>
      </c>
      <c r="O357" s="6">
        <v>0</v>
      </c>
      <c r="P357" s="5">
        <v>101.13</v>
      </c>
      <c r="Q357" s="5">
        <f t="shared" si="20"/>
        <v>192.86</v>
      </c>
      <c r="R357" s="5">
        <f t="shared" si="21"/>
        <v>101.13</v>
      </c>
      <c r="S357" s="5">
        <f t="shared" si="22"/>
        <v>91.730000000000018</v>
      </c>
      <c r="T357" s="7">
        <f t="shared" si="23"/>
        <v>0.475629990666805</v>
      </c>
    </row>
    <row r="358" spans="1:20" ht="15.6">
      <c r="A358" s="2">
        <v>2189</v>
      </c>
      <c r="B358" s="3">
        <v>46095</v>
      </c>
      <c r="C358" s="4">
        <f>YEAR(SalesDataTable[[#This Row],[Order Date]])</f>
        <v>2026</v>
      </c>
      <c r="D358" s="16" t="str">
        <f>"Q"&amp;ROUNDUP(MONTH(SalesDataTable[[#This Row],[Order Date]])/3,0)</f>
        <v>Q1</v>
      </c>
      <c r="E358" s="4">
        <f>MONTH(SalesDataTable[[#This Row],[Order Date]])</f>
        <v>3</v>
      </c>
      <c r="F358" s="16" t="str">
        <f>TEXT(SalesDataTable[[#This Row],[Order Date]],"MMM")</f>
        <v>Mar</v>
      </c>
      <c r="G358" s="4" t="s">
        <v>20</v>
      </c>
      <c r="H358" s="4" t="s">
        <v>21</v>
      </c>
      <c r="I358" s="4" t="s">
        <v>28</v>
      </c>
      <c r="J358" s="4" t="s">
        <v>13</v>
      </c>
      <c r="K358" s="4" t="s">
        <v>9</v>
      </c>
      <c r="L358" s="4" t="s">
        <v>46</v>
      </c>
      <c r="M358" s="8">
        <v>2</v>
      </c>
      <c r="N358" s="5">
        <v>72.34</v>
      </c>
      <c r="O358" s="6">
        <v>0</v>
      </c>
      <c r="P358" s="5">
        <v>33.29</v>
      </c>
      <c r="Q358" s="5">
        <f t="shared" si="20"/>
        <v>144.68</v>
      </c>
      <c r="R358" s="5">
        <f t="shared" si="21"/>
        <v>66.58</v>
      </c>
      <c r="S358" s="5">
        <f t="shared" si="22"/>
        <v>78.100000000000009</v>
      </c>
      <c r="T358" s="7">
        <f t="shared" si="23"/>
        <v>0.53981199889411113</v>
      </c>
    </row>
    <row r="359" spans="1:20" ht="15.6">
      <c r="A359" s="2">
        <v>2617</v>
      </c>
      <c r="B359" s="3">
        <v>46095</v>
      </c>
      <c r="C359" s="4">
        <f>YEAR(SalesDataTable[[#This Row],[Order Date]])</f>
        <v>2026</v>
      </c>
      <c r="D359" s="16" t="str">
        <f>"Q"&amp;ROUNDUP(MONTH(SalesDataTable[[#This Row],[Order Date]])/3,0)</f>
        <v>Q1</v>
      </c>
      <c r="E359" s="4">
        <f>MONTH(SalesDataTable[[#This Row],[Order Date]])</f>
        <v>3</v>
      </c>
      <c r="F359" s="16" t="str">
        <f>TEXT(SalesDataTable[[#This Row],[Order Date]],"MMM")</f>
        <v>Mar</v>
      </c>
      <c r="G359" s="4" t="s">
        <v>20</v>
      </c>
      <c r="H359" s="4" t="s">
        <v>47</v>
      </c>
      <c r="I359" s="4" t="s">
        <v>2</v>
      </c>
      <c r="J359" s="4" t="s">
        <v>13</v>
      </c>
      <c r="K359" s="4" t="s">
        <v>14</v>
      </c>
      <c r="L359" s="4" t="s">
        <v>15</v>
      </c>
      <c r="M359" s="8">
        <v>2</v>
      </c>
      <c r="N359" s="5">
        <v>35.409999999999997</v>
      </c>
      <c r="O359" s="6">
        <v>0</v>
      </c>
      <c r="P359" s="5">
        <v>13.89</v>
      </c>
      <c r="Q359" s="5">
        <f t="shared" si="20"/>
        <v>70.819999999999993</v>
      </c>
      <c r="R359" s="5">
        <f t="shared" si="21"/>
        <v>27.78</v>
      </c>
      <c r="S359" s="5">
        <f t="shared" si="22"/>
        <v>43.039999999999992</v>
      </c>
      <c r="T359" s="7">
        <f t="shared" si="23"/>
        <v>0.60773792713922614</v>
      </c>
    </row>
    <row r="360" spans="1:20" ht="15.6">
      <c r="A360" s="2">
        <v>2901</v>
      </c>
      <c r="B360" s="3">
        <v>46095</v>
      </c>
      <c r="C360" s="4">
        <f>YEAR(SalesDataTable[[#This Row],[Order Date]])</f>
        <v>2026</v>
      </c>
      <c r="D360" s="16" t="str">
        <f>"Q"&amp;ROUNDUP(MONTH(SalesDataTable[[#This Row],[Order Date]])/3,0)</f>
        <v>Q1</v>
      </c>
      <c r="E360" s="4">
        <f>MONTH(SalesDataTable[[#This Row],[Order Date]])</f>
        <v>3</v>
      </c>
      <c r="F360" s="16" t="str">
        <f>TEXT(SalesDataTable[[#This Row],[Order Date]],"MMM")</f>
        <v>Mar</v>
      </c>
      <c r="G360" s="4" t="s">
        <v>20</v>
      </c>
      <c r="H360" s="4" t="s">
        <v>33</v>
      </c>
      <c r="I360" s="4" t="s">
        <v>8</v>
      </c>
      <c r="J360" s="4" t="s">
        <v>16</v>
      </c>
      <c r="K360" s="4" t="s">
        <v>4</v>
      </c>
      <c r="L360" s="4" t="s">
        <v>30</v>
      </c>
      <c r="M360" s="8">
        <v>12</v>
      </c>
      <c r="N360" s="5">
        <v>102.25</v>
      </c>
      <c r="O360" s="6">
        <v>0.1</v>
      </c>
      <c r="P360" s="5">
        <v>51.07</v>
      </c>
      <c r="Q360" s="5">
        <f t="shared" si="20"/>
        <v>1104.3</v>
      </c>
      <c r="R360" s="5">
        <f t="shared" si="21"/>
        <v>612.84</v>
      </c>
      <c r="S360" s="5">
        <f t="shared" si="22"/>
        <v>491.45999999999992</v>
      </c>
      <c r="T360" s="7">
        <f t="shared" si="23"/>
        <v>0.44504210812279266</v>
      </c>
    </row>
    <row r="361" spans="1:20" ht="15.6">
      <c r="A361" s="2">
        <v>2952</v>
      </c>
      <c r="B361" s="3">
        <v>46095</v>
      </c>
      <c r="C361" s="4">
        <f>YEAR(SalesDataTable[[#This Row],[Order Date]])</f>
        <v>2026</v>
      </c>
      <c r="D361" s="16" t="str">
        <f>"Q"&amp;ROUNDUP(MONTH(SalesDataTable[[#This Row],[Order Date]])/3,0)</f>
        <v>Q1</v>
      </c>
      <c r="E361" s="4">
        <f>MONTH(SalesDataTable[[#This Row],[Order Date]])</f>
        <v>3</v>
      </c>
      <c r="F361" s="16" t="str">
        <f>TEXT(SalesDataTable[[#This Row],[Order Date]],"MMM")</f>
        <v>Mar</v>
      </c>
      <c r="G361" s="4" t="s">
        <v>6</v>
      </c>
      <c r="H361" s="4" t="s">
        <v>7</v>
      </c>
      <c r="I361" s="4" t="s">
        <v>2</v>
      </c>
      <c r="J361" s="4" t="s">
        <v>13</v>
      </c>
      <c r="K361" s="4" t="s">
        <v>4</v>
      </c>
      <c r="L361" s="4" t="s">
        <v>22</v>
      </c>
      <c r="M361" s="8">
        <v>1</v>
      </c>
      <c r="N361" s="5">
        <v>51.86</v>
      </c>
      <c r="O361" s="6">
        <v>0.1</v>
      </c>
      <c r="P361" s="5">
        <v>22.34</v>
      </c>
      <c r="Q361" s="5">
        <f t="shared" si="20"/>
        <v>46.673999999999999</v>
      </c>
      <c r="R361" s="5">
        <f t="shared" si="21"/>
        <v>22.34</v>
      </c>
      <c r="S361" s="5">
        <f t="shared" si="22"/>
        <v>24.334</v>
      </c>
      <c r="T361" s="7">
        <f t="shared" si="23"/>
        <v>0.52136092899687192</v>
      </c>
    </row>
    <row r="362" spans="1:20" ht="15.6">
      <c r="A362" s="2">
        <v>3421</v>
      </c>
      <c r="B362" s="3">
        <v>46095</v>
      </c>
      <c r="C362" s="4">
        <f>YEAR(SalesDataTable[[#This Row],[Order Date]])</f>
        <v>2026</v>
      </c>
      <c r="D362" s="16" t="str">
        <f>"Q"&amp;ROUNDUP(MONTH(SalesDataTable[[#This Row],[Order Date]])/3,0)</f>
        <v>Q1</v>
      </c>
      <c r="E362" s="4">
        <f>MONTH(SalesDataTable[[#This Row],[Order Date]])</f>
        <v>3</v>
      </c>
      <c r="F362" s="16" t="str">
        <f>TEXT(SalesDataTable[[#This Row],[Order Date]],"MMM")</f>
        <v>Mar</v>
      </c>
      <c r="G362" s="4" t="s">
        <v>20</v>
      </c>
      <c r="H362" s="4" t="s">
        <v>33</v>
      </c>
      <c r="I362" s="4" t="s">
        <v>2</v>
      </c>
      <c r="J362" s="4" t="s">
        <v>3</v>
      </c>
      <c r="K362" s="4" t="s">
        <v>14</v>
      </c>
      <c r="L362" s="4" t="s">
        <v>15</v>
      </c>
      <c r="M362" s="8">
        <v>1</v>
      </c>
      <c r="N362" s="5">
        <v>36.520000000000003</v>
      </c>
      <c r="O362" s="6">
        <v>0.05</v>
      </c>
      <c r="P362" s="5">
        <v>13.23</v>
      </c>
      <c r="Q362" s="5">
        <f t="shared" si="20"/>
        <v>34.694000000000003</v>
      </c>
      <c r="R362" s="5">
        <f t="shared" si="21"/>
        <v>13.23</v>
      </c>
      <c r="S362" s="5">
        <f t="shared" si="22"/>
        <v>21.464000000000002</v>
      </c>
      <c r="T362" s="7">
        <f t="shared" si="23"/>
        <v>0.61866605176687617</v>
      </c>
    </row>
    <row r="363" spans="1:20" ht="15.6">
      <c r="A363" s="2">
        <v>3536</v>
      </c>
      <c r="B363" s="3">
        <v>46095</v>
      </c>
      <c r="C363" s="4">
        <f>YEAR(SalesDataTable[[#This Row],[Order Date]])</f>
        <v>2026</v>
      </c>
      <c r="D363" s="16" t="str">
        <f>"Q"&amp;ROUNDUP(MONTH(SalesDataTable[[#This Row],[Order Date]])/3,0)</f>
        <v>Q1</v>
      </c>
      <c r="E363" s="4">
        <f>MONTH(SalesDataTable[[#This Row],[Order Date]])</f>
        <v>3</v>
      </c>
      <c r="F363" s="16" t="str">
        <f>TEXT(SalesDataTable[[#This Row],[Order Date]],"MMM")</f>
        <v>Mar</v>
      </c>
      <c r="G363" s="4" t="s">
        <v>11</v>
      </c>
      <c r="H363" s="4" t="s">
        <v>39</v>
      </c>
      <c r="I363" s="4" t="s">
        <v>2</v>
      </c>
      <c r="J363" s="4" t="s">
        <v>13</v>
      </c>
      <c r="K363" s="4" t="s">
        <v>9</v>
      </c>
      <c r="L363" s="4" t="s">
        <v>37</v>
      </c>
      <c r="M363" s="8">
        <v>2</v>
      </c>
      <c r="N363" s="5">
        <v>153.66</v>
      </c>
      <c r="O363" s="6">
        <v>0.1</v>
      </c>
      <c r="P363" s="5">
        <v>78.430000000000007</v>
      </c>
      <c r="Q363" s="5">
        <f t="shared" si="20"/>
        <v>276.58800000000002</v>
      </c>
      <c r="R363" s="5">
        <f t="shared" si="21"/>
        <v>156.86000000000001</v>
      </c>
      <c r="S363" s="5">
        <f t="shared" si="22"/>
        <v>119.72800000000001</v>
      </c>
      <c r="T363" s="7">
        <f t="shared" si="23"/>
        <v>0.43287488972768162</v>
      </c>
    </row>
    <row r="364" spans="1:20" ht="15.6">
      <c r="A364" s="2">
        <v>3878</v>
      </c>
      <c r="B364" s="3">
        <v>46095</v>
      </c>
      <c r="C364" s="4">
        <f>YEAR(SalesDataTable[[#This Row],[Order Date]])</f>
        <v>2026</v>
      </c>
      <c r="D364" s="16" t="str">
        <f>"Q"&amp;ROUNDUP(MONTH(SalesDataTable[[#This Row],[Order Date]])/3,0)</f>
        <v>Q1</v>
      </c>
      <c r="E364" s="4">
        <f>MONTH(SalesDataTable[[#This Row],[Order Date]])</f>
        <v>3</v>
      </c>
      <c r="F364" s="16" t="str">
        <f>TEXT(SalesDataTable[[#This Row],[Order Date]],"MMM")</f>
        <v>Mar</v>
      </c>
      <c r="G364" s="4" t="s">
        <v>6</v>
      </c>
      <c r="H364" s="4" t="s">
        <v>49</v>
      </c>
      <c r="I364" s="4" t="s">
        <v>28</v>
      </c>
      <c r="J364" s="4" t="s">
        <v>3</v>
      </c>
      <c r="K364" s="4" t="s">
        <v>34</v>
      </c>
      <c r="L364" s="4" t="s">
        <v>35</v>
      </c>
      <c r="M364" s="8">
        <v>1</v>
      </c>
      <c r="N364" s="5">
        <v>41.05</v>
      </c>
      <c r="O364" s="6">
        <v>0.1</v>
      </c>
      <c r="P364" s="5">
        <v>14.94</v>
      </c>
      <c r="Q364" s="5">
        <f t="shared" si="20"/>
        <v>36.945</v>
      </c>
      <c r="R364" s="5">
        <f t="shared" si="21"/>
        <v>14.94</v>
      </c>
      <c r="S364" s="5">
        <f t="shared" si="22"/>
        <v>22.005000000000003</v>
      </c>
      <c r="T364" s="7">
        <f t="shared" si="23"/>
        <v>0.59561510353227776</v>
      </c>
    </row>
    <row r="365" spans="1:20" ht="15.6">
      <c r="A365" s="2">
        <v>2027</v>
      </c>
      <c r="B365" s="3">
        <v>46096</v>
      </c>
      <c r="C365" s="4">
        <f>YEAR(SalesDataTable[[#This Row],[Order Date]])</f>
        <v>2026</v>
      </c>
      <c r="D365" s="16" t="str">
        <f>"Q"&amp;ROUNDUP(MONTH(SalesDataTable[[#This Row],[Order Date]])/3,0)</f>
        <v>Q1</v>
      </c>
      <c r="E365" s="4">
        <f>MONTH(SalesDataTable[[#This Row],[Order Date]])</f>
        <v>3</v>
      </c>
      <c r="F365" s="16" t="str">
        <f>TEXT(SalesDataTable[[#This Row],[Order Date]],"MMM")</f>
        <v>Mar</v>
      </c>
      <c r="G365" s="4" t="s">
        <v>11</v>
      </c>
      <c r="H365" s="4" t="s">
        <v>12</v>
      </c>
      <c r="I365" s="4" t="s">
        <v>2</v>
      </c>
      <c r="J365" s="4" t="s">
        <v>3</v>
      </c>
      <c r="K365" s="4" t="s">
        <v>14</v>
      </c>
      <c r="L365" s="4" t="s">
        <v>44</v>
      </c>
      <c r="M365" s="8">
        <v>4</v>
      </c>
      <c r="N365" s="5">
        <v>136.21</v>
      </c>
      <c r="O365" s="6">
        <v>0.05</v>
      </c>
      <c r="P365" s="5">
        <v>68.55</v>
      </c>
      <c r="Q365" s="5">
        <f t="shared" si="20"/>
        <v>517.59799999999996</v>
      </c>
      <c r="R365" s="5">
        <f t="shared" si="21"/>
        <v>274.2</v>
      </c>
      <c r="S365" s="5">
        <f t="shared" si="22"/>
        <v>243.39799999999997</v>
      </c>
      <c r="T365" s="7">
        <f t="shared" si="23"/>
        <v>0.4702452482428448</v>
      </c>
    </row>
    <row r="366" spans="1:20" ht="15.6">
      <c r="A366" s="2">
        <v>3280</v>
      </c>
      <c r="B366" s="3">
        <v>46096</v>
      </c>
      <c r="C366" s="4">
        <f>YEAR(SalesDataTable[[#This Row],[Order Date]])</f>
        <v>2026</v>
      </c>
      <c r="D366" s="16" t="str">
        <f>"Q"&amp;ROUNDUP(MONTH(SalesDataTable[[#This Row],[Order Date]])/3,0)</f>
        <v>Q1</v>
      </c>
      <c r="E366" s="4">
        <f>MONTH(SalesDataTable[[#This Row],[Order Date]])</f>
        <v>3</v>
      </c>
      <c r="F366" s="16" t="str">
        <f>TEXT(SalesDataTable[[#This Row],[Order Date]],"MMM")</f>
        <v>Mar</v>
      </c>
      <c r="G366" s="4" t="s">
        <v>20</v>
      </c>
      <c r="H366" s="4" t="s">
        <v>21</v>
      </c>
      <c r="I366" s="4" t="s">
        <v>2</v>
      </c>
      <c r="J366" s="4" t="s">
        <v>3</v>
      </c>
      <c r="K366" s="4" t="s">
        <v>14</v>
      </c>
      <c r="L366" s="4" t="s">
        <v>32</v>
      </c>
      <c r="M366" s="8">
        <v>3</v>
      </c>
      <c r="N366" s="5">
        <v>46.68</v>
      </c>
      <c r="O366" s="6">
        <v>0</v>
      </c>
      <c r="P366" s="5">
        <v>18.760000000000002</v>
      </c>
      <c r="Q366" s="5">
        <f t="shared" si="20"/>
        <v>140.04</v>
      </c>
      <c r="R366" s="5">
        <f t="shared" si="21"/>
        <v>56.28</v>
      </c>
      <c r="S366" s="5">
        <f t="shared" si="22"/>
        <v>83.759999999999991</v>
      </c>
      <c r="T366" s="7">
        <f t="shared" si="23"/>
        <v>0.59811482433590402</v>
      </c>
    </row>
    <row r="367" spans="1:20" ht="15.6">
      <c r="A367" s="2">
        <v>5149</v>
      </c>
      <c r="B367" s="3">
        <v>46096</v>
      </c>
      <c r="C367" s="4">
        <f>YEAR(SalesDataTable[[#This Row],[Order Date]])</f>
        <v>2026</v>
      </c>
      <c r="D367" s="16" t="str">
        <f>"Q"&amp;ROUNDUP(MONTH(SalesDataTable[[#This Row],[Order Date]])/3,0)</f>
        <v>Q1</v>
      </c>
      <c r="E367" s="4">
        <f>MONTH(SalesDataTable[[#This Row],[Order Date]])</f>
        <v>3</v>
      </c>
      <c r="F367" s="16" t="str">
        <f>TEXT(SalesDataTable[[#This Row],[Order Date]],"MMM")</f>
        <v>Mar</v>
      </c>
      <c r="G367" s="4" t="s">
        <v>6</v>
      </c>
      <c r="H367" s="4" t="s">
        <v>43</v>
      </c>
      <c r="I367" s="4" t="s">
        <v>19</v>
      </c>
      <c r="J367" s="4" t="s">
        <v>13</v>
      </c>
      <c r="K367" s="4" t="s">
        <v>14</v>
      </c>
      <c r="L367" s="4" t="s">
        <v>15</v>
      </c>
      <c r="M367" s="8">
        <v>1</v>
      </c>
      <c r="N367" s="5">
        <v>35.340000000000003</v>
      </c>
      <c r="O367" s="6">
        <v>0.05</v>
      </c>
      <c r="P367" s="5">
        <v>13.37</v>
      </c>
      <c r="Q367" s="5">
        <f t="shared" si="20"/>
        <v>33.573</v>
      </c>
      <c r="R367" s="5">
        <f t="shared" si="21"/>
        <v>13.37</v>
      </c>
      <c r="S367" s="5">
        <f t="shared" si="22"/>
        <v>20.203000000000003</v>
      </c>
      <c r="T367" s="7">
        <f t="shared" si="23"/>
        <v>0.60176332171685587</v>
      </c>
    </row>
    <row r="368" spans="1:20" ht="15.6">
      <c r="A368" s="2">
        <v>412</v>
      </c>
      <c r="B368" s="3">
        <v>46097</v>
      </c>
      <c r="C368" s="4">
        <f>YEAR(SalesDataTable[[#This Row],[Order Date]])</f>
        <v>2026</v>
      </c>
      <c r="D368" s="16" t="str">
        <f>"Q"&amp;ROUNDUP(MONTH(SalesDataTable[[#This Row],[Order Date]])/3,0)</f>
        <v>Q1</v>
      </c>
      <c r="E368" s="4">
        <f>MONTH(SalesDataTable[[#This Row],[Order Date]])</f>
        <v>3</v>
      </c>
      <c r="F368" s="16" t="str">
        <f>TEXT(SalesDataTable[[#This Row],[Order Date]],"MMM")</f>
        <v>Mar</v>
      </c>
      <c r="G368" s="4" t="s">
        <v>20</v>
      </c>
      <c r="H368" s="4" t="s">
        <v>31</v>
      </c>
      <c r="I368" s="4" t="s">
        <v>19</v>
      </c>
      <c r="J368" s="4" t="s">
        <v>3</v>
      </c>
      <c r="K368" s="4" t="s">
        <v>34</v>
      </c>
      <c r="L368" s="4" t="s">
        <v>35</v>
      </c>
      <c r="M368" s="8">
        <v>2</v>
      </c>
      <c r="N368" s="5">
        <v>40.19</v>
      </c>
      <c r="O368" s="6">
        <v>0</v>
      </c>
      <c r="P368" s="5">
        <v>14.92</v>
      </c>
      <c r="Q368" s="5">
        <f t="shared" si="20"/>
        <v>80.38</v>
      </c>
      <c r="R368" s="5">
        <f t="shared" si="21"/>
        <v>29.84</v>
      </c>
      <c r="S368" s="5">
        <f t="shared" si="22"/>
        <v>50.539999999999992</v>
      </c>
      <c r="T368" s="7">
        <f t="shared" si="23"/>
        <v>0.62876337397362525</v>
      </c>
    </row>
    <row r="369" spans="1:20" ht="15.6">
      <c r="A369" s="2">
        <v>1161</v>
      </c>
      <c r="B369" s="3">
        <v>46097</v>
      </c>
      <c r="C369" s="4">
        <f>YEAR(SalesDataTable[[#This Row],[Order Date]])</f>
        <v>2026</v>
      </c>
      <c r="D369" s="16" t="str">
        <f>"Q"&amp;ROUNDUP(MONTH(SalesDataTable[[#This Row],[Order Date]])/3,0)</f>
        <v>Q1</v>
      </c>
      <c r="E369" s="4">
        <f>MONTH(SalesDataTable[[#This Row],[Order Date]])</f>
        <v>3</v>
      </c>
      <c r="F369" s="16" t="str">
        <f>TEXT(SalesDataTable[[#This Row],[Order Date]],"MMM")</f>
        <v>Mar</v>
      </c>
      <c r="G369" s="4" t="s">
        <v>6</v>
      </c>
      <c r="H369" s="4" t="s">
        <v>43</v>
      </c>
      <c r="I369" s="4" t="s">
        <v>2</v>
      </c>
      <c r="J369" s="4" t="s">
        <v>13</v>
      </c>
      <c r="K369" s="4" t="s">
        <v>4</v>
      </c>
      <c r="L369" s="4" t="s">
        <v>30</v>
      </c>
      <c r="M369" s="8">
        <v>2</v>
      </c>
      <c r="N369" s="5">
        <v>101.73</v>
      </c>
      <c r="O369" s="6">
        <v>0.05</v>
      </c>
      <c r="P369" s="5">
        <v>51.56</v>
      </c>
      <c r="Q369" s="5">
        <f t="shared" si="20"/>
        <v>193.28700000000001</v>
      </c>
      <c r="R369" s="5">
        <f t="shared" si="21"/>
        <v>103.12</v>
      </c>
      <c r="S369" s="5">
        <f t="shared" si="22"/>
        <v>90.167000000000002</v>
      </c>
      <c r="T369" s="7">
        <f t="shared" si="23"/>
        <v>0.46649283190281809</v>
      </c>
    </row>
    <row r="370" spans="1:20" ht="15.6">
      <c r="A370" s="2">
        <v>1320</v>
      </c>
      <c r="B370" s="3">
        <v>46097</v>
      </c>
      <c r="C370" s="4">
        <f>YEAR(SalesDataTable[[#This Row],[Order Date]])</f>
        <v>2026</v>
      </c>
      <c r="D370" s="16" t="str">
        <f>"Q"&amp;ROUNDUP(MONTH(SalesDataTable[[#This Row],[Order Date]])/3,0)</f>
        <v>Q1</v>
      </c>
      <c r="E370" s="4">
        <f>MONTH(SalesDataTable[[#This Row],[Order Date]])</f>
        <v>3</v>
      </c>
      <c r="F370" s="16" t="str">
        <f>TEXT(SalesDataTable[[#This Row],[Order Date]],"MMM")</f>
        <v>Mar</v>
      </c>
      <c r="G370" s="4" t="s">
        <v>11</v>
      </c>
      <c r="H370" s="4" t="s">
        <v>18</v>
      </c>
      <c r="I370" s="4" t="s">
        <v>19</v>
      </c>
      <c r="J370" s="4" t="s">
        <v>16</v>
      </c>
      <c r="K370" s="4" t="s">
        <v>23</v>
      </c>
      <c r="L370" s="4" t="s">
        <v>29</v>
      </c>
      <c r="M370" s="8">
        <v>1</v>
      </c>
      <c r="N370" s="5">
        <v>200.05</v>
      </c>
      <c r="O370" s="6">
        <v>0</v>
      </c>
      <c r="P370" s="5">
        <v>102.69</v>
      </c>
      <c r="Q370" s="5">
        <f t="shared" si="20"/>
        <v>200.05</v>
      </c>
      <c r="R370" s="5">
        <f t="shared" si="21"/>
        <v>102.69</v>
      </c>
      <c r="S370" s="5">
        <f t="shared" si="22"/>
        <v>97.360000000000014</v>
      </c>
      <c r="T370" s="7">
        <f t="shared" si="23"/>
        <v>0.48667833041739567</v>
      </c>
    </row>
    <row r="371" spans="1:20" ht="15.6">
      <c r="A371" s="2">
        <v>2528</v>
      </c>
      <c r="B371" s="3">
        <v>46097</v>
      </c>
      <c r="C371" s="4">
        <f>YEAR(SalesDataTable[[#This Row],[Order Date]])</f>
        <v>2026</v>
      </c>
      <c r="D371" s="16" t="str">
        <f>"Q"&amp;ROUNDUP(MONTH(SalesDataTable[[#This Row],[Order Date]])/3,0)</f>
        <v>Q1</v>
      </c>
      <c r="E371" s="4">
        <f>MONTH(SalesDataTable[[#This Row],[Order Date]])</f>
        <v>3</v>
      </c>
      <c r="F371" s="16" t="str">
        <f>TEXT(SalesDataTable[[#This Row],[Order Date]],"MMM")</f>
        <v>Mar</v>
      </c>
      <c r="G371" s="4" t="s">
        <v>20</v>
      </c>
      <c r="H371" s="4" t="s">
        <v>31</v>
      </c>
      <c r="I371" s="4" t="s">
        <v>2</v>
      </c>
      <c r="J371" s="4" t="s">
        <v>13</v>
      </c>
      <c r="K371" s="4" t="s">
        <v>9</v>
      </c>
      <c r="L371" s="4" t="s">
        <v>10</v>
      </c>
      <c r="M371" s="8">
        <v>1</v>
      </c>
      <c r="N371" s="5">
        <v>90.06</v>
      </c>
      <c r="O371" s="6">
        <v>0</v>
      </c>
      <c r="P371" s="5">
        <v>44.49</v>
      </c>
      <c r="Q371" s="5">
        <f t="shared" si="20"/>
        <v>90.06</v>
      </c>
      <c r="R371" s="5">
        <f t="shared" si="21"/>
        <v>44.49</v>
      </c>
      <c r="S371" s="5">
        <f t="shared" si="22"/>
        <v>45.57</v>
      </c>
      <c r="T371" s="7">
        <f t="shared" si="23"/>
        <v>0.50599600266489009</v>
      </c>
    </row>
    <row r="372" spans="1:20" ht="15.6">
      <c r="A372" s="2">
        <v>2956</v>
      </c>
      <c r="B372" s="3">
        <v>46097</v>
      </c>
      <c r="C372" s="4">
        <f>YEAR(SalesDataTable[[#This Row],[Order Date]])</f>
        <v>2026</v>
      </c>
      <c r="D372" s="16" t="str">
        <f>"Q"&amp;ROUNDUP(MONTH(SalesDataTable[[#This Row],[Order Date]])/3,0)</f>
        <v>Q1</v>
      </c>
      <c r="E372" s="4">
        <f>MONTH(SalesDataTable[[#This Row],[Order Date]])</f>
        <v>3</v>
      </c>
      <c r="F372" s="16" t="str">
        <f>TEXT(SalesDataTable[[#This Row],[Order Date]],"MMM")</f>
        <v>Mar</v>
      </c>
      <c r="G372" s="4" t="s">
        <v>6</v>
      </c>
      <c r="H372" s="4" t="s">
        <v>41</v>
      </c>
      <c r="I372" s="4" t="s">
        <v>2</v>
      </c>
      <c r="J372" s="4" t="s">
        <v>13</v>
      </c>
      <c r="K372" s="4" t="s">
        <v>14</v>
      </c>
      <c r="L372" s="4" t="s">
        <v>15</v>
      </c>
      <c r="M372" s="8">
        <v>1</v>
      </c>
      <c r="N372" s="5">
        <v>37.119999999999997</v>
      </c>
      <c r="O372" s="6">
        <v>0.1</v>
      </c>
      <c r="P372" s="5">
        <v>13.39</v>
      </c>
      <c r="Q372" s="5">
        <f t="shared" si="20"/>
        <v>33.408000000000001</v>
      </c>
      <c r="R372" s="5">
        <f t="shared" si="21"/>
        <v>13.39</v>
      </c>
      <c r="S372" s="5">
        <f t="shared" si="22"/>
        <v>20.018000000000001</v>
      </c>
      <c r="T372" s="7">
        <f t="shared" si="23"/>
        <v>0.59919779693486586</v>
      </c>
    </row>
    <row r="373" spans="1:20" ht="15.6">
      <c r="A373" s="2">
        <v>2973</v>
      </c>
      <c r="B373" s="3">
        <v>46097</v>
      </c>
      <c r="C373" s="4">
        <f>YEAR(SalesDataTable[[#This Row],[Order Date]])</f>
        <v>2026</v>
      </c>
      <c r="D373" s="16" t="str">
        <f>"Q"&amp;ROUNDUP(MONTH(SalesDataTable[[#This Row],[Order Date]])/3,0)</f>
        <v>Q1</v>
      </c>
      <c r="E373" s="4">
        <f>MONTH(SalesDataTable[[#This Row],[Order Date]])</f>
        <v>3</v>
      </c>
      <c r="F373" s="16" t="str">
        <f>TEXT(SalesDataTable[[#This Row],[Order Date]],"MMM")</f>
        <v>Mar</v>
      </c>
      <c r="G373" s="4" t="s">
        <v>0</v>
      </c>
      <c r="H373" s="4" t="s">
        <v>1</v>
      </c>
      <c r="I373" s="4" t="s">
        <v>19</v>
      </c>
      <c r="J373" s="4" t="s">
        <v>3</v>
      </c>
      <c r="K373" s="4" t="s">
        <v>9</v>
      </c>
      <c r="L373" s="4" t="s">
        <v>37</v>
      </c>
      <c r="M373" s="8">
        <v>2</v>
      </c>
      <c r="N373" s="5">
        <v>156.09</v>
      </c>
      <c r="O373" s="6">
        <v>0.1</v>
      </c>
      <c r="P373" s="5">
        <v>79.72</v>
      </c>
      <c r="Q373" s="5">
        <f t="shared" si="20"/>
        <v>280.96199999999999</v>
      </c>
      <c r="R373" s="5">
        <f t="shared" si="21"/>
        <v>159.44</v>
      </c>
      <c r="S373" s="5">
        <f t="shared" si="22"/>
        <v>121.52199999999999</v>
      </c>
      <c r="T373" s="7">
        <f t="shared" si="23"/>
        <v>0.43252112385304775</v>
      </c>
    </row>
    <row r="374" spans="1:20" ht="15.6">
      <c r="A374" s="2">
        <v>3358</v>
      </c>
      <c r="B374" s="3">
        <v>46097</v>
      </c>
      <c r="C374" s="4">
        <f>YEAR(SalesDataTable[[#This Row],[Order Date]])</f>
        <v>2026</v>
      </c>
      <c r="D374" s="16" t="str">
        <f>"Q"&amp;ROUNDUP(MONTH(SalesDataTable[[#This Row],[Order Date]])/3,0)</f>
        <v>Q1</v>
      </c>
      <c r="E374" s="4">
        <f>MONTH(SalesDataTable[[#This Row],[Order Date]])</f>
        <v>3</v>
      </c>
      <c r="F374" s="16" t="str">
        <f>TEXT(SalesDataTable[[#This Row],[Order Date]],"MMM")</f>
        <v>Mar</v>
      </c>
      <c r="G374" s="4" t="s">
        <v>0</v>
      </c>
      <c r="H374" s="4" t="s">
        <v>1</v>
      </c>
      <c r="I374" s="4" t="s">
        <v>8</v>
      </c>
      <c r="J374" s="4" t="s">
        <v>16</v>
      </c>
      <c r="K374" s="4" t="s">
        <v>34</v>
      </c>
      <c r="L374" s="4" t="s">
        <v>42</v>
      </c>
      <c r="M374" s="8">
        <v>12</v>
      </c>
      <c r="N374" s="5">
        <v>36.44</v>
      </c>
      <c r="O374" s="6">
        <v>0.05</v>
      </c>
      <c r="P374" s="5">
        <v>13.65</v>
      </c>
      <c r="Q374" s="5">
        <f t="shared" si="20"/>
        <v>415.41599999999994</v>
      </c>
      <c r="R374" s="5">
        <f t="shared" si="21"/>
        <v>163.80000000000001</v>
      </c>
      <c r="S374" s="5">
        <f t="shared" si="22"/>
        <v>251.61599999999993</v>
      </c>
      <c r="T374" s="7">
        <f t="shared" si="23"/>
        <v>0.60569645848980291</v>
      </c>
    </row>
    <row r="375" spans="1:20" ht="15.6">
      <c r="A375" s="2">
        <v>164</v>
      </c>
      <c r="B375" s="3">
        <v>46098</v>
      </c>
      <c r="C375" s="4">
        <f>YEAR(SalesDataTable[[#This Row],[Order Date]])</f>
        <v>2026</v>
      </c>
      <c r="D375" s="16" t="str">
        <f>"Q"&amp;ROUNDUP(MONTH(SalesDataTable[[#This Row],[Order Date]])/3,0)</f>
        <v>Q1</v>
      </c>
      <c r="E375" s="4">
        <f>MONTH(SalesDataTable[[#This Row],[Order Date]])</f>
        <v>3</v>
      </c>
      <c r="F375" s="16" t="str">
        <f>TEXT(SalesDataTable[[#This Row],[Order Date]],"MMM")</f>
        <v>Mar</v>
      </c>
      <c r="G375" s="4" t="s">
        <v>0</v>
      </c>
      <c r="H375" s="4" t="s">
        <v>50</v>
      </c>
      <c r="I375" s="4" t="s">
        <v>28</v>
      </c>
      <c r="J375" s="4" t="s">
        <v>16</v>
      </c>
      <c r="K375" s="4" t="s">
        <v>23</v>
      </c>
      <c r="L375" s="4" t="s">
        <v>51</v>
      </c>
      <c r="M375" s="8">
        <v>5</v>
      </c>
      <c r="N375" s="5">
        <v>123.95</v>
      </c>
      <c r="O375" s="6">
        <v>0.05</v>
      </c>
      <c r="P375" s="5">
        <v>59.23</v>
      </c>
      <c r="Q375" s="5">
        <f t="shared" si="20"/>
        <v>588.76249999999993</v>
      </c>
      <c r="R375" s="5">
        <f t="shared" si="21"/>
        <v>296.14999999999998</v>
      </c>
      <c r="S375" s="5">
        <f t="shared" si="22"/>
        <v>292.61249999999995</v>
      </c>
      <c r="T375" s="7">
        <f t="shared" si="23"/>
        <v>0.49699581749856692</v>
      </c>
    </row>
    <row r="376" spans="1:20" ht="15.6">
      <c r="A376" s="2">
        <v>995</v>
      </c>
      <c r="B376" s="3">
        <v>46098</v>
      </c>
      <c r="C376" s="4">
        <f>YEAR(SalesDataTable[[#This Row],[Order Date]])</f>
        <v>2026</v>
      </c>
      <c r="D376" s="16" t="str">
        <f>"Q"&amp;ROUNDUP(MONTH(SalesDataTable[[#This Row],[Order Date]])/3,0)</f>
        <v>Q1</v>
      </c>
      <c r="E376" s="4">
        <f>MONTH(SalesDataTable[[#This Row],[Order Date]])</f>
        <v>3</v>
      </c>
      <c r="F376" s="16" t="str">
        <f>TEXT(SalesDataTable[[#This Row],[Order Date]],"MMM")</f>
        <v>Mar</v>
      </c>
      <c r="G376" s="4" t="s">
        <v>11</v>
      </c>
      <c r="H376" s="4" t="s">
        <v>52</v>
      </c>
      <c r="I376" s="4" t="s">
        <v>28</v>
      </c>
      <c r="J376" s="4" t="s">
        <v>16</v>
      </c>
      <c r="K376" s="4" t="s">
        <v>23</v>
      </c>
      <c r="L376" s="4" t="s">
        <v>29</v>
      </c>
      <c r="M376" s="8">
        <v>1</v>
      </c>
      <c r="N376" s="5">
        <v>192.84</v>
      </c>
      <c r="O376" s="6">
        <v>0.15</v>
      </c>
      <c r="P376" s="5">
        <v>101.42</v>
      </c>
      <c r="Q376" s="5">
        <f t="shared" si="20"/>
        <v>163.91399999999999</v>
      </c>
      <c r="R376" s="5">
        <f t="shared" si="21"/>
        <v>101.42</v>
      </c>
      <c r="S376" s="5">
        <f t="shared" si="22"/>
        <v>62.493999999999986</v>
      </c>
      <c r="T376" s="7">
        <f t="shared" si="23"/>
        <v>0.38126090510877647</v>
      </c>
    </row>
    <row r="377" spans="1:20" ht="15.6">
      <c r="A377" s="2">
        <v>4912</v>
      </c>
      <c r="B377" s="3">
        <v>46098</v>
      </c>
      <c r="C377" s="4">
        <f>YEAR(SalesDataTable[[#This Row],[Order Date]])</f>
        <v>2026</v>
      </c>
      <c r="D377" s="16" t="str">
        <f>"Q"&amp;ROUNDUP(MONTH(SalesDataTable[[#This Row],[Order Date]])/3,0)</f>
        <v>Q1</v>
      </c>
      <c r="E377" s="4">
        <f>MONTH(SalesDataTable[[#This Row],[Order Date]])</f>
        <v>3</v>
      </c>
      <c r="F377" s="16" t="str">
        <f>TEXT(SalesDataTable[[#This Row],[Order Date]],"MMM")</f>
        <v>Mar</v>
      </c>
      <c r="G377" s="4" t="s">
        <v>6</v>
      </c>
      <c r="H377" s="4" t="s">
        <v>41</v>
      </c>
      <c r="I377" s="4" t="s">
        <v>2</v>
      </c>
      <c r="J377" s="4" t="s">
        <v>13</v>
      </c>
      <c r="K377" s="4" t="s">
        <v>9</v>
      </c>
      <c r="L377" s="4" t="s">
        <v>37</v>
      </c>
      <c r="M377" s="8">
        <v>1</v>
      </c>
      <c r="N377" s="5">
        <v>152.57</v>
      </c>
      <c r="O377" s="6">
        <v>0.1</v>
      </c>
      <c r="P377" s="5">
        <v>80.319999999999993</v>
      </c>
      <c r="Q377" s="5">
        <f t="shared" si="20"/>
        <v>137.31299999999999</v>
      </c>
      <c r="R377" s="5">
        <f t="shared" si="21"/>
        <v>80.319999999999993</v>
      </c>
      <c r="S377" s="5">
        <f t="shared" si="22"/>
        <v>56.992999999999995</v>
      </c>
      <c r="T377" s="7">
        <f t="shared" si="23"/>
        <v>0.41505902572953762</v>
      </c>
    </row>
    <row r="378" spans="1:20" ht="15.6">
      <c r="A378" s="2">
        <v>29</v>
      </c>
      <c r="B378" s="3">
        <v>46099</v>
      </c>
      <c r="C378" s="4">
        <f>YEAR(SalesDataTable[[#This Row],[Order Date]])</f>
        <v>2026</v>
      </c>
      <c r="D378" s="16" t="str">
        <f>"Q"&amp;ROUNDUP(MONTH(SalesDataTable[[#This Row],[Order Date]])/3,0)</f>
        <v>Q1</v>
      </c>
      <c r="E378" s="4">
        <f>MONTH(SalesDataTable[[#This Row],[Order Date]])</f>
        <v>3</v>
      </c>
      <c r="F378" s="16" t="str">
        <f>TEXT(SalesDataTable[[#This Row],[Order Date]],"MMM")</f>
        <v>Mar</v>
      </c>
      <c r="G378" s="4" t="s">
        <v>20</v>
      </c>
      <c r="H378" s="4" t="s">
        <v>21</v>
      </c>
      <c r="I378" s="4" t="s">
        <v>2</v>
      </c>
      <c r="J378" s="4" t="s">
        <v>16</v>
      </c>
      <c r="K378" s="4" t="s">
        <v>14</v>
      </c>
      <c r="L378" s="4" t="s">
        <v>44</v>
      </c>
      <c r="M378" s="8">
        <v>2</v>
      </c>
      <c r="N378" s="5">
        <v>130.4</v>
      </c>
      <c r="O378" s="6">
        <v>0</v>
      </c>
      <c r="P378" s="5">
        <v>67.599999999999994</v>
      </c>
      <c r="Q378" s="5">
        <f t="shared" si="20"/>
        <v>260.8</v>
      </c>
      <c r="R378" s="5">
        <f t="shared" si="21"/>
        <v>135.19999999999999</v>
      </c>
      <c r="S378" s="5">
        <f t="shared" si="22"/>
        <v>125.60000000000002</v>
      </c>
      <c r="T378" s="7">
        <f t="shared" si="23"/>
        <v>0.48159509202453993</v>
      </c>
    </row>
    <row r="379" spans="1:20" ht="15.6">
      <c r="A379" s="2">
        <v>891</v>
      </c>
      <c r="B379" s="3">
        <v>46099</v>
      </c>
      <c r="C379" s="4">
        <f>YEAR(SalesDataTable[[#This Row],[Order Date]])</f>
        <v>2026</v>
      </c>
      <c r="D379" s="16" t="str">
        <f>"Q"&amp;ROUNDUP(MONTH(SalesDataTable[[#This Row],[Order Date]])/3,0)</f>
        <v>Q1</v>
      </c>
      <c r="E379" s="4">
        <f>MONTH(SalesDataTable[[#This Row],[Order Date]])</f>
        <v>3</v>
      </c>
      <c r="F379" s="16" t="str">
        <f>TEXT(SalesDataTable[[#This Row],[Order Date]],"MMM")</f>
        <v>Mar</v>
      </c>
      <c r="G379" s="4" t="s">
        <v>11</v>
      </c>
      <c r="H379" s="4" t="s">
        <v>18</v>
      </c>
      <c r="I379" s="4" t="s">
        <v>2</v>
      </c>
      <c r="J379" s="4" t="s">
        <v>13</v>
      </c>
      <c r="K379" s="4" t="s">
        <v>9</v>
      </c>
      <c r="L379" s="4" t="s">
        <v>10</v>
      </c>
      <c r="M379" s="8">
        <v>2</v>
      </c>
      <c r="N379" s="5">
        <v>94.25</v>
      </c>
      <c r="O379" s="6">
        <v>0.1</v>
      </c>
      <c r="P379" s="5">
        <v>44.99</v>
      </c>
      <c r="Q379" s="5">
        <f t="shared" si="20"/>
        <v>169.65</v>
      </c>
      <c r="R379" s="5">
        <f t="shared" si="21"/>
        <v>89.98</v>
      </c>
      <c r="S379" s="5">
        <f t="shared" si="22"/>
        <v>79.67</v>
      </c>
      <c r="T379" s="7">
        <f t="shared" si="23"/>
        <v>0.46961391099322131</v>
      </c>
    </row>
    <row r="380" spans="1:20" ht="15.6">
      <c r="A380" s="2">
        <v>1143</v>
      </c>
      <c r="B380" s="3">
        <v>46099</v>
      </c>
      <c r="C380" s="4">
        <f>YEAR(SalesDataTable[[#This Row],[Order Date]])</f>
        <v>2026</v>
      </c>
      <c r="D380" s="16" t="str">
        <f>"Q"&amp;ROUNDUP(MONTH(SalesDataTable[[#This Row],[Order Date]])/3,0)</f>
        <v>Q1</v>
      </c>
      <c r="E380" s="4">
        <f>MONTH(SalesDataTable[[#This Row],[Order Date]])</f>
        <v>3</v>
      </c>
      <c r="F380" s="16" t="str">
        <f>TEXT(SalesDataTable[[#This Row],[Order Date]],"MMM")</f>
        <v>Mar</v>
      </c>
      <c r="G380" s="4" t="s">
        <v>6</v>
      </c>
      <c r="H380" s="4" t="s">
        <v>43</v>
      </c>
      <c r="I380" s="4" t="s">
        <v>2</v>
      </c>
      <c r="J380" s="4" t="s">
        <v>16</v>
      </c>
      <c r="K380" s="4" t="s">
        <v>23</v>
      </c>
      <c r="L380" s="4" t="s">
        <v>51</v>
      </c>
      <c r="M380" s="8">
        <v>5</v>
      </c>
      <c r="N380" s="5">
        <v>125.91</v>
      </c>
      <c r="O380" s="6">
        <v>0</v>
      </c>
      <c r="P380" s="5">
        <v>59.36</v>
      </c>
      <c r="Q380" s="5">
        <f t="shared" si="20"/>
        <v>629.54999999999995</v>
      </c>
      <c r="R380" s="5">
        <f t="shared" si="21"/>
        <v>296.8</v>
      </c>
      <c r="S380" s="5">
        <f t="shared" si="22"/>
        <v>332.74999999999994</v>
      </c>
      <c r="T380" s="7">
        <f t="shared" si="23"/>
        <v>0.52855214041775866</v>
      </c>
    </row>
    <row r="381" spans="1:20" ht="15.6">
      <c r="A381" s="2">
        <v>2478</v>
      </c>
      <c r="B381" s="3">
        <v>46099</v>
      </c>
      <c r="C381" s="4">
        <f>YEAR(SalesDataTable[[#This Row],[Order Date]])</f>
        <v>2026</v>
      </c>
      <c r="D381" s="16" t="str">
        <f>"Q"&amp;ROUNDUP(MONTH(SalesDataTable[[#This Row],[Order Date]])/3,0)</f>
        <v>Q1</v>
      </c>
      <c r="E381" s="4">
        <f>MONTH(SalesDataTable[[#This Row],[Order Date]])</f>
        <v>3</v>
      </c>
      <c r="F381" s="16" t="str">
        <f>TEXT(SalesDataTable[[#This Row],[Order Date]],"MMM")</f>
        <v>Mar</v>
      </c>
      <c r="G381" s="4" t="s">
        <v>20</v>
      </c>
      <c r="H381" s="4" t="s">
        <v>31</v>
      </c>
      <c r="I381" s="4" t="s">
        <v>19</v>
      </c>
      <c r="J381" s="4" t="s">
        <v>3</v>
      </c>
      <c r="K381" s="4" t="s">
        <v>34</v>
      </c>
      <c r="L381" s="4" t="s">
        <v>35</v>
      </c>
      <c r="M381" s="8">
        <v>2</v>
      </c>
      <c r="N381" s="5">
        <v>39.619999999999997</v>
      </c>
      <c r="O381" s="6">
        <v>0</v>
      </c>
      <c r="P381" s="5">
        <v>14.78</v>
      </c>
      <c r="Q381" s="5">
        <f t="shared" si="20"/>
        <v>79.239999999999995</v>
      </c>
      <c r="R381" s="5">
        <f t="shared" si="21"/>
        <v>29.56</v>
      </c>
      <c r="S381" s="5">
        <f t="shared" si="22"/>
        <v>49.679999999999993</v>
      </c>
      <c r="T381" s="7">
        <f t="shared" si="23"/>
        <v>0.62695608278647141</v>
      </c>
    </row>
    <row r="382" spans="1:20" ht="15.6">
      <c r="A382" s="2">
        <v>3961</v>
      </c>
      <c r="B382" s="3">
        <v>46099</v>
      </c>
      <c r="C382" s="4">
        <f>YEAR(SalesDataTable[[#This Row],[Order Date]])</f>
        <v>2026</v>
      </c>
      <c r="D382" s="16" t="str">
        <f>"Q"&amp;ROUNDUP(MONTH(SalesDataTable[[#This Row],[Order Date]])/3,0)</f>
        <v>Q1</v>
      </c>
      <c r="E382" s="4">
        <f>MONTH(SalesDataTable[[#This Row],[Order Date]])</f>
        <v>3</v>
      </c>
      <c r="F382" s="16" t="str">
        <f>TEXT(SalesDataTable[[#This Row],[Order Date]],"MMM")</f>
        <v>Mar</v>
      </c>
      <c r="G382" s="4" t="s">
        <v>0</v>
      </c>
      <c r="H382" s="4" t="s">
        <v>36</v>
      </c>
      <c r="I382" s="4" t="s">
        <v>2</v>
      </c>
      <c r="J382" s="4" t="s">
        <v>16</v>
      </c>
      <c r="K382" s="4" t="s">
        <v>34</v>
      </c>
      <c r="L382" s="4" t="s">
        <v>42</v>
      </c>
      <c r="M382" s="8">
        <v>3</v>
      </c>
      <c r="N382" s="5">
        <v>36.32</v>
      </c>
      <c r="O382" s="6">
        <v>0</v>
      </c>
      <c r="P382" s="5">
        <v>14.18</v>
      </c>
      <c r="Q382" s="5">
        <f t="shared" si="20"/>
        <v>108.96000000000001</v>
      </c>
      <c r="R382" s="5">
        <f t="shared" si="21"/>
        <v>42.54</v>
      </c>
      <c r="S382" s="5">
        <f t="shared" si="22"/>
        <v>66.420000000000016</v>
      </c>
      <c r="T382" s="7">
        <f t="shared" si="23"/>
        <v>0.60958149779735693</v>
      </c>
    </row>
    <row r="383" spans="1:20" ht="15.6">
      <c r="A383" s="2">
        <v>4724</v>
      </c>
      <c r="B383" s="3">
        <v>46099</v>
      </c>
      <c r="C383" s="4">
        <f>YEAR(SalesDataTable[[#This Row],[Order Date]])</f>
        <v>2026</v>
      </c>
      <c r="D383" s="16" t="str">
        <f>"Q"&amp;ROUNDUP(MONTH(SalesDataTable[[#This Row],[Order Date]])/3,0)</f>
        <v>Q1</v>
      </c>
      <c r="E383" s="4">
        <f>MONTH(SalesDataTable[[#This Row],[Order Date]])</f>
        <v>3</v>
      </c>
      <c r="F383" s="16" t="str">
        <f>TEXT(SalesDataTable[[#This Row],[Order Date]],"MMM")</f>
        <v>Mar</v>
      </c>
      <c r="G383" s="4" t="s">
        <v>0</v>
      </c>
      <c r="H383" s="4" t="s">
        <v>50</v>
      </c>
      <c r="I383" s="4" t="s">
        <v>19</v>
      </c>
      <c r="J383" s="4" t="s">
        <v>13</v>
      </c>
      <c r="K383" s="4" t="s">
        <v>34</v>
      </c>
      <c r="L383" s="4" t="s">
        <v>45</v>
      </c>
      <c r="M383" s="8">
        <v>1</v>
      </c>
      <c r="N383" s="5">
        <v>51.16</v>
      </c>
      <c r="O383" s="6">
        <v>0</v>
      </c>
      <c r="P383" s="5">
        <v>22.39</v>
      </c>
      <c r="Q383" s="5">
        <f t="shared" si="20"/>
        <v>51.16</v>
      </c>
      <c r="R383" s="5">
        <f t="shared" si="21"/>
        <v>22.39</v>
      </c>
      <c r="S383" s="5">
        <f t="shared" si="22"/>
        <v>28.769999999999996</v>
      </c>
      <c r="T383" s="7">
        <f t="shared" si="23"/>
        <v>0.56235340109460508</v>
      </c>
    </row>
    <row r="384" spans="1:20" ht="15.6">
      <c r="A384" s="2">
        <v>2171</v>
      </c>
      <c r="B384" s="3">
        <v>46100</v>
      </c>
      <c r="C384" s="4">
        <f>YEAR(SalesDataTable[[#This Row],[Order Date]])</f>
        <v>2026</v>
      </c>
      <c r="D384" s="16" t="str">
        <f>"Q"&amp;ROUNDUP(MONTH(SalesDataTable[[#This Row],[Order Date]])/3,0)</f>
        <v>Q1</v>
      </c>
      <c r="E384" s="4">
        <f>MONTH(SalesDataTable[[#This Row],[Order Date]])</f>
        <v>3</v>
      </c>
      <c r="F384" s="16" t="str">
        <f>TEXT(SalesDataTable[[#This Row],[Order Date]],"MMM")</f>
        <v>Mar</v>
      </c>
      <c r="G384" s="4" t="s">
        <v>20</v>
      </c>
      <c r="H384" s="4" t="s">
        <v>47</v>
      </c>
      <c r="I384" s="4" t="s">
        <v>8</v>
      </c>
      <c r="J384" s="4" t="s">
        <v>16</v>
      </c>
      <c r="K384" s="4" t="s">
        <v>34</v>
      </c>
      <c r="L384" s="4" t="s">
        <v>42</v>
      </c>
      <c r="M384" s="8">
        <v>5</v>
      </c>
      <c r="N384" s="5">
        <v>35.65</v>
      </c>
      <c r="O384" s="6">
        <v>0.1</v>
      </c>
      <c r="P384" s="5">
        <v>13.64</v>
      </c>
      <c r="Q384" s="5">
        <f t="shared" si="20"/>
        <v>160.42500000000001</v>
      </c>
      <c r="R384" s="5">
        <f t="shared" si="21"/>
        <v>68.2</v>
      </c>
      <c r="S384" s="5">
        <f t="shared" si="22"/>
        <v>92.225000000000009</v>
      </c>
      <c r="T384" s="7">
        <f t="shared" si="23"/>
        <v>0.5748792270531401</v>
      </c>
    </row>
    <row r="385" spans="1:20" ht="15.6">
      <c r="A385" s="2">
        <v>2311</v>
      </c>
      <c r="B385" s="3">
        <v>46100</v>
      </c>
      <c r="C385" s="4">
        <f>YEAR(SalesDataTable[[#This Row],[Order Date]])</f>
        <v>2026</v>
      </c>
      <c r="D385" s="16" t="str">
        <f>"Q"&amp;ROUNDUP(MONTH(SalesDataTable[[#This Row],[Order Date]])/3,0)</f>
        <v>Q1</v>
      </c>
      <c r="E385" s="4">
        <f>MONTH(SalesDataTable[[#This Row],[Order Date]])</f>
        <v>3</v>
      </c>
      <c r="F385" s="16" t="str">
        <f>TEXT(SalesDataTable[[#This Row],[Order Date]],"MMM")</f>
        <v>Mar</v>
      </c>
      <c r="G385" s="4" t="s">
        <v>20</v>
      </c>
      <c r="H385" s="4" t="s">
        <v>33</v>
      </c>
      <c r="I385" s="4" t="s">
        <v>2</v>
      </c>
      <c r="J385" s="4" t="s">
        <v>13</v>
      </c>
      <c r="K385" s="4" t="s">
        <v>9</v>
      </c>
      <c r="L385" s="4" t="s">
        <v>17</v>
      </c>
      <c r="M385" s="8">
        <v>1</v>
      </c>
      <c r="N385" s="5">
        <v>145.19</v>
      </c>
      <c r="O385" s="6">
        <v>0</v>
      </c>
      <c r="P385" s="5">
        <v>80.67</v>
      </c>
      <c r="Q385" s="5">
        <f t="shared" si="20"/>
        <v>145.19</v>
      </c>
      <c r="R385" s="5">
        <f t="shared" si="21"/>
        <v>80.67</v>
      </c>
      <c r="S385" s="5">
        <f t="shared" si="22"/>
        <v>64.52</v>
      </c>
      <c r="T385" s="7">
        <f t="shared" si="23"/>
        <v>0.44438322198498514</v>
      </c>
    </row>
    <row r="386" spans="1:20" ht="15.6">
      <c r="A386" s="2">
        <v>3563</v>
      </c>
      <c r="B386" s="3">
        <v>46100</v>
      </c>
      <c r="C386" s="4">
        <f>YEAR(SalesDataTable[[#This Row],[Order Date]])</f>
        <v>2026</v>
      </c>
      <c r="D386" s="16" t="str">
        <f>"Q"&amp;ROUNDUP(MONTH(SalesDataTable[[#This Row],[Order Date]])/3,0)</f>
        <v>Q1</v>
      </c>
      <c r="E386" s="4">
        <f>MONTH(SalesDataTable[[#This Row],[Order Date]])</f>
        <v>3</v>
      </c>
      <c r="F386" s="16" t="str">
        <f>TEXT(SalesDataTable[[#This Row],[Order Date]],"MMM")</f>
        <v>Mar</v>
      </c>
      <c r="G386" s="4" t="s">
        <v>20</v>
      </c>
      <c r="H386" s="4" t="s">
        <v>33</v>
      </c>
      <c r="I386" s="4" t="s">
        <v>2</v>
      </c>
      <c r="J386" s="4" t="s">
        <v>3</v>
      </c>
      <c r="K386" s="4" t="s">
        <v>4</v>
      </c>
      <c r="L386" s="4" t="s">
        <v>26</v>
      </c>
      <c r="M386" s="8">
        <v>2</v>
      </c>
      <c r="N386" s="5">
        <v>40.090000000000003</v>
      </c>
      <c r="O386" s="6">
        <v>0</v>
      </c>
      <c r="P386" s="5">
        <v>17.2</v>
      </c>
      <c r="Q386" s="5">
        <f t="shared" ref="Q386:Q449" si="24">M386*N386*(1-O386)</f>
        <v>80.180000000000007</v>
      </c>
      <c r="R386" s="5">
        <f t="shared" ref="R386:R449" si="25">M386*P386</f>
        <v>34.4</v>
      </c>
      <c r="S386" s="5">
        <f t="shared" ref="S386:S449" si="26">Q386-R386</f>
        <v>45.780000000000008</v>
      </c>
      <c r="T386" s="7">
        <f t="shared" ref="T386:T449" si="27">IFERROR(S386/Q386,0)</f>
        <v>0.57096532801197308</v>
      </c>
    </row>
    <row r="387" spans="1:20" ht="15.6">
      <c r="A387" s="2">
        <v>3587</v>
      </c>
      <c r="B387" s="3">
        <v>46100</v>
      </c>
      <c r="C387" s="4">
        <f>YEAR(SalesDataTable[[#This Row],[Order Date]])</f>
        <v>2026</v>
      </c>
      <c r="D387" s="16" t="str">
        <f>"Q"&amp;ROUNDUP(MONTH(SalesDataTable[[#This Row],[Order Date]])/3,0)</f>
        <v>Q1</v>
      </c>
      <c r="E387" s="4">
        <f>MONTH(SalesDataTable[[#This Row],[Order Date]])</f>
        <v>3</v>
      </c>
      <c r="F387" s="16" t="str">
        <f>TEXT(SalesDataTable[[#This Row],[Order Date]],"MMM")</f>
        <v>Mar</v>
      </c>
      <c r="G387" s="4" t="s">
        <v>20</v>
      </c>
      <c r="H387" s="4" t="s">
        <v>31</v>
      </c>
      <c r="I387" s="4" t="s">
        <v>2</v>
      </c>
      <c r="J387" s="4" t="s">
        <v>3</v>
      </c>
      <c r="K387" s="4" t="s">
        <v>34</v>
      </c>
      <c r="L387" s="4" t="s">
        <v>35</v>
      </c>
      <c r="M387" s="8">
        <v>1</v>
      </c>
      <c r="N387" s="5">
        <v>39.47</v>
      </c>
      <c r="O387" s="6">
        <v>0</v>
      </c>
      <c r="P387" s="5">
        <v>15.02</v>
      </c>
      <c r="Q387" s="5">
        <f t="shared" si="24"/>
        <v>39.47</v>
      </c>
      <c r="R387" s="5">
        <f t="shared" si="25"/>
        <v>15.02</v>
      </c>
      <c r="S387" s="5">
        <f t="shared" si="26"/>
        <v>24.45</v>
      </c>
      <c r="T387" s="7">
        <f t="shared" si="27"/>
        <v>0.61945781606283257</v>
      </c>
    </row>
    <row r="388" spans="1:20" ht="15.6">
      <c r="A388" s="2">
        <v>3706</v>
      </c>
      <c r="B388" s="3">
        <v>46100</v>
      </c>
      <c r="C388" s="4">
        <f>YEAR(SalesDataTable[[#This Row],[Order Date]])</f>
        <v>2026</v>
      </c>
      <c r="D388" s="16" t="str">
        <f>"Q"&amp;ROUNDUP(MONTH(SalesDataTable[[#This Row],[Order Date]])/3,0)</f>
        <v>Q1</v>
      </c>
      <c r="E388" s="4">
        <f>MONTH(SalesDataTable[[#This Row],[Order Date]])</f>
        <v>3</v>
      </c>
      <c r="F388" s="16" t="str">
        <f>TEXT(SalesDataTable[[#This Row],[Order Date]],"MMM")</f>
        <v>Mar</v>
      </c>
      <c r="G388" s="4" t="s">
        <v>0</v>
      </c>
      <c r="H388" s="4" t="s">
        <v>1</v>
      </c>
      <c r="I388" s="4" t="s">
        <v>2</v>
      </c>
      <c r="J388" s="4" t="s">
        <v>3</v>
      </c>
      <c r="K388" s="4" t="s">
        <v>4</v>
      </c>
      <c r="L388" s="4" t="s">
        <v>30</v>
      </c>
      <c r="M388" s="8">
        <v>2</v>
      </c>
      <c r="N388" s="5">
        <v>103.42</v>
      </c>
      <c r="O388" s="6">
        <v>0</v>
      </c>
      <c r="P388" s="5">
        <v>49.51</v>
      </c>
      <c r="Q388" s="5">
        <f t="shared" si="24"/>
        <v>206.84</v>
      </c>
      <c r="R388" s="5">
        <f t="shared" si="25"/>
        <v>99.02</v>
      </c>
      <c r="S388" s="5">
        <f t="shared" si="26"/>
        <v>107.82000000000001</v>
      </c>
      <c r="T388" s="7">
        <f t="shared" si="27"/>
        <v>0.52127248114484626</v>
      </c>
    </row>
    <row r="389" spans="1:20" ht="15.6">
      <c r="A389" s="2">
        <v>4121</v>
      </c>
      <c r="B389" s="3">
        <v>46100</v>
      </c>
      <c r="C389" s="4">
        <f>YEAR(SalesDataTable[[#This Row],[Order Date]])</f>
        <v>2026</v>
      </c>
      <c r="D389" s="16" t="str">
        <f>"Q"&amp;ROUNDUP(MONTH(SalesDataTable[[#This Row],[Order Date]])/3,0)</f>
        <v>Q1</v>
      </c>
      <c r="E389" s="4">
        <f>MONTH(SalesDataTable[[#This Row],[Order Date]])</f>
        <v>3</v>
      </c>
      <c r="F389" s="16" t="str">
        <f>TEXT(SalesDataTable[[#This Row],[Order Date]],"MMM")</f>
        <v>Mar</v>
      </c>
      <c r="G389" s="4" t="s">
        <v>0</v>
      </c>
      <c r="H389" s="4" t="s">
        <v>1</v>
      </c>
      <c r="I389" s="4" t="s">
        <v>2</v>
      </c>
      <c r="J389" s="4" t="s">
        <v>3</v>
      </c>
      <c r="K389" s="4" t="s">
        <v>14</v>
      </c>
      <c r="L389" s="4" t="s">
        <v>48</v>
      </c>
      <c r="M389" s="8">
        <v>4</v>
      </c>
      <c r="N389" s="5">
        <v>161.93</v>
      </c>
      <c r="O389" s="6">
        <v>0.15</v>
      </c>
      <c r="P389" s="5">
        <v>88</v>
      </c>
      <c r="Q389" s="5">
        <f t="shared" si="24"/>
        <v>550.56200000000001</v>
      </c>
      <c r="R389" s="5">
        <f t="shared" si="25"/>
        <v>352</v>
      </c>
      <c r="S389" s="5">
        <f t="shared" si="26"/>
        <v>198.56200000000001</v>
      </c>
      <c r="T389" s="7">
        <f t="shared" si="27"/>
        <v>0.36065329608654428</v>
      </c>
    </row>
    <row r="390" spans="1:20" ht="15.6">
      <c r="A390" s="2">
        <v>1047</v>
      </c>
      <c r="B390" s="3">
        <v>46101</v>
      </c>
      <c r="C390" s="4">
        <f>YEAR(SalesDataTable[[#This Row],[Order Date]])</f>
        <v>2026</v>
      </c>
      <c r="D390" s="16" t="str">
        <f>"Q"&amp;ROUNDUP(MONTH(SalesDataTable[[#This Row],[Order Date]])/3,0)</f>
        <v>Q1</v>
      </c>
      <c r="E390" s="4">
        <f>MONTH(SalesDataTable[[#This Row],[Order Date]])</f>
        <v>3</v>
      </c>
      <c r="F390" s="16" t="str">
        <f>TEXT(SalesDataTable[[#This Row],[Order Date]],"MMM")</f>
        <v>Mar</v>
      </c>
      <c r="G390" s="4" t="s">
        <v>0</v>
      </c>
      <c r="H390" s="4" t="s">
        <v>1</v>
      </c>
      <c r="I390" s="4" t="s">
        <v>2</v>
      </c>
      <c r="J390" s="4" t="s">
        <v>3</v>
      </c>
      <c r="K390" s="4" t="s">
        <v>14</v>
      </c>
      <c r="L390" s="4" t="s">
        <v>32</v>
      </c>
      <c r="M390" s="8">
        <v>2</v>
      </c>
      <c r="N390" s="5">
        <v>46.21</v>
      </c>
      <c r="O390" s="6">
        <v>0.05</v>
      </c>
      <c r="P390" s="5">
        <v>18.37</v>
      </c>
      <c r="Q390" s="5">
        <f t="shared" si="24"/>
        <v>87.798999999999992</v>
      </c>
      <c r="R390" s="5">
        <f t="shared" si="25"/>
        <v>36.74</v>
      </c>
      <c r="S390" s="5">
        <f t="shared" si="26"/>
        <v>51.05899999999999</v>
      </c>
      <c r="T390" s="7">
        <f t="shared" si="27"/>
        <v>0.58154420893176451</v>
      </c>
    </row>
    <row r="391" spans="1:20" ht="15.6">
      <c r="A391" s="2">
        <v>1142</v>
      </c>
      <c r="B391" s="3">
        <v>46101</v>
      </c>
      <c r="C391" s="4">
        <f>YEAR(SalesDataTable[[#This Row],[Order Date]])</f>
        <v>2026</v>
      </c>
      <c r="D391" s="16" t="str">
        <f>"Q"&amp;ROUNDUP(MONTH(SalesDataTable[[#This Row],[Order Date]])/3,0)</f>
        <v>Q1</v>
      </c>
      <c r="E391" s="4">
        <f>MONTH(SalesDataTable[[#This Row],[Order Date]])</f>
        <v>3</v>
      </c>
      <c r="F391" s="16" t="str">
        <f>TEXT(SalesDataTable[[#This Row],[Order Date]],"MMM")</f>
        <v>Mar</v>
      </c>
      <c r="G391" s="4" t="s">
        <v>6</v>
      </c>
      <c r="H391" s="4" t="s">
        <v>41</v>
      </c>
      <c r="I391" s="4" t="s">
        <v>2</v>
      </c>
      <c r="J391" s="4" t="s">
        <v>13</v>
      </c>
      <c r="K391" s="4" t="s">
        <v>23</v>
      </c>
      <c r="L391" s="4" t="s">
        <v>51</v>
      </c>
      <c r="M391" s="8">
        <v>3</v>
      </c>
      <c r="N391" s="5">
        <v>125.85</v>
      </c>
      <c r="O391" s="6">
        <v>0</v>
      </c>
      <c r="P391" s="5">
        <v>59.19</v>
      </c>
      <c r="Q391" s="5">
        <f t="shared" si="24"/>
        <v>377.54999999999995</v>
      </c>
      <c r="R391" s="5">
        <f t="shared" si="25"/>
        <v>177.57</v>
      </c>
      <c r="S391" s="5">
        <f t="shared" si="26"/>
        <v>199.97999999999996</v>
      </c>
      <c r="T391" s="7">
        <f t="shared" si="27"/>
        <v>0.52967818831942781</v>
      </c>
    </row>
    <row r="392" spans="1:20" ht="15.6">
      <c r="A392" s="2">
        <v>2232</v>
      </c>
      <c r="B392" s="3">
        <v>46101</v>
      </c>
      <c r="C392" s="4">
        <f>YEAR(SalesDataTable[[#This Row],[Order Date]])</f>
        <v>2026</v>
      </c>
      <c r="D392" s="16" t="str">
        <f>"Q"&amp;ROUNDUP(MONTH(SalesDataTable[[#This Row],[Order Date]])/3,0)</f>
        <v>Q1</v>
      </c>
      <c r="E392" s="4">
        <f>MONTH(SalesDataTable[[#This Row],[Order Date]])</f>
        <v>3</v>
      </c>
      <c r="F392" s="16" t="str">
        <f>TEXT(SalesDataTable[[#This Row],[Order Date]],"MMM")</f>
        <v>Mar</v>
      </c>
      <c r="G392" s="4" t="s">
        <v>20</v>
      </c>
      <c r="H392" s="4" t="s">
        <v>47</v>
      </c>
      <c r="I392" s="4" t="s">
        <v>19</v>
      </c>
      <c r="J392" s="4" t="s">
        <v>13</v>
      </c>
      <c r="K392" s="4" t="s">
        <v>14</v>
      </c>
      <c r="L392" s="4" t="s">
        <v>15</v>
      </c>
      <c r="M392" s="8">
        <v>2</v>
      </c>
      <c r="N392" s="5">
        <v>36.340000000000003</v>
      </c>
      <c r="O392" s="6">
        <v>0</v>
      </c>
      <c r="P392" s="5">
        <v>13.8</v>
      </c>
      <c r="Q392" s="5">
        <f t="shared" si="24"/>
        <v>72.680000000000007</v>
      </c>
      <c r="R392" s="5">
        <f t="shared" si="25"/>
        <v>27.6</v>
      </c>
      <c r="S392" s="5">
        <f t="shared" si="26"/>
        <v>45.080000000000005</v>
      </c>
      <c r="T392" s="7">
        <f t="shared" si="27"/>
        <v>0.620253164556962</v>
      </c>
    </row>
    <row r="393" spans="1:20" ht="15.6">
      <c r="A393" s="2">
        <v>2339</v>
      </c>
      <c r="B393" s="3">
        <v>46101</v>
      </c>
      <c r="C393" s="4">
        <f>YEAR(SalesDataTable[[#This Row],[Order Date]])</f>
        <v>2026</v>
      </c>
      <c r="D393" s="16" t="str">
        <f>"Q"&amp;ROUNDUP(MONTH(SalesDataTable[[#This Row],[Order Date]])/3,0)</f>
        <v>Q1</v>
      </c>
      <c r="E393" s="4">
        <f>MONTH(SalesDataTable[[#This Row],[Order Date]])</f>
        <v>3</v>
      </c>
      <c r="F393" s="16" t="str">
        <f>TEXT(SalesDataTable[[#This Row],[Order Date]],"MMM")</f>
        <v>Mar</v>
      </c>
      <c r="G393" s="4" t="s">
        <v>6</v>
      </c>
      <c r="H393" s="4" t="s">
        <v>43</v>
      </c>
      <c r="I393" s="4" t="s">
        <v>28</v>
      </c>
      <c r="J393" s="4" t="s">
        <v>13</v>
      </c>
      <c r="K393" s="4" t="s">
        <v>4</v>
      </c>
      <c r="L393" s="4" t="s">
        <v>22</v>
      </c>
      <c r="M393" s="8">
        <v>2</v>
      </c>
      <c r="N393" s="5">
        <v>51.29</v>
      </c>
      <c r="O393" s="6">
        <v>0</v>
      </c>
      <c r="P393" s="5">
        <v>23.15</v>
      </c>
      <c r="Q393" s="5">
        <f t="shared" si="24"/>
        <v>102.58</v>
      </c>
      <c r="R393" s="5">
        <f t="shared" si="25"/>
        <v>46.3</v>
      </c>
      <c r="S393" s="5">
        <f t="shared" si="26"/>
        <v>56.28</v>
      </c>
      <c r="T393" s="7">
        <f t="shared" si="27"/>
        <v>0.54864496003119523</v>
      </c>
    </row>
    <row r="394" spans="1:20" ht="15.6">
      <c r="A394" s="2">
        <v>3611</v>
      </c>
      <c r="B394" s="3">
        <v>46101</v>
      </c>
      <c r="C394" s="4">
        <f>YEAR(SalesDataTable[[#This Row],[Order Date]])</f>
        <v>2026</v>
      </c>
      <c r="D394" s="16" t="str">
        <f>"Q"&amp;ROUNDUP(MONTH(SalesDataTable[[#This Row],[Order Date]])/3,0)</f>
        <v>Q1</v>
      </c>
      <c r="E394" s="4">
        <f>MONTH(SalesDataTable[[#This Row],[Order Date]])</f>
        <v>3</v>
      </c>
      <c r="F394" s="16" t="str">
        <f>TEXT(SalesDataTable[[#This Row],[Order Date]],"MMM")</f>
        <v>Mar</v>
      </c>
      <c r="G394" s="4" t="s">
        <v>6</v>
      </c>
      <c r="H394" s="4" t="s">
        <v>7</v>
      </c>
      <c r="I394" s="4" t="s">
        <v>8</v>
      </c>
      <c r="J394" s="4" t="s">
        <v>16</v>
      </c>
      <c r="K394" s="4" t="s">
        <v>4</v>
      </c>
      <c r="L394" s="4" t="s">
        <v>26</v>
      </c>
      <c r="M394" s="8">
        <v>6</v>
      </c>
      <c r="N394" s="5">
        <v>40.89</v>
      </c>
      <c r="O394" s="6">
        <v>0.1</v>
      </c>
      <c r="P394" s="5">
        <v>16.84</v>
      </c>
      <c r="Q394" s="5">
        <f t="shared" si="24"/>
        <v>220.80600000000001</v>
      </c>
      <c r="R394" s="5">
        <f t="shared" si="25"/>
        <v>101.03999999999999</v>
      </c>
      <c r="S394" s="5">
        <f t="shared" si="26"/>
        <v>119.76600000000002</v>
      </c>
      <c r="T394" s="7">
        <f t="shared" si="27"/>
        <v>0.54240373902883077</v>
      </c>
    </row>
    <row r="395" spans="1:20" ht="15.6">
      <c r="A395" s="2">
        <v>3953</v>
      </c>
      <c r="B395" s="3">
        <v>46101</v>
      </c>
      <c r="C395" s="4">
        <f>YEAR(SalesDataTable[[#This Row],[Order Date]])</f>
        <v>2026</v>
      </c>
      <c r="D395" s="16" t="str">
        <f>"Q"&amp;ROUNDUP(MONTH(SalesDataTable[[#This Row],[Order Date]])/3,0)</f>
        <v>Q1</v>
      </c>
      <c r="E395" s="4">
        <f>MONTH(SalesDataTable[[#This Row],[Order Date]])</f>
        <v>3</v>
      </c>
      <c r="F395" s="16" t="str">
        <f>TEXT(SalesDataTable[[#This Row],[Order Date]],"MMM")</f>
        <v>Mar</v>
      </c>
      <c r="G395" s="4" t="s">
        <v>6</v>
      </c>
      <c r="H395" s="4" t="s">
        <v>49</v>
      </c>
      <c r="I395" s="4" t="s">
        <v>2</v>
      </c>
      <c r="J395" s="4" t="s">
        <v>13</v>
      </c>
      <c r="K395" s="4" t="s">
        <v>34</v>
      </c>
      <c r="L395" s="4" t="s">
        <v>38</v>
      </c>
      <c r="M395" s="8">
        <v>1</v>
      </c>
      <c r="N395" s="5">
        <v>120.63</v>
      </c>
      <c r="O395" s="6">
        <v>0</v>
      </c>
      <c r="P395" s="5">
        <v>70.28</v>
      </c>
      <c r="Q395" s="5">
        <f t="shared" si="24"/>
        <v>120.63</v>
      </c>
      <c r="R395" s="5">
        <f t="shared" si="25"/>
        <v>70.28</v>
      </c>
      <c r="S395" s="5">
        <f t="shared" si="26"/>
        <v>50.349999999999994</v>
      </c>
      <c r="T395" s="7">
        <f t="shared" si="27"/>
        <v>0.41739202520102792</v>
      </c>
    </row>
    <row r="396" spans="1:20" ht="15.6">
      <c r="A396" s="2">
        <v>4253</v>
      </c>
      <c r="B396" s="3">
        <v>46101</v>
      </c>
      <c r="C396" s="4">
        <f>YEAR(SalesDataTable[[#This Row],[Order Date]])</f>
        <v>2026</v>
      </c>
      <c r="D396" s="16" t="str">
        <f>"Q"&amp;ROUNDUP(MONTH(SalesDataTable[[#This Row],[Order Date]])/3,0)</f>
        <v>Q1</v>
      </c>
      <c r="E396" s="4">
        <f>MONTH(SalesDataTable[[#This Row],[Order Date]])</f>
        <v>3</v>
      </c>
      <c r="F396" s="16" t="str">
        <f>TEXT(SalesDataTable[[#This Row],[Order Date]],"MMM")</f>
        <v>Mar</v>
      </c>
      <c r="G396" s="4" t="s">
        <v>20</v>
      </c>
      <c r="H396" s="4" t="s">
        <v>47</v>
      </c>
      <c r="I396" s="4" t="s">
        <v>8</v>
      </c>
      <c r="J396" s="4" t="s">
        <v>13</v>
      </c>
      <c r="K396" s="4" t="s">
        <v>4</v>
      </c>
      <c r="L396" s="4" t="s">
        <v>5</v>
      </c>
      <c r="M396" s="8">
        <v>5</v>
      </c>
      <c r="N396" s="5">
        <v>82.64</v>
      </c>
      <c r="O396" s="6">
        <v>0.1</v>
      </c>
      <c r="P396" s="5">
        <v>43.52</v>
      </c>
      <c r="Q396" s="5">
        <f t="shared" si="24"/>
        <v>371.88</v>
      </c>
      <c r="R396" s="5">
        <f t="shared" si="25"/>
        <v>217.60000000000002</v>
      </c>
      <c r="S396" s="5">
        <f t="shared" si="26"/>
        <v>154.27999999999997</v>
      </c>
      <c r="T396" s="7">
        <f t="shared" si="27"/>
        <v>0.41486501021834993</v>
      </c>
    </row>
    <row r="397" spans="1:20" ht="15.6">
      <c r="A397" s="2">
        <v>4952</v>
      </c>
      <c r="B397" s="3">
        <v>46101</v>
      </c>
      <c r="C397" s="4">
        <f>YEAR(SalesDataTable[[#This Row],[Order Date]])</f>
        <v>2026</v>
      </c>
      <c r="D397" s="16" t="str">
        <f>"Q"&amp;ROUNDUP(MONTH(SalesDataTable[[#This Row],[Order Date]])/3,0)</f>
        <v>Q1</v>
      </c>
      <c r="E397" s="4">
        <f>MONTH(SalesDataTable[[#This Row],[Order Date]])</f>
        <v>3</v>
      </c>
      <c r="F397" s="16" t="str">
        <f>TEXT(SalesDataTable[[#This Row],[Order Date]],"MMM")</f>
        <v>Mar</v>
      </c>
      <c r="G397" s="4" t="s">
        <v>6</v>
      </c>
      <c r="H397" s="4" t="s">
        <v>27</v>
      </c>
      <c r="I397" s="4" t="s">
        <v>2</v>
      </c>
      <c r="J397" s="4" t="s">
        <v>16</v>
      </c>
      <c r="K397" s="4" t="s">
        <v>9</v>
      </c>
      <c r="L397" s="4" t="s">
        <v>46</v>
      </c>
      <c r="M397" s="8">
        <v>2</v>
      </c>
      <c r="N397" s="5">
        <v>72.459999999999994</v>
      </c>
      <c r="O397" s="6">
        <v>0</v>
      </c>
      <c r="P397" s="5">
        <v>33.31</v>
      </c>
      <c r="Q397" s="5">
        <f t="shared" si="24"/>
        <v>144.91999999999999</v>
      </c>
      <c r="R397" s="5">
        <f t="shared" si="25"/>
        <v>66.62</v>
      </c>
      <c r="S397" s="5">
        <f t="shared" si="26"/>
        <v>78.299999999999983</v>
      </c>
      <c r="T397" s="7">
        <f t="shared" si="27"/>
        <v>0.54029809550096597</v>
      </c>
    </row>
    <row r="398" spans="1:20" ht="15.6">
      <c r="A398" s="2">
        <v>5016</v>
      </c>
      <c r="B398" s="3">
        <v>46101</v>
      </c>
      <c r="C398" s="4">
        <f>YEAR(SalesDataTable[[#This Row],[Order Date]])</f>
        <v>2026</v>
      </c>
      <c r="D398" s="16" t="str">
        <f>"Q"&amp;ROUNDUP(MONTH(SalesDataTable[[#This Row],[Order Date]])/3,0)</f>
        <v>Q1</v>
      </c>
      <c r="E398" s="4">
        <f>MONTH(SalesDataTable[[#This Row],[Order Date]])</f>
        <v>3</v>
      </c>
      <c r="F398" s="16" t="str">
        <f>TEXT(SalesDataTable[[#This Row],[Order Date]],"MMM")</f>
        <v>Mar</v>
      </c>
      <c r="G398" s="4" t="s">
        <v>6</v>
      </c>
      <c r="H398" s="4" t="s">
        <v>43</v>
      </c>
      <c r="I398" s="4" t="s">
        <v>28</v>
      </c>
      <c r="J398" s="4" t="s">
        <v>13</v>
      </c>
      <c r="K398" s="4" t="s">
        <v>34</v>
      </c>
      <c r="L398" s="4" t="s">
        <v>35</v>
      </c>
      <c r="M398" s="8">
        <v>2</v>
      </c>
      <c r="N398" s="5">
        <v>40.659999999999997</v>
      </c>
      <c r="O398" s="6">
        <v>0.1</v>
      </c>
      <c r="P398" s="5">
        <v>14.63</v>
      </c>
      <c r="Q398" s="5">
        <f t="shared" si="24"/>
        <v>73.188000000000002</v>
      </c>
      <c r="R398" s="5">
        <f t="shared" si="25"/>
        <v>29.26</v>
      </c>
      <c r="S398" s="5">
        <f t="shared" si="26"/>
        <v>43.927999999999997</v>
      </c>
      <c r="T398" s="7">
        <f t="shared" si="27"/>
        <v>0.60020768431983385</v>
      </c>
    </row>
    <row r="399" spans="1:20" ht="15.6">
      <c r="A399" s="2">
        <v>839</v>
      </c>
      <c r="B399" s="3">
        <v>46102</v>
      </c>
      <c r="C399" s="4">
        <f>YEAR(SalesDataTable[[#This Row],[Order Date]])</f>
        <v>2026</v>
      </c>
      <c r="D399" s="16" t="str">
        <f>"Q"&amp;ROUNDUP(MONTH(SalesDataTable[[#This Row],[Order Date]])/3,0)</f>
        <v>Q1</v>
      </c>
      <c r="E399" s="4">
        <f>MONTH(SalesDataTable[[#This Row],[Order Date]])</f>
        <v>3</v>
      </c>
      <c r="F399" s="16" t="str">
        <f>TEXT(SalesDataTable[[#This Row],[Order Date]],"MMM")</f>
        <v>Mar</v>
      </c>
      <c r="G399" s="4" t="s">
        <v>6</v>
      </c>
      <c r="H399" s="4" t="s">
        <v>43</v>
      </c>
      <c r="I399" s="4" t="s">
        <v>28</v>
      </c>
      <c r="J399" s="4" t="s">
        <v>13</v>
      </c>
      <c r="K399" s="4" t="s">
        <v>4</v>
      </c>
      <c r="L399" s="4" t="s">
        <v>26</v>
      </c>
      <c r="M399" s="8">
        <v>1</v>
      </c>
      <c r="N399" s="5">
        <v>40.5</v>
      </c>
      <c r="O399" s="6">
        <v>0.05</v>
      </c>
      <c r="P399" s="5">
        <v>17.16</v>
      </c>
      <c r="Q399" s="5">
        <f t="shared" si="24"/>
        <v>38.475000000000001</v>
      </c>
      <c r="R399" s="5">
        <f t="shared" si="25"/>
        <v>17.16</v>
      </c>
      <c r="S399" s="5">
        <f t="shared" si="26"/>
        <v>21.315000000000001</v>
      </c>
      <c r="T399" s="7">
        <f t="shared" si="27"/>
        <v>0.55399610136452238</v>
      </c>
    </row>
    <row r="400" spans="1:20" ht="15.6">
      <c r="A400" s="2">
        <v>1382</v>
      </c>
      <c r="B400" s="3">
        <v>46102</v>
      </c>
      <c r="C400" s="4">
        <f>YEAR(SalesDataTable[[#This Row],[Order Date]])</f>
        <v>2026</v>
      </c>
      <c r="D400" s="16" t="str">
        <f>"Q"&amp;ROUNDUP(MONTH(SalesDataTable[[#This Row],[Order Date]])/3,0)</f>
        <v>Q1</v>
      </c>
      <c r="E400" s="4">
        <f>MONTH(SalesDataTable[[#This Row],[Order Date]])</f>
        <v>3</v>
      </c>
      <c r="F400" s="16" t="str">
        <f>TEXT(SalesDataTable[[#This Row],[Order Date]],"MMM")</f>
        <v>Mar</v>
      </c>
      <c r="G400" s="4" t="s">
        <v>11</v>
      </c>
      <c r="H400" s="4" t="s">
        <v>12</v>
      </c>
      <c r="I400" s="4" t="s">
        <v>2</v>
      </c>
      <c r="J400" s="4" t="s">
        <v>16</v>
      </c>
      <c r="K400" s="4" t="s">
        <v>9</v>
      </c>
      <c r="L400" s="4" t="s">
        <v>46</v>
      </c>
      <c r="M400" s="8">
        <v>1</v>
      </c>
      <c r="N400" s="5">
        <v>72.16</v>
      </c>
      <c r="O400" s="6">
        <v>0</v>
      </c>
      <c r="P400" s="5">
        <v>33.11</v>
      </c>
      <c r="Q400" s="5">
        <f t="shared" si="24"/>
        <v>72.16</v>
      </c>
      <c r="R400" s="5">
        <f t="shared" si="25"/>
        <v>33.11</v>
      </c>
      <c r="S400" s="5">
        <f t="shared" si="26"/>
        <v>39.049999999999997</v>
      </c>
      <c r="T400" s="7">
        <f t="shared" si="27"/>
        <v>0.54115853658536583</v>
      </c>
    </row>
    <row r="401" spans="1:20" ht="15.6">
      <c r="A401" s="2">
        <v>1452</v>
      </c>
      <c r="B401" s="3">
        <v>46102</v>
      </c>
      <c r="C401" s="4">
        <f>YEAR(SalesDataTable[[#This Row],[Order Date]])</f>
        <v>2026</v>
      </c>
      <c r="D401" s="16" t="str">
        <f>"Q"&amp;ROUNDUP(MONTH(SalesDataTable[[#This Row],[Order Date]])/3,0)</f>
        <v>Q1</v>
      </c>
      <c r="E401" s="4">
        <f>MONTH(SalesDataTable[[#This Row],[Order Date]])</f>
        <v>3</v>
      </c>
      <c r="F401" s="16" t="str">
        <f>TEXT(SalesDataTable[[#This Row],[Order Date]],"MMM")</f>
        <v>Mar</v>
      </c>
      <c r="G401" s="4" t="s">
        <v>11</v>
      </c>
      <c r="H401" s="4" t="s">
        <v>25</v>
      </c>
      <c r="I401" s="4" t="s">
        <v>28</v>
      </c>
      <c r="J401" s="4" t="s">
        <v>16</v>
      </c>
      <c r="K401" s="4" t="s">
        <v>14</v>
      </c>
      <c r="L401" s="4" t="s">
        <v>48</v>
      </c>
      <c r="M401" s="8">
        <v>1</v>
      </c>
      <c r="N401" s="5">
        <v>161.93</v>
      </c>
      <c r="O401" s="6">
        <v>0.15</v>
      </c>
      <c r="P401" s="5">
        <v>87.5</v>
      </c>
      <c r="Q401" s="5">
        <f t="shared" si="24"/>
        <v>137.6405</v>
      </c>
      <c r="R401" s="5">
        <f t="shared" si="25"/>
        <v>87.5</v>
      </c>
      <c r="S401" s="5">
        <f t="shared" si="26"/>
        <v>50.140500000000003</v>
      </c>
      <c r="T401" s="7">
        <f t="shared" si="27"/>
        <v>0.36428594781332529</v>
      </c>
    </row>
    <row r="402" spans="1:20" ht="15.6">
      <c r="A402" s="2">
        <v>1845</v>
      </c>
      <c r="B402" s="3">
        <v>46102</v>
      </c>
      <c r="C402" s="4">
        <f>YEAR(SalesDataTable[[#This Row],[Order Date]])</f>
        <v>2026</v>
      </c>
      <c r="D402" s="16" t="str">
        <f>"Q"&amp;ROUNDUP(MONTH(SalesDataTable[[#This Row],[Order Date]])/3,0)</f>
        <v>Q1</v>
      </c>
      <c r="E402" s="4">
        <f>MONTH(SalesDataTable[[#This Row],[Order Date]])</f>
        <v>3</v>
      </c>
      <c r="F402" s="16" t="str">
        <f>TEXT(SalesDataTable[[#This Row],[Order Date]],"MMM")</f>
        <v>Mar</v>
      </c>
      <c r="G402" s="4" t="s">
        <v>0</v>
      </c>
      <c r="H402" s="4" t="s">
        <v>36</v>
      </c>
      <c r="I402" s="4" t="s">
        <v>2</v>
      </c>
      <c r="J402" s="4" t="s">
        <v>3</v>
      </c>
      <c r="K402" s="4" t="s">
        <v>23</v>
      </c>
      <c r="L402" s="4" t="s">
        <v>24</v>
      </c>
      <c r="M402" s="8">
        <v>3</v>
      </c>
      <c r="N402" s="5">
        <v>348.54</v>
      </c>
      <c r="O402" s="6">
        <v>0.1</v>
      </c>
      <c r="P402" s="5">
        <v>200.3</v>
      </c>
      <c r="Q402" s="5">
        <f t="shared" si="24"/>
        <v>941.05800000000011</v>
      </c>
      <c r="R402" s="5">
        <f t="shared" si="25"/>
        <v>600.90000000000009</v>
      </c>
      <c r="S402" s="5">
        <f t="shared" si="26"/>
        <v>340.15800000000002</v>
      </c>
      <c r="T402" s="7">
        <f t="shared" si="27"/>
        <v>0.36146337420222768</v>
      </c>
    </row>
    <row r="403" spans="1:20" ht="15.6">
      <c r="A403" s="2">
        <v>3560</v>
      </c>
      <c r="B403" s="3">
        <v>46102</v>
      </c>
      <c r="C403" s="4">
        <f>YEAR(SalesDataTable[[#This Row],[Order Date]])</f>
        <v>2026</v>
      </c>
      <c r="D403" s="16" t="str">
        <f>"Q"&amp;ROUNDUP(MONTH(SalesDataTable[[#This Row],[Order Date]])/3,0)</f>
        <v>Q1</v>
      </c>
      <c r="E403" s="4">
        <f>MONTH(SalesDataTable[[#This Row],[Order Date]])</f>
        <v>3</v>
      </c>
      <c r="F403" s="16" t="str">
        <f>TEXT(SalesDataTable[[#This Row],[Order Date]],"MMM")</f>
        <v>Mar</v>
      </c>
      <c r="G403" s="4" t="s">
        <v>11</v>
      </c>
      <c r="H403" s="4" t="s">
        <v>52</v>
      </c>
      <c r="I403" s="4" t="s">
        <v>2</v>
      </c>
      <c r="J403" s="4" t="s">
        <v>3</v>
      </c>
      <c r="K403" s="4" t="s">
        <v>34</v>
      </c>
      <c r="L403" s="4" t="s">
        <v>45</v>
      </c>
      <c r="M403" s="8">
        <v>3</v>
      </c>
      <c r="N403" s="5">
        <v>50.46</v>
      </c>
      <c r="O403" s="6">
        <v>0.1</v>
      </c>
      <c r="P403" s="5">
        <v>21.9</v>
      </c>
      <c r="Q403" s="5">
        <f t="shared" si="24"/>
        <v>136.24199999999999</v>
      </c>
      <c r="R403" s="5">
        <f t="shared" si="25"/>
        <v>65.699999999999989</v>
      </c>
      <c r="S403" s="5">
        <f t="shared" si="26"/>
        <v>70.542000000000002</v>
      </c>
      <c r="T403" s="7">
        <f t="shared" si="27"/>
        <v>0.51776985070683057</v>
      </c>
    </row>
    <row r="404" spans="1:20" ht="15.6">
      <c r="A404" s="2">
        <v>4059</v>
      </c>
      <c r="B404" s="3">
        <v>46102</v>
      </c>
      <c r="C404" s="4">
        <f>YEAR(SalesDataTable[[#This Row],[Order Date]])</f>
        <v>2026</v>
      </c>
      <c r="D404" s="16" t="str">
        <f>"Q"&amp;ROUNDUP(MONTH(SalesDataTable[[#This Row],[Order Date]])/3,0)</f>
        <v>Q1</v>
      </c>
      <c r="E404" s="4">
        <f>MONTH(SalesDataTable[[#This Row],[Order Date]])</f>
        <v>3</v>
      </c>
      <c r="F404" s="16" t="str">
        <f>TEXT(SalesDataTable[[#This Row],[Order Date]],"MMM")</f>
        <v>Mar</v>
      </c>
      <c r="G404" s="4" t="s">
        <v>20</v>
      </c>
      <c r="H404" s="4" t="s">
        <v>47</v>
      </c>
      <c r="I404" s="4" t="s">
        <v>28</v>
      </c>
      <c r="J404" s="4" t="s">
        <v>13</v>
      </c>
      <c r="K404" s="4" t="s">
        <v>23</v>
      </c>
      <c r="L404" s="4" t="s">
        <v>40</v>
      </c>
      <c r="M404" s="8">
        <v>1</v>
      </c>
      <c r="N404" s="5">
        <v>83.62</v>
      </c>
      <c r="O404" s="6">
        <v>0</v>
      </c>
      <c r="P404" s="5">
        <v>39.15</v>
      </c>
      <c r="Q404" s="5">
        <f t="shared" si="24"/>
        <v>83.62</v>
      </c>
      <c r="R404" s="5">
        <f t="shared" si="25"/>
        <v>39.15</v>
      </c>
      <c r="S404" s="5">
        <f t="shared" si="26"/>
        <v>44.470000000000006</v>
      </c>
      <c r="T404" s="7">
        <f t="shared" si="27"/>
        <v>0.53181057163358048</v>
      </c>
    </row>
    <row r="405" spans="1:20" ht="15.6">
      <c r="A405" s="2">
        <v>4731</v>
      </c>
      <c r="B405" s="3">
        <v>46102</v>
      </c>
      <c r="C405" s="4">
        <f>YEAR(SalesDataTable[[#This Row],[Order Date]])</f>
        <v>2026</v>
      </c>
      <c r="D405" s="16" t="str">
        <f>"Q"&amp;ROUNDUP(MONTH(SalesDataTable[[#This Row],[Order Date]])/3,0)</f>
        <v>Q1</v>
      </c>
      <c r="E405" s="4">
        <f>MONTH(SalesDataTable[[#This Row],[Order Date]])</f>
        <v>3</v>
      </c>
      <c r="F405" s="16" t="str">
        <f>TEXT(SalesDataTable[[#This Row],[Order Date]],"MMM")</f>
        <v>Mar</v>
      </c>
      <c r="G405" s="4" t="s">
        <v>6</v>
      </c>
      <c r="H405" s="4" t="s">
        <v>43</v>
      </c>
      <c r="I405" s="4" t="s">
        <v>8</v>
      </c>
      <c r="J405" s="4" t="s">
        <v>16</v>
      </c>
      <c r="K405" s="4" t="s">
        <v>4</v>
      </c>
      <c r="L405" s="4" t="s">
        <v>22</v>
      </c>
      <c r="M405" s="8">
        <v>6</v>
      </c>
      <c r="N405" s="5">
        <v>51.07</v>
      </c>
      <c r="O405" s="6">
        <v>0.1</v>
      </c>
      <c r="P405" s="5">
        <v>22.68</v>
      </c>
      <c r="Q405" s="5">
        <f t="shared" si="24"/>
        <v>275.77800000000002</v>
      </c>
      <c r="R405" s="5">
        <f t="shared" si="25"/>
        <v>136.07999999999998</v>
      </c>
      <c r="S405" s="5">
        <f t="shared" si="26"/>
        <v>139.69800000000004</v>
      </c>
      <c r="T405" s="7">
        <f t="shared" si="27"/>
        <v>0.50655962404542798</v>
      </c>
    </row>
    <row r="406" spans="1:20" ht="15.6">
      <c r="A406" s="2">
        <v>693</v>
      </c>
      <c r="B406" s="3">
        <v>46103</v>
      </c>
      <c r="C406" s="4">
        <f>YEAR(SalesDataTable[[#This Row],[Order Date]])</f>
        <v>2026</v>
      </c>
      <c r="D406" s="16" t="str">
        <f>"Q"&amp;ROUNDUP(MONTH(SalesDataTable[[#This Row],[Order Date]])/3,0)</f>
        <v>Q1</v>
      </c>
      <c r="E406" s="4">
        <f>MONTH(SalesDataTable[[#This Row],[Order Date]])</f>
        <v>3</v>
      </c>
      <c r="F406" s="16" t="str">
        <f>TEXT(SalesDataTable[[#This Row],[Order Date]],"MMM")</f>
        <v>Mar</v>
      </c>
      <c r="G406" s="4" t="s">
        <v>6</v>
      </c>
      <c r="H406" s="4" t="s">
        <v>41</v>
      </c>
      <c r="I406" s="4" t="s">
        <v>2</v>
      </c>
      <c r="J406" s="4" t="s">
        <v>13</v>
      </c>
      <c r="K406" s="4" t="s">
        <v>14</v>
      </c>
      <c r="L406" s="4" t="s">
        <v>32</v>
      </c>
      <c r="M406" s="8">
        <v>3</v>
      </c>
      <c r="N406" s="5">
        <v>47.02</v>
      </c>
      <c r="O406" s="6">
        <v>0.1</v>
      </c>
      <c r="P406" s="5">
        <v>17.989999999999998</v>
      </c>
      <c r="Q406" s="5">
        <f t="shared" si="24"/>
        <v>126.95400000000001</v>
      </c>
      <c r="R406" s="5">
        <f t="shared" si="25"/>
        <v>53.97</v>
      </c>
      <c r="S406" s="5">
        <f t="shared" si="26"/>
        <v>72.984000000000009</v>
      </c>
      <c r="T406" s="7">
        <f t="shared" si="27"/>
        <v>0.57488539155914742</v>
      </c>
    </row>
    <row r="407" spans="1:20" ht="15.6">
      <c r="A407" s="2">
        <v>1672</v>
      </c>
      <c r="B407" s="3">
        <v>46103</v>
      </c>
      <c r="C407" s="4">
        <f>YEAR(SalesDataTable[[#This Row],[Order Date]])</f>
        <v>2026</v>
      </c>
      <c r="D407" s="16" t="str">
        <f>"Q"&amp;ROUNDUP(MONTH(SalesDataTable[[#This Row],[Order Date]])/3,0)</f>
        <v>Q1</v>
      </c>
      <c r="E407" s="4">
        <f>MONTH(SalesDataTable[[#This Row],[Order Date]])</f>
        <v>3</v>
      </c>
      <c r="F407" s="16" t="str">
        <f>TEXT(SalesDataTable[[#This Row],[Order Date]],"MMM")</f>
        <v>Mar</v>
      </c>
      <c r="G407" s="4" t="s">
        <v>11</v>
      </c>
      <c r="H407" s="4" t="s">
        <v>25</v>
      </c>
      <c r="I407" s="4" t="s">
        <v>28</v>
      </c>
      <c r="J407" s="4" t="s">
        <v>3</v>
      </c>
      <c r="K407" s="4" t="s">
        <v>14</v>
      </c>
      <c r="L407" s="4" t="s">
        <v>32</v>
      </c>
      <c r="M407" s="8">
        <v>1</v>
      </c>
      <c r="N407" s="5">
        <v>47.1</v>
      </c>
      <c r="O407" s="6">
        <v>0.05</v>
      </c>
      <c r="P407" s="5">
        <v>18.48</v>
      </c>
      <c r="Q407" s="5">
        <f t="shared" si="24"/>
        <v>44.744999999999997</v>
      </c>
      <c r="R407" s="5">
        <f t="shared" si="25"/>
        <v>18.48</v>
      </c>
      <c r="S407" s="5">
        <f t="shared" si="26"/>
        <v>26.264999999999997</v>
      </c>
      <c r="T407" s="7">
        <f t="shared" si="27"/>
        <v>0.58699296010727453</v>
      </c>
    </row>
    <row r="408" spans="1:20" ht="15.6">
      <c r="A408" s="2">
        <v>2347</v>
      </c>
      <c r="B408" s="3">
        <v>46103</v>
      </c>
      <c r="C408" s="4">
        <f>YEAR(SalesDataTable[[#This Row],[Order Date]])</f>
        <v>2026</v>
      </c>
      <c r="D408" s="16" t="str">
        <f>"Q"&amp;ROUNDUP(MONTH(SalesDataTable[[#This Row],[Order Date]])/3,0)</f>
        <v>Q1</v>
      </c>
      <c r="E408" s="4">
        <f>MONTH(SalesDataTable[[#This Row],[Order Date]])</f>
        <v>3</v>
      </c>
      <c r="F408" s="16" t="str">
        <f>TEXT(SalesDataTable[[#This Row],[Order Date]],"MMM")</f>
        <v>Mar</v>
      </c>
      <c r="G408" s="4" t="s">
        <v>20</v>
      </c>
      <c r="H408" s="4" t="s">
        <v>47</v>
      </c>
      <c r="I408" s="4" t="s">
        <v>2</v>
      </c>
      <c r="J408" s="4" t="s">
        <v>3</v>
      </c>
      <c r="K408" s="4" t="s">
        <v>14</v>
      </c>
      <c r="L408" s="4" t="s">
        <v>44</v>
      </c>
      <c r="M408" s="8">
        <v>2</v>
      </c>
      <c r="N408" s="5">
        <v>131.38999999999999</v>
      </c>
      <c r="O408" s="6">
        <v>0</v>
      </c>
      <c r="P408" s="5">
        <v>66.91</v>
      </c>
      <c r="Q408" s="5">
        <f t="shared" si="24"/>
        <v>262.77999999999997</v>
      </c>
      <c r="R408" s="5">
        <f t="shared" si="25"/>
        <v>133.82</v>
      </c>
      <c r="S408" s="5">
        <f t="shared" si="26"/>
        <v>128.95999999999998</v>
      </c>
      <c r="T408" s="7">
        <f t="shared" si="27"/>
        <v>0.49075272090722277</v>
      </c>
    </row>
    <row r="409" spans="1:20" ht="15.6">
      <c r="A409" s="2">
        <v>2582</v>
      </c>
      <c r="B409" s="3">
        <v>46103</v>
      </c>
      <c r="C409" s="4">
        <f>YEAR(SalesDataTable[[#This Row],[Order Date]])</f>
        <v>2026</v>
      </c>
      <c r="D409" s="16" t="str">
        <f>"Q"&amp;ROUNDUP(MONTH(SalesDataTable[[#This Row],[Order Date]])/3,0)</f>
        <v>Q1</v>
      </c>
      <c r="E409" s="4">
        <f>MONTH(SalesDataTable[[#This Row],[Order Date]])</f>
        <v>3</v>
      </c>
      <c r="F409" s="16" t="str">
        <f>TEXT(SalesDataTable[[#This Row],[Order Date]],"MMM")</f>
        <v>Mar</v>
      </c>
      <c r="G409" s="4" t="s">
        <v>6</v>
      </c>
      <c r="H409" s="4" t="s">
        <v>7</v>
      </c>
      <c r="I409" s="4" t="s">
        <v>28</v>
      </c>
      <c r="J409" s="4" t="s">
        <v>13</v>
      </c>
      <c r="K409" s="4" t="s">
        <v>34</v>
      </c>
      <c r="L409" s="4" t="s">
        <v>38</v>
      </c>
      <c r="M409" s="8">
        <v>1</v>
      </c>
      <c r="N409" s="5">
        <v>120.16</v>
      </c>
      <c r="O409" s="6">
        <v>0.15</v>
      </c>
      <c r="P409" s="5">
        <v>68.33</v>
      </c>
      <c r="Q409" s="5">
        <f t="shared" si="24"/>
        <v>102.136</v>
      </c>
      <c r="R409" s="5">
        <f t="shared" si="25"/>
        <v>68.33</v>
      </c>
      <c r="S409" s="5">
        <f t="shared" si="26"/>
        <v>33.805999999999997</v>
      </c>
      <c r="T409" s="7">
        <f t="shared" si="27"/>
        <v>0.33099005247904756</v>
      </c>
    </row>
    <row r="410" spans="1:20" ht="15.6">
      <c r="A410" s="2">
        <v>2762</v>
      </c>
      <c r="B410" s="3">
        <v>46103</v>
      </c>
      <c r="C410" s="4">
        <f>YEAR(SalesDataTable[[#This Row],[Order Date]])</f>
        <v>2026</v>
      </c>
      <c r="D410" s="16" t="str">
        <f>"Q"&amp;ROUNDUP(MONTH(SalesDataTable[[#This Row],[Order Date]])/3,0)</f>
        <v>Q1</v>
      </c>
      <c r="E410" s="4">
        <f>MONTH(SalesDataTable[[#This Row],[Order Date]])</f>
        <v>3</v>
      </c>
      <c r="F410" s="16" t="str">
        <f>TEXT(SalesDataTable[[#This Row],[Order Date]],"MMM")</f>
        <v>Mar</v>
      </c>
      <c r="G410" s="4" t="s">
        <v>20</v>
      </c>
      <c r="H410" s="4" t="s">
        <v>33</v>
      </c>
      <c r="I410" s="4" t="s">
        <v>19</v>
      </c>
      <c r="J410" s="4" t="s">
        <v>3</v>
      </c>
      <c r="K410" s="4" t="s">
        <v>23</v>
      </c>
      <c r="L410" s="4" t="s">
        <v>29</v>
      </c>
      <c r="M410" s="8">
        <v>1</v>
      </c>
      <c r="N410" s="5">
        <v>196.48</v>
      </c>
      <c r="O410" s="6">
        <v>0</v>
      </c>
      <c r="P410" s="5">
        <v>101.29</v>
      </c>
      <c r="Q410" s="5">
        <f t="shared" si="24"/>
        <v>196.48</v>
      </c>
      <c r="R410" s="5">
        <f t="shared" si="25"/>
        <v>101.29</v>
      </c>
      <c r="S410" s="5">
        <f t="shared" si="26"/>
        <v>95.189999999999984</v>
      </c>
      <c r="T410" s="7">
        <f t="shared" si="27"/>
        <v>0.48447679153094458</v>
      </c>
    </row>
    <row r="411" spans="1:20" ht="15.6">
      <c r="A411" s="2">
        <v>4090</v>
      </c>
      <c r="B411" s="3">
        <v>46103</v>
      </c>
      <c r="C411" s="4">
        <f>YEAR(SalesDataTable[[#This Row],[Order Date]])</f>
        <v>2026</v>
      </c>
      <c r="D411" s="16" t="str">
        <f>"Q"&amp;ROUNDUP(MONTH(SalesDataTable[[#This Row],[Order Date]])/3,0)</f>
        <v>Q1</v>
      </c>
      <c r="E411" s="4">
        <f>MONTH(SalesDataTable[[#This Row],[Order Date]])</f>
        <v>3</v>
      </c>
      <c r="F411" s="16" t="str">
        <f>TEXT(SalesDataTable[[#This Row],[Order Date]],"MMM")</f>
        <v>Mar</v>
      </c>
      <c r="G411" s="4" t="s">
        <v>6</v>
      </c>
      <c r="H411" s="4" t="s">
        <v>41</v>
      </c>
      <c r="I411" s="4" t="s">
        <v>28</v>
      </c>
      <c r="J411" s="4" t="s">
        <v>16</v>
      </c>
      <c r="K411" s="4" t="s">
        <v>14</v>
      </c>
      <c r="L411" s="4" t="s">
        <v>15</v>
      </c>
      <c r="M411" s="8">
        <v>1</v>
      </c>
      <c r="N411" s="5">
        <v>36.520000000000003</v>
      </c>
      <c r="O411" s="6">
        <v>0</v>
      </c>
      <c r="P411" s="5">
        <v>13.96</v>
      </c>
      <c r="Q411" s="5">
        <f t="shared" si="24"/>
        <v>36.520000000000003</v>
      </c>
      <c r="R411" s="5">
        <f t="shared" si="25"/>
        <v>13.96</v>
      </c>
      <c r="S411" s="5">
        <f t="shared" si="26"/>
        <v>22.560000000000002</v>
      </c>
      <c r="T411" s="7">
        <f t="shared" si="27"/>
        <v>0.61774370208105145</v>
      </c>
    </row>
    <row r="412" spans="1:20" ht="15.6">
      <c r="A412" s="2">
        <v>4491</v>
      </c>
      <c r="B412" s="3">
        <v>46103</v>
      </c>
      <c r="C412" s="4">
        <f>YEAR(SalesDataTable[[#This Row],[Order Date]])</f>
        <v>2026</v>
      </c>
      <c r="D412" s="16" t="str">
        <f>"Q"&amp;ROUNDUP(MONTH(SalesDataTable[[#This Row],[Order Date]])/3,0)</f>
        <v>Q1</v>
      </c>
      <c r="E412" s="4">
        <f>MONTH(SalesDataTable[[#This Row],[Order Date]])</f>
        <v>3</v>
      </c>
      <c r="F412" s="16" t="str">
        <f>TEXT(SalesDataTable[[#This Row],[Order Date]],"MMM")</f>
        <v>Mar</v>
      </c>
      <c r="G412" s="4" t="s">
        <v>6</v>
      </c>
      <c r="H412" s="4" t="s">
        <v>43</v>
      </c>
      <c r="I412" s="4" t="s">
        <v>19</v>
      </c>
      <c r="J412" s="4" t="s">
        <v>16</v>
      </c>
      <c r="K412" s="4" t="s">
        <v>34</v>
      </c>
      <c r="L412" s="4" t="s">
        <v>45</v>
      </c>
      <c r="M412" s="8">
        <v>4</v>
      </c>
      <c r="N412" s="5">
        <v>49.71</v>
      </c>
      <c r="O412" s="6">
        <v>0.1</v>
      </c>
      <c r="P412" s="5">
        <v>22.46</v>
      </c>
      <c r="Q412" s="5">
        <f t="shared" si="24"/>
        <v>178.95600000000002</v>
      </c>
      <c r="R412" s="5">
        <f t="shared" si="25"/>
        <v>89.84</v>
      </c>
      <c r="S412" s="5">
        <f t="shared" si="26"/>
        <v>89.116000000000014</v>
      </c>
      <c r="T412" s="7">
        <f t="shared" si="27"/>
        <v>0.49797715639598561</v>
      </c>
    </row>
    <row r="413" spans="1:20" ht="15.6">
      <c r="A413" s="2">
        <v>4678</v>
      </c>
      <c r="B413" s="3">
        <v>46103</v>
      </c>
      <c r="C413" s="4">
        <f>YEAR(SalesDataTable[[#This Row],[Order Date]])</f>
        <v>2026</v>
      </c>
      <c r="D413" s="16" t="str">
        <f>"Q"&amp;ROUNDUP(MONTH(SalesDataTable[[#This Row],[Order Date]])/3,0)</f>
        <v>Q1</v>
      </c>
      <c r="E413" s="4">
        <f>MONTH(SalesDataTable[[#This Row],[Order Date]])</f>
        <v>3</v>
      </c>
      <c r="F413" s="16" t="str">
        <f>TEXT(SalesDataTable[[#This Row],[Order Date]],"MMM")</f>
        <v>Mar</v>
      </c>
      <c r="G413" s="4" t="s">
        <v>0</v>
      </c>
      <c r="H413" s="4" t="s">
        <v>1</v>
      </c>
      <c r="I413" s="4" t="s">
        <v>2</v>
      </c>
      <c r="J413" s="4" t="s">
        <v>3</v>
      </c>
      <c r="K413" s="4" t="s">
        <v>23</v>
      </c>
      <c r="L413" s="4" t="s">
        <v>40</v>
      </c>
      <c r="M413" s="8">
        <v>1</v>
      </c>
      <c r="N413" s="5">
        <v>81.209999999999994</v>
      </c>
      <c r="O413" s="6">
        <v>0.05</v>
      </c>
      <c r="P413" s="5">
        <v>40.44</v>
      </c>
      <c r="Q413" s="5">
        <f t="shared" si="24"/>
        <v>77.149499999999989</v>
      </c>
      <c r="R413" s="5">
        <f t="shared" si="25"/>
        <v>40.44</v>
      </c>
      <c r="S413" s="5">
        <f t="shared" si="26"/>
        <v>36.709499999999991</v>
      </c>
      <c r="T413" s="7">
        <f t="shared" si="27"/>
        <v>0.47582291524896464</v>
      </c>
    </row>
    <row r="414" spans="1:20" ht="15.6">
      <c r="A414" s="2">
        <v>1189</v>
      </c>
      <c r="B414" s="3">
        <v>46104</v>
      </c>
      <c r="C414" s="4">
        <f>YEAR(SalesDataTable[[#This Row],[Order Date]])</f>
        <v>2026</v>
      </c>
      <c r="D414" s="16" t="str">
        <f>"Q"&amp;ROUNDUP(MONTH(SalesDataTable[[#This Row],[Order Date]])/3,0)</f>
        <v>Q1</v>
      </c>
      <c r="E414" s="4">
        <f>MONTH(SalesDataTable[[#This Row],[Order Date]])</f>
        <v>3</v>
      </c>
      <c r="F414" s="16" t="str">
        <f>TEXT(SalesDataTable[[#This Row],[Order Date]],"MMM")</f>
        <v>Mar</v>
      </c>
      <c r="G414" s="4" t="s">
        <v>20</v>
      </c>
      <c r="H414" s="4" t="s">
        <v>47</v>
      </c>
      <c r="I414" s="4" t="s">
        <v>2</v>
      </c>
      <c r="J414" s="4" t="s">
        <v>13</v>
      </c>
      <c r="K414" s="4" t="s">
        <v>4</v>
      </c>
      <c r="L414" s="4" t="s">
        <v>30</v>
      </c>
      <c r="M414" s="8">
        <v>2</v>
      </c>
      <c r="N414" s="5">
        <v>103.22</v>
      </c>
      <c r="O414" s="6">
        <v>0</v>
      </c>
      <c r="P414" s="5">
        <v>51.33</v>
      </c>
      <c r="Q414" s="5">
        <f t="shared" si="24"/>
        <v>206.44</v>
      </c>
      <c r="R414" s="5">
        <f t="shared" si="25"/>
        <v>102.66</v>
      </c>
      <c r="S414" s="5">
        <f t="shared" si="26"/>
        <v>103.78</v>
      </c>
      <c r="T414" s="7">
        <f t="shared" si="27"/>
        <v>0.50271265258670805</v>
      </c>
    </row>
    <row r="415" spans="1:20" ht="15.6">
      <c r="A415" s="2">
        <v>1590</v>
      </c>
      <c r="B415" s="3">
        <v>46104</v>
      </c>
      <c r="C415" s="4">
        <f>YEAR(SalesDataTable[[#This Row],[Order Date]])</f>
        <v>2026</v>
      </c>
      <c r="D415" s="16" t="str">
        <f>"Q"&amp;ROUNDUP(MONTH(SalesDataTable[[#This Row],[Order Date]])/3,0)</f>
        <v>Q1</v>
      </c>
      <c r="E415" s="4">
        <f>MONTH(SalesDataTable[[#This Row],[Order Date]])</f>
        <v>3</v>
      </c>
      <c r="F415" s="16" t="str">
        <f>TEXT(SalesDataTable[[#This Row],[Order Date]],"MMM")</f>
        <v>Mar</v>
      </c>
      <c r="G415" s="4" t="s">
        <v>0</v>
      </c>
      <c r="H415" s="4" t="s">
        <v>50</v>
      </c>
      <c r="I415" s="4" t="s">
        <v>28</v>
      </c>
      <c r="J415" s="4" t="s">
        <v>13</v>
      </c>
      <c r="K415" s="4" t="s">
        <v>9</v>
      </c>
      <c r="L415" s="4" t="s">
        <v>37</v>
      </c>
      <c r="M415" s="8">
        <v>1</v>
      </c>
      <c r="N415" s="5">
        <v>153.47</v>
      </c>
      <c r="O415" s="6">
        <v>0</v>
      </c>
      <c r="P415" s="5">
        <v>78.19</v>
      </c>
      <c r="Q415" s="5">
        <f t="shared" si="24"/>
        <v>153.47</v>
      </c>
      <c r="R415" s="5">
        <f t="shared" si="25"/>
        <v>78.19</v>
      </c>
      <c r="S415" s="5">
        <f t="shared" si="26"/>
        <v>75.28</v>
      </c>
      <c r="T415" s="7">
        <f t="shared" si="27"/>
        <v>0.49051931973675639</v>
      </c>
    </row>
    <row r="416" spans="1:20" ht="15.6">
      <c r="A416" s="2">
        <v>2309</v>
      </c>
      <c r="B416" s="3">
        <v>46104</v>
      </c>
      <c r="C416" s="4">
        <f>YEAR(SalesDataTable[[#This Row],[Order Date]])</f>
        <v>2026</v>
      </c>
      <c r="D416" s="16" t="str">
        <f>"Q"&amp;ROUNDUP(MONTH(SalesDataTable[[#This Row],[Order Date]])/3,0)</f>
        <v>Q1</v>
      </c>
      <c r="E416" s="4">
        <f>MONTH(SalesDataTable[[#This Row],[Order Date]])</f>
        <v>3</v>
      </c>
      <c r="F416" s="16" t="str">
        <f>TEXT(SalesDataTable[[#This Row],[Order Date]],"MMM")</f>
        <v>Mar</v>
      </c>
      <c r="G416" s="4" t="s">
        <v>20</v>
      </c>
      <c r="H416" s="4" t="s">
        <v>31</v>
      </c>
      <c r="I416" s="4" t="s">
        <v>2</v>
      </c>
      <c r="J416" s="4" t="s">
        <v>3</v>
      </c>
      <c r="K416" s="4" t="s">
        <v>23</v>
      </c>
      <c r="L416" s="4" t="s">
        <v>29</v>
      </c>
      <c r="M416" s="8">
        <v>6</v>
      </c>
      <c r="N416" s="5">
        <v>199.75</v>
      </c>
      <c r="O416" s="6">
        <v>0</v>
      </c>
      <c r="P416" s="5">
        <v>105.84</v>
      </c>
      <c r="Q416" s="5">
        <f t="shared" si="24"/>
        <v>1198.5</v>
      </c>
      <c r="R416" s="5">
        <f t="shared" si="25"/>
        <v>635.04</v>
      </c>
      <c r="S416" s="5">
        <f t="shared" si="26"/>
        <v>563.46</v>
      </c>
      <c r="T416" s="7">
        <f t="shared" si="27"/>
        <v>0.47013767209011265</v>
      </c>
    </row>
    <row r="417" spans="1:20" ht="15.6">
      <c r="A417" s="2">
        <v>3628</v>
      </c>
      <c r="B417" s="3">
        <v>46104</v>
      </c>
      <c r="C417" s="4">
        <f>YEAR(SalesDataTable[[#This Row],[Order Date]])</f>
        <v>2026</v>
      </c>
      <c r="D417" s="16" t="str">
        <f>"Q"&amp;ROUNDUP(MONTH(SalesDataTable[[#This Row],[Order Date]])/3,0)</f>
        <v>Q1</v>
      </c>
      <c r="E417" s="4">
        <f>MONTH(SalesDataTable[[#This Row],[Order Date]])</f>
        <v>3</v>
      </c>
      <c r="F417" s="16" t="str">
        <f>TEXT(SalesDataTable[[#This Row],[Order Date]],"MMM")</f>
        <v>Mar</v>
      </c>
      <c r="G417" s="4" t="s">
        <v>6</v>
      </c>
      <c r="H417" s="4" t="s">
        <v>43</v>
      </c>
      <c r="I417" s="4" t="s">
        <v>28</v>
      </c>
      <c r="J417" s="4" t="s">
        <v>13</v>
      </c>
      <c r="K417" s="4" t="s">
        <v>14</v>
      </c>
      <c r="L417" s="4" t="s">
        <v>32</v>
      </c>
      <c r="M417" s="8">
        <v>1</v>
      </c>
      <c r="N417" s="5">
        <v>45.84</v>
      </c>
      <c r="O417" s="6">
        <v>0</v>
      </c>
      <c r="P417" s="5">
        <v>18.079999999999998</v>
      </c>
      <c r="Q417" s="5">
        <f t="shared" si="24"/>
        <v>45.84</v>
      </c>
      <c r="R417" s="5">
        <f t="shared" si="25"/>
        <v>18.079999999999998</v>
      </c>
      <c r="S417" s="5">
        <f t="shared" si="26"/>
        <v>27.760000000000005</v>
      </c>
      <c r="T417" s="7">
        <f t="shared" si="27"/>
        <v>0.605584642233857</v>
      </c>
    </row>
    <row r="418" spans="1:20" ht="15.6">
      <c r="A418" s="2">
        <v>3718</v>
      </c>
      <c r="B418" s="3">
        <v>46104</v>
      </c>
      <c r="C418" s="4">
        <f>YEAR(SalesDataTable[[#This Row],[Order Date]])</f>
        <v>2026</v>
      </c>
      <c r="D418" s="16" t="str">
        <f>"Q"&amp;ROUNDUP(MONTH(SalesDataTable[[#This Row],[Order Date]])/3,0)</f>
        <v>Q1</v>
      </c>
      <c r="E418" s="4">
        <f>MONTH(SalesDataTable[[#This Row],[Order Date]])</f>
        <v>3</v>
      </c>
      <c r="F418" s="16" t="str">
        <f>TEXT(SalesDataTable[[#This Row],[Order Date]],"MMM")</f>
        <v>Mar</v>
      </c>
      <c r="G418" s="4" t="s">
        <v>6</v>
      </c>
      <c r="H418" s="4" t="s">
        <v>43</v>
      </c>
      <c r="I418" s="4" t="s">
        <v>28</v>
      </c>
      <c r="J418" s="4" t="s">
        <v>13</v>
      </c>
      <c r="K418" s="4" t="s">
        <v>23</v>
      </c>
      <c r="L418" s="4" t="s">
        <v>51</v>
      </c>
      <c r="M418" s="8">
        <v>2</v>
      </c>
      <c r="N418" s="5">
        <v>122.07</v>
      </c>
      <c r="O418" s="6">
        <v>0.05</v>
      </c>
      <c r="P418" s="5">
        <v>59.16</v>
      </c>
      <c r="Q418" s="5">
        <f t="shared" si="24"/>
        <v>231.93299999999996</v>
      </c>
      <c r="R418" s="5">
        <f t="shared" si="25"/>
        <v>118.32</v>
      </c>
      <c r="S418" s="5">
        <f t="shared" si="26"/>
        <v>113.61299999999997</v>
      </c>
      <c r="T418" s="7">
        <f t="shared" si="27"/>
        <v>0.48985267297021118</v>
      </c>
    </row>
    <row r="419" spans="1:20" ht="15.6">
      <c r="A419" s="2">
        <v>4198</v>
      </c>
      <c r="B419" s="3">
        <v>46104</v>
      </c>
      <c r="C419" s="4">
        <f>YEAR(SalesDataTable[[#This Row],[Order Date]])</f>
        <v>2026</v>
      </c>
      <c r="D419" s="16" t="str">
        <f>"Q"&amp;ROUNDUP(MONTH(SalesDataTable[[#This Row],[Order Date]])/3,0)</f>
        <v>Q1</v>
      </c>
      <c r="E419" s="4">
        <f>MONTH(SalesDataTable[[#This Row],[Order Date]])</f>
        <v>3</v>
      </c>
      <c r="F419" s="16" t="str">
        <f>TEXT(SalesDataTable[[#This Row],[Order Date]],"MMM")</f>
        <v>Mar</v>
      </c>
      <c r="G419" s="4" t="s">
        <v>6</v>
      </c>
      <c r="H419" s="4" t="s">
        <v>49</v>
      </c>
      <c r="I419" s="4" t="s">
        <v>28</v>
      </c>
      <c r="J419" s="4" t="s">
        <v>13</v>
      </c>
      <c r="K419" s="4" t="s">
        <v>34</v>
      </c>
      <c r="L419" s="4" t="s">
        <v>38</v>
      </c>
      <c r="M419" s="8">
        <v>3</v>
      </c>
      <c r="N419" s="5">
        <v>122.4</v>
      </c>
      <c r="O419" s="6">
        <v>0.15</v>
      </c>
      <c r="P419" s="5">
        <v>71.150000000000006</v>
      </c>
      <c r="Q419" s="5">
        <f t="shared" si="24"/>
        <v>312.12</v>
      </c>
      <c r="R419" s="5">
        <f t="shared" si="25"/>
        <v>213.45000000000002</v>
      </c>
      <c r="S419" s="5">
        <f t="shared" si="26"/>
        <v>98.669999999999987</v>
      </c>
      <c r="T419" s="7">
        <f t="shared" si="27"/>
        <v>0.31612841214917337</v>
      </c>
    </row>
    <row r="420" spans="1:20" ht="15.6">
      <c r="A420" s="2">
        <v>4784</v>
      </c>
      <c r="B420" s="3">
        <v>46104</v>
      </c>
      <c r="C420" s="4">
        <f>YEAR(SalesDataTable[[#This Row],[Order Date]])</f>
        <v>2026</v>
      </c>
      <c r="D420" s="16" t="str">
        <f>"Q"&amp;ROUNDUP(MONTH(SalesDataTable[[#This Row],[Order Date]])/3,0)</f>
        <v>Q1</v>
      </c>
      <c r="E420" s="4">
        <f>MONTH(SalesDataTable[[#This Row],[Order Date]])</f>
        <v>3</v>
      </c>
      <c r="F420" s="16" t="str">
        <f>TEXT(SalesDataTable[[#This Row],[Order Date]],"MMM")</f>
        <v>Mar</v>
      </c>
      <c r="G420" s="4" t="s">
        <v>0</v>
      </c>
      <c r="H420" s="4" t="s">
        <v>50</v>
      </c>
      <c r="I420" s="4" t="s">
        <v>2</v>
      </c>
      <c r="J420" s="4" t="s">
        <v>13</v>
      </c>
      <c r="K420" s="4" t="s">
        <v>4</v>
      </c>
      <c r="L420" s="4" t="s">
        <v>30</v>
      </c>
      <c r="M420" s="8">
        <v>1</v>
      </c>
      <c r="N420" s="5">
        <v>101.43</v>
      </c>
      <c r="O420" s="6">
        <v>0</v>
      </c>
      <c r="P420" s="5">
        <v>51.78</v>
      </c>
      <c r="Q420" s="5">
        <f t="shared" si="24"/>
        <v>101.43</v>
      </c>
      <c r="R420" s="5">
        <f t="shared" si="25"/>
        <v>51.78</v>
      </c>
      <c r="S420" s="5">
        <f t="shared" si="26"/>
        <v>49.650000000000006</v>
      </c>
      <c r="T420" s="7">
        <f t="shared" si="27"/>
        <v>0.4895001478852411</v>
      </c>
    </row>
    <row r="421" spans="1:20" ht="15.6">
      <c r="A421" s="2">
        <v>86</v>
      </c>
      <c r="B421" s="3">
        <v>46105</v>
      </c>
      <c r="C421" s="4">
        <f>YEAR(SalesDataTable[[#This Row],[Order Date]])</f>
        <v>2026</v>
      </c>
      <c r="D421" s="16" t="str">
        <f>"Q"&amp;ROUNDUP(MONTH(SalesDataTable[[#This Row],[Order Date]])/3,0)</f>
        <v>Q1</v>
      </c>
      <c r="E421" s="4">
        <f>MONTH(SalesDataTable[[#This Row],[Order Date]])</f>
        <v>3</v>
      </c>
      <c r="F421" s="16" t="str">
        <f>TEXT(SalesDataTable[[#This Row],[Order Date]],"MMM")</f>
        <v>Mar</v>
      </c>
      <c r="G421" s="4" t="s">
        <v>6</v>
      </c>
      <c r="H421" s="4" t="s">
        <v>43</v>
      </c>
      <c r="I421" s="4" t="s">
        <v>8</v>
      </c>
      <c r="J421" s="4" t="s">
        <v>16</v>
      </c>
      <c r="K421" s="4" t="s">
        <v>4</v>
      </c>
      <c r="L421" s="4" t="s">
        <v>30</v>
      </c>
      <c r="M421" s="8">
        <v>8</v>
      </c>
      <c r="N421" s="5">
        <v>104.7</v>
      </c>
      <c r="O421" s="6">
        <v>0.05</v>
      </c>
      <c r="P421" s="5">
        <v>49.91</v>
      </c>
      <c r="Q421" s="5">
        <f t="shared" si="24"/>
        <v>795.72</v>
      </c>
      <c r="R421" s="5">
        <f t="shared" si="25"/>
        <v>399.28</v>
      </c>
      <c r="S421" s="5">
        <f t="shared" si="26"/>
        <v>396.44000000000005</v>
      </c>
      <c r="T421" s="7">
        <f t="shared" si="27"/>
        <v>0.49821545267179412</v>
      </c>
    </row>
    <row r="422" spans="1:20" ht="15.6">
      <c r="A422" s="2">
        <v>1813</v>
      </c>
      <c r="B422" s="3">
        <v>46105</v>
      </c>
      <c r="C422" s="4">
        <f>YEAR(SalesDataTable[[#This Row],[Order Date]])</f>
        <v>2026</v>
      </c>
      <c r="D422" s="16" t="str">
        <f>"Q"&amp;ROUNDUP(MONTH(SalesDataTable[[#This Row],[Order Date]])/3,0)</f>
        <v>Q1</v>
      </c>
      <c r="E422" s="4">
        <f>MONTH(SalesDataTable[[#This Row],[Order Date]])</f>
        <v>3</v>
      </c>
      <c r="F422" s="16" t="str">
        <f>TEXT(SalesDataTable[[#This Row],[Order Date]],"MMM")</f>
        <v>Mar</v>
      </c>
      <c r="G422" s="4" t="s">
        <v>0</v>
      </c>
      <c r="H422" s="4" t="s">
        <v>1</v>
      </c>
      <c r="I422" s="4" t="s">
        <v>19</v>
      </c>
      <c r="J422" s="4" t="s">
        <v>3</v>
      </c>
      <c r="K422" s="4" t="s">
        <v>9</v>
      </c>
      <c r="L422" s="4" t="s">
        <v>17</v>
      </c>
      <c r="M422" s="8">
        <v>4</v>
      </c>
      <c r="N422" s="5">
        <v>146.34</v>
      </c>
      <c r="O422" s="6">
        <v>0</v>
      </c>
      <c r="P422" s="5">
        <v>79.37</v>
      </c>
      <c r="Q422" s="5">
        <f t="shared" si="24"/>
        <v>585.36</v>
      </c>
      <c r="R422" s="5">
        <f t="shared" si="25"/>
        <v>317.48</v>
      </c>
      <c r="S422" s="5">
        <f t="shared" si="26"/>
        <v>267.88</v>
      </c>
      <c r="T422" s="7">
        <f t="shared" si="27"/>
        <v>0.45763290966242992</v>
      </c>
    </row>
    <row r="423" spans="1:20" ht="15.6">
      <c r="A423" s="2">
        <v>2212</v>
      </c>
      <c r="B423" s="3">
        <v>46105</v>
      </c>
      <c r="C423" s="4">
        <f>YEAR(SalesDataTable[[#This Row],[Order Date]])</f>
        <v>2026</v>
      </c>
      <c r="D423" s="16" t="str">
        <f>"Q"&amp;ROUNDUP(MONTH(SalesDataTable[[#This Row],[Order Date]])/3,0)</f>
        <v>Q1</v>
      </c>
      <c r="E423" s="4">
        <f>MONTH(SalesDataTable[[#This Row],[Order Date]])</f>
        <v>3</v>
      </c>
      <c r="F423" s="16" t="str">
        <f>TEXT(SalesDataTable[[#This Row],[Order Date]],"MMM")</f>
        <v>Mar</v>
      </c>
      <c r="G423" s="4" t="s">
        <v>6</v>
      </c>
      <c r="H423" s="4" t="s">
        <v>27</v>
      </c>
      <c r="I423" s="4" t="s">
        <v>2</v>
      </c>
      <c r="J423" s="4" t="s">
        <v>3</v>
      </c>
      <c r="K423" s="4" t="s">
        <v>34</v>
      </c>
      <c r="L423" s="4" t="s">
        <v>38</v>
      </c>
      <c r="M423" s="8">
        <v>2</v>
      </c>
      <c r="N423" s="5">
        <v>122.92</v>
      </c>
      <c r="O423" s="6">
        <v>0.05</v>
      </c>
      <c r="P423" s="5">
        <v>70.31</v>
      </c>
      <c r="Q423" s="5">
        <f t="shared" si="24"/>
        <v>233.548</v>
      </c>
      <c r="R423" s="5">
        <f t="shared" si="25"/>
        <v>140.62</v>
      </c>
      <c r="S423" s="5">
        <f t="shared" si="26"/>
        <v>92.927999999999997</v>
      </c>
      <c r="T423" s="7">
        <f t="shared" si="27"/>
        <v>0.39789679209413054</v>
      </c>
    </row>
    <row r="424" spans="1:20" ht="15.6">
      <c r="A424" s="2">
        <v>4466</v>
      </c>
      <c r="B424" s="3">
        <v>46105</v>
      </c>
      <c r="C424" s="4">
        <f>YEAR(SalesDataTable[[#This Row],[Order Date]])</f>
        <v>2026</v>
      </c>
      <c r="D424" s="16" t="str">
        <f>"Q"&amp;ROUNDUP(MONTH(SalesDataTable[[#This Row],[Order Date]])/3,0)</f>
        <v>Q1</v>
      </c>
      <c r="E424" s="4">
        <f>MONTH(SalesDataTable[[#This Row],[Order Date]])</f>
        <v>3</v>
      </c>
      <c r="F424" s="16" t="str">
        <f>TEXT(SalesDataTable[[#This Row],[Order Date]],"MMM")</f>
        <v>Mar</v>
      </c>
      <c r="G424" s="4" t="s">
        <v>11</v>
      </c>
      <c r="H424" s="4" t="s">
        <v>12</v>
      </c>
      <c r="I424" s="4" t="s">
        <v>2</v>
      </c>
      <c r="J424" s="4" t="s">
        <v>13</v>
      </c>
      <c r="K424" s="4" t="s">
        <v>9</v>
      </c>
      <c r="L424" s="4" t="s">
        <v>10</v>
      </c>
      <c r="M424" s="8">
        <v>1</v>
      </c>
      <c r="N424" s="5">
        <v>91.35</v>
      </c>
      <c r="O424" s="6">
        <v>0.05</v>
      </c>
      <c r="P424" s="5">
        <v>45.24</v>
      </c>
      <c r="Q424" s="5">
        <f t="shared" si="24"/>
        <v>86.782499999999985</v>
      </c>
      <c r="R424" s="5">
        <f t="shared" si="25"/>
        <v>45.24</v>
      </c>
      <c r="S424" s="5">
        <f t="shared" si="26"/>
        <v>41.542499999999983</v>
      </c>
      <c r="T424" s="7">
        <f t="shared" si="27"/>
        <v>0.47869674185463645</v>
      </c>
    </row>
    <row r="425" spans="1:20" ht="15.6">
      <c r="A425" s="2">
        <v>4483</v>
      </c>
      <c r="B425" s="3">
        <v>46105</v>
      </c>
      <c r="C425" s="4">
        <f>YEAR(SalesDataTable[[#This Row],[Order Date]])</f>
        <v>2026</v>
      </c>
      <c r="D425" s="16" t="str">
        <f>"Q"&amp;ROUNDUP(MONTH(SalesDataTable[[#This Row],[Order Date]])/3,0)</f>
        <v>Q1</v>
      </c>
      <c r="E425" s="4">
        <f>MONTH(SalesDataTable[[#This Row],[Order Date]])</f>
        <v>3</v>
      </c>
      <c r="F425" s="16" t="str">
        <f>TEXT(SalesDataTable[[#This Row],[Order Date]],"MMM")</f>
        <v>Mar</v>
      </c>
      <c r="G425" s="4" t="s">
        <v>6</v>
      </c>
      <c r="H425" s="4" t="s">
        <v>43</v>
      </c>
      <c r="I425" s="4" t="s">
        <v>2</v>
      </c>
      <c r="J425" s="4" t="s">
        <v>13</v>
      </c>
      <c r="K425" s="4" t="s">
        <v>4</v>
      </c>
      <c r="L425" s="4" t="s">
        <v>22</v>
      </c>
      <c r="M425" s="8">
        <v>3</v>
      </c>
      <c r="N425" s="5">
        <v>51.01</v>
      </c>
      <c r="O425" s="6">
        <v>0.15</v>
      </c>
      <c r="P425" s="5">
        <v>22.84</v>
      </c>
      <c r="Q425" s="5">
        <f t="shared" si="24"/>
        <v>130.07550000000001</v>
      </c>
      <c r="R425" s="5">
        <f t="shared" si="25"/>
        <v>68.52</v>
      </c>
      <c r="S425" s="5">
        <f t="shared" si="26"/>
        <v>61.555500000000009</v>
      </c>
      <c r="T425" s="7">
        <f t="shared" si="27"/>
        <v>0.47322900930613382</v>
      </c>
    </row>
    <row r="426" spans="1:20" ht="15.6">
      <c r="A426" s="2">
        <v>273</v>
      </c>
      <c r="B426" s="3">
        <v>46106</v>
      </c>
      <c r="C426" s="4">
        <f>YEAR(SalesDataTable[[#This Row],[Order Date]])</f>
        <v>2026</v>
      </c>
      <c r="D426" s="16" t="str">
        <f>"Q"&amp;ROUNDUP(MONTH(SalesDataTable[[#This Row],[Order Date]])/3,0)</f>
        <v>Q1</v>
      </c>
      <c r="E426" s="4">
        <f>MONTH(SalesDataTable[[#This Row],[Order Date]])</f>
        <v>3</v>
      </c>
      <c r="F426" s="16" t="str">
        <f>TEXT(SalesDataTable[[#This Row],[Order Date]],"MMM")</f>
        <v>Mar</v>
      </c>
      <c r="G426" s="4" t="s">
        <v>20</v>
      </c>
      <c r="H426" s="4" t="s">
        <v>33</v>
      </c>
      <c r="I426" s="4" t="s">
        <v>2</v>
      </c>
      <c r="J426" s="4" t="s">
        <v>13</v>
      </c>
      <c r="K426" s="4" t="s">
        <v>34</v>
      </c>
      <c r="L426" s="4" t="s">
        <v>38</v>
      </c>
      <c r="M426" s="8">
        <v>2</v>
      </c>
      <c r="N426" s="5">
        <v>125.04</v>
      </c>
      <c r="O426" s="6">
        <v>0.05</v>
      </c>
      <c r="P426" s="5">
        <v>67.680000000000007</v>
      </c>
      <c r="Q426" s="5">
        <f t="shared" si="24"/>
        <v>237.57599999999999</v>
      </c>
      <c r="R426" s="5">
        <f t="shared" si="25"/>
        <v>135.36000000000001</v>
      </c>
      <c r="S426" s="5">
        <f t="shared" si="26"/>
        <v>102.21599999999998</v>
      </c>
      <c r="T426" s="7">
        <f t="shared" si="27"/>
        <v>0.43024547934134755</v>
      </c>
    </row>
    <row r="427" spans="1:20" ht="15.6">
      <c r="A427" s="2">
        <v>578</v>
      </c>
      <c r="B427" s="3">
        <v>46106</v>
      </c>
      <c r="C427" s="4">
        <f>YEAR(SalesDataTable[[#This Row],[Order Date]])</f>
        <v>2026</v>
      </c>
      <c r="D427" s="16" t="str">
        <f>"Q"&amp;ROUNDUP(MONTH(SalesDataTable[[#This Row],[Order Date]])/3,0)</f>
        <v>Q1</v>
      </c>
      <c r="E427" s="4">
        <f>MONTH(SalesDataTable[[#This Row],[Order Date]])</f>
        <v>3</v>
      </c>
      <c r="F427" s="16" t="str">
        <f>TEXT(SalesDataTable[[#This Row],[Order Date]],"MMM")</f>
        <v>Mar</v>
      </c>
      <c r="G427" s="4" t="s">
        <v>11</v>
      </c>
      <c r="H427" s="4" t="s">
        <v>25</v>
      </c>
      <c r="I427" s="4" t="s">
        <v>28</v>
      </c>
      <c r="J427" s="4" t="s">
        <v>3</v>
      </c>
      <c r="K427" s="4" t="s">
        <v>4</v>
      </c>
      <c r="L427" s="4" t="s">
        <v>22</v>
      </c>
      <c r="M427" s="8">
        <v>2</v>
      </c>
      <c r="N427" s="5">
        <v>50.22</v>
      </c>
      <c r="O427" s="6">
        <v>0.05</v>
      </c>
      <c r="P427" s="5">
        <v>23.16</v>
      </c>
      <c r="Q427" s="5">
        <f t="shared" si="24"/>
        <v>95.417999999999992</v>
      </c>
      <c r="R427" s="5">
        <f t="shared" si="25"/>
        <v>46.32</v>
      </c>
      <c r="S427" s="5">
        <f t="shared" si="26"/>
        <v>49.097999999999992</v>
      </c>
      <c r="T427" s="7">
        <f t="shared" si="27"/>
        <v>0.51455700182355524</v>
      </c>
    </row>
    <row r="428" spans="1:20" ht="15.6">
      <c r="A428" s="2">
        <v>1290</v>
      </c>
      <c r="B428" s="3">
        <v>46106</v>
      </c>
      <c r="C428" s="4">
        <f>YEAR(SalesDataTable[[#This Row],[Order Date]])</f>
        <v>2026</v>
      </c>
      <c r="D428" s="16" t="str">
        <f>"Q"&amp;ROUNDUP(MONTH(SalesDataTable[[#This Row],[Order Date]])/3,0)</f>
        <v>Q1</v>
      </c>
      <c r="E428" s="4">
        <f>MONTH(SalesDataTable[[#This Row],[Order Date]])</f>
        <v>3</v>
      </c>
      <c r="F428" s="16" t="str">
        <f>TEXT(SalesDataTable[[#This Row],[Order Date]],"MMM")</f>
        <v>Mar</v>
      </c>
      <c r="G428" s="4" t="s">
        <v>6</v>
      </c>
      <c r="H428" s="4" t="s">
        <v>7</v>
      </c>
      <c r="I428" s="4" t="s">
        <v>2</v>
      </c>
      <c r="J428" s="4" t="s">
        <v>16</v>
      </c>
      <c r="K428" s="4" t="s">
        <v>34</v>
      </c>
      <c r="L428" s="4" t="s">
        <v>42</v>
      </c>
      <c r="M428" s="8">
        <v>5</v>
      </c>
      <c r="N428" s="5">
        <v>36.369999999999997</v>
      </c>
      <c r="O428" s="6">
        <v>0.05</v>
      </c>
      <c r="P428" s="5">
        <v>13.81</v>
      </c>
      <c r="Q428" s="5">
        <f t="shared" si="24"/>
        <v>172.75749999999999</v>
      </c>
      <c r="R428" s="5">
        <f t="shared" si="25"/>
        <v>69.05</v>
      </c>
      <c r="S428" s="5">
        <f t="shared" si="26"/>
        <v>103.7075</v>
      </c>
      <c r="T428" s="7">
        <f t="shared" si="27"/>
        <v>0.60030678841729013</v>
      </c>
    </row>
    <row r="429" spans="1:20" ht="15.6">
      <c r="A429" s="2">
        <v>1501</v>
      </c>
      <c r="B429" s="3">
        <v>46106</v>
      </c>
      <c r="C429" s="4">
        <f>YEAR(SalesDataTable[[#This Row],[Order Date]])</f>
        <v>2026</v>
      </c>
      <c r="D429" s="16" t="str">
        <f>"Q"&amp;ROUNDUP(MONTH(SalesDataTable[[#This Row],[Order Date]])/3,0)</f>
        <v>Q1</v>
      </c>
      <c r="E429" s="4">
        <f>MONTH(SalesDataTable[[#This Row],[Order Date]])</f>
        <v>3</v>
      </c>
      <c r="F429" s="16" t="str">
        <f>TEXT(SalesDataTable[[#This Row],[Order Date]],"MMM")</f>
        <v>Mar</v>
      </c>
      <c r="G429" s="4" t="s">
        <v>20</v>
      </c>
      <c r="H429" s="4" t="s">
        <v>31</v>
      </c>
      <c r="I429" s="4" t="s">
        <v>8</v>
      </c>
      <c r="J429" s="4" t="s">
        <v>13</v>
      </c>
      <c r="K429" s="4" t="s">
        <v>14</v>
      </c>
      <c r="L429" s="4" t="s">
        <v>15</v>
      </c>
      <c r="M429" s="8">
        <v>3</v>
      </c>
      <c r="N429" s="5">
        <v>36.43</v>
      </c>
      <c r="O429" s="6">
        <v>0.1</v>
      </c>
      <c r="P429" s="5">
        <v>13.23</v>
      </c>
      <c r="Q429" s="5">
        <f t="shared" si="24"/>
        <v>98.36099999999999</v>
      </c>
      <c r="R429" s="5">
        <f t="shared" si="25"/>
        <v>39.69</v>
      </c>
      <c r="S429" s="5">
        <f t="shared" si="26"/>
        <v>58.670999999999992</v>
      </c>
      <c r="T429" s="7">
        <f t="shared" si="27"/>
        <v>0.59648641229755694</v>
      </c>
    </row>
    <row r="430" spans="1:20" ht="15.6">
      <c r="A430" s="2">
        <v>1540</v>
      </c>
      <c r="B430" s="3">
        <v>46106</v>
      </c>
      <c r="C430" s="4">
        <f>YEAR(SalesDataTable[[#This Row],[Order Date]])</f>
        <v>2026</v>
      </c>
      <c r="D430" s="16" t="str">
        <f>"Q"&amp;ROUNDUP(MONTH(SalesDataTable[[#This Row],[Order Date]])/3,0)</f>
        <v>Q1</v>
      </c>
      <c r="E430" s="4">
        <f>MONTH(SalesDataTable[[#This Row],[Order Date]])</f>
        <v>3</v>
      </c>
      <c r="F430" s="16" t="str">
        <f>TEXT(SalesDataTable[[#This Row],[Order Date]],"MMM")</f>
        <v>Mar</v>
      </c>
      <c r="G430" s="4" t="s">
        <v>6</v>
      </c>
      <c r="H430" s="4" t="s">
        <v>43</v>
      </c>
      <c r="I430" s="4" t="s">
        <v>8</v>
      </c>
      <c r="J430" s="4" t="s">
        <v>16</v>
      </c>
      <c r="K430" s="4" t="s">
        <v>4</v>
      </c>
      <c r="L430" s="4" t="s">
        <v>22</v>
      </c>
      <c r="M430" s="8">
        <v>10</v>
      </c>
      <c r="N430" s="5">
        <v>49.7</v>
      </c>
      <c r="O430" s="6">
        <v>0.1</v>
      </c>
      <c r="P430" s="5">
        <v>21.96</v>
      </c>
      <c r="Q430" s="5">
        <f t="shared" si="24"/>
        <v>447.3</v>
      </c>
      <c r="R430" s="5">
        <f t="shared" si="25"/>
        <v>219.60000000000002</v>
      </c>
      <c r="S430" s="5">
        <f t="shared" si="26"/>
        <v>227.7</v>
      </c>
      <c r="T430" s="7">
        <f t="shared" si="27"/>
        <v>0.50905432595573441</v>
      </c>
    </row>
    <row r="431" spans="1:20" ht="15.6">
      <c r="A431" s="2">
        <v>2541</v>
      </c>
      <c r="B431" s="3">
        <v>46106</v>
      </c>
      <c r="C431" s="4">
        <f>YEAR(SalesDataTable[[#This Row],[Order Date]])</f>
        <v>2026</v>
      </c>
      <c r="D431" s="16" t="str">
        <f>"Q"&amp;ROUNDUP(MONTH(SalesDataTable[[#This Row],[Order Date]])/3,0)</f>
        <v>Q1</v>
      </c>
      <c r="E431" s="4">
        <f>MONTH(SalesDataTable[[#This Row],[Order Date]])</f>
        <v>3</v>
      </c>
      <c r="F431" s="16" t="str">
        <f>TEXT(SalesDataTable[[#This Row],[Order Date]],"MMM")</f>
        <v>Mar</v>
      </c>
      <c r="G431" s="4" t="s">
        <v>6</v>
      </c>
      <c r="H431" s="4" t="s">
        <v>43</v>
      </c>
      <c r="I431" s="4" t="s">
        <v>2</v>
      </c>
      <c r="J431" s="4" t="s">
        <v>3</v>
      </c>
      <c r="K431" s="4" t="s">
        <v>14</v>
      </c>
      <c r="L431" s="4" t="s">
        <v>32</v>
      </c>
      <c r="M431" s="8">
        <v>2</v>
      </c>
      <c r="N431" s="5">
        <v>46.61</v>
      </c>
      <c r="O431" s="6">
        <v>0</v>
      </c>
      <c r="P431" s="5">
        <v>17.97</v>
      </c>
      <c r="Q431" s="5">
        <f t="shared" si="24"/>
        <v>93.22</v>
      </c>
      <c r="R431" s="5">
        <f t="shared" si="25"/>
        <v>35.94</v>
      </c>
      <c r="S431" s="5">
        <f t="shared" si="26"/>
        <v>57.28</v>
      </c>
      <c r="T431" s="7">
        <f t="shared" si="27"/>
        <v>0.61446041621969538</v>
      </c>
    </row>
    <row r="432" spans="1:20" ht="15.6">
      <c r="A432" s="2">
        <v>4264</v>
      </c>
      <c r="B432" s="3">
        <v>46106</v>
      </c>
      <c r="C432" s="4">
        <f>YEAR(SalesDataTable[[#This Row],[Order Date]])</f>
        <v>2026</v>
      </c>
      <c r="D432" s="16" t="str">
        <f>"Q"&amp;ROUNDUP(MONTH(SalesDataTable[[#This Row],[Order Date]])/3,0)</f>
        <v>Q1</v>
      </c>
      <c r="E432" s="4">
        <f>MONTH(SalesDataTable[[#This Row],[Order Date]])</f>
        <v>3</v>
      </c>
      <c r="F432" s="16" t="str">
        <f>TEXT(SalesDataTable[[#This Row],[Order Date]],"MMM")</f>
        <v>Mar</v>
      </c>
      <c r="G432" s="4" t="s">
        <v>11</v>
      </c>
      <c r="H432" s="4" t="s">
        <v>25</v>
      </c>
      <c r="I432" s="4" t="s">
        <v>2</v>
      </c>
      <c r="J432" s="4" t="s">
        <v>13</v>
      </c>
      <c r="K432" s="4" t="s">
        <v>14</v>
      </c>
      <c r="L432" s="4" t="s">
        <v>32</v>
      </c>
      <c r="M432" s="8">
        <v>1</v>
      </c>
      <c r="N432" s="5">
        <v>47.61</v>
      </c>
      <c r="O432" s="6">
        <v>0</v>
      </c>
      <c r="P432" s="5">
        <v>18.89</v>
      </c>
      <c r="Q432" s="5">
        <f t="shared" si="24"/>
        <v>47.61</v>
      </c>
      <c r="R432" s="5">
        <f t="shared" si="25"/>
        <v>18.89</v>
      </c>
      <c r="S432" s="5">
        <f t="shared" si="26"/>
        <v>28.72</v>
      </c>
      <c r="T432" s="7">
        <f t="shared" si="27"/>
        <v>0.60323461457676952</v>
      </c>
    </row>
    <row r="433" spans="1:20" ht="15.6">
      <c r="A433" s="2">
        <v>4311</v>
      </c>
      <c r="B433" s="3">
        <v>46106</v>
      </c>
      <c r="C433" s="4">
        <f>YEAR(SalesDataTable[[#This Row],[Order Date]])</f>
        <v>2026</v>
      </c>
      <c r="D433" s="16" t="str">
        <f>"Q"&amp;ROUNDUP(MONTH(SalesDataTable[[#This Row],[Order Date]])/3,0)</f>
        <v>Q1</v>
      </c>
      <c r="E433" s="4">
        <f>MONTH(SalesDataTable[[#This Row],[Order Date]])</f>
        <v>3</v>
      </c>
      <c r="F433" s="16" t="str">
        <f>TEXT(SalesDataTable[[#This Row],[Order Date]],"MMM")</f>
        <v>Mar</v>
      </c>
      <c r="G433" s="4" t="s">
        <v>11</v>
      </c>
      <c r="H433" s="4" t="s">
        <v>12</v>
      </c>
      <c r="I433" s="4" t="s">
        <v>2</v>
      </c>
      <c r="J433" s="4" t="s">
        <v>13</v>
      </c>
      <c r="K433" s="4" t="s">
        <v>4</v>
      </c>
      <c r="L433" s="4" t="s">
        <v>26</v>
      </c>
      <c r="M433" s="8">
        <v>2</v>
      </c>
      <c r="N433" s="5">
        <v>40.880000000000003</v>
      </c>
      <c r="O433" s="6">
        <v>0.05</v>
      </c>
      <c r="P433" s="5">
        <v>16.39</v>
      </c>
      <c r="Q433" s="5">
        <f t="shared" si="24"/>
        <v>77.671999999999997</v>
      </c>
      <c r="R433" s="5">
        <f t="shared" si="25"/>
        <v>32.78</v>
      </c>
      <c r="S433" s="5">
        <f t="shared" si="26"/>
        <v>44.891999999999996</v>
      </c>
      <c r="T433" s="7">
        <f t="shared" si="27"/>
        <v>0.57796889483983926</v>
      </c>
    </row>
    <row r="434" spans="1:20" ht="15.6">
      <c r="A434" s="2">
        <v>4796</v>
      </c>
      <c r="B434" s="3">
        <v>46106</v>
      </c>
      <c r="C434" s="4">
        <f>YEAR(SalesDataTable[[#This Row],[Order Date]])</f>
        <v>2026</v>
      </c>
      <c r="D434" s="16" t="str">
        <f>"Q"&amp;ROUNDUP(MONTH(SalesDataTable[[#This Row],[Order Date]])/3,0)</f>
        <v>Q1</v>
      </c>
      <c r="E434" s="4">
        <f>MONTH(SalesDataTable[[#This Row],[Order Date]])</f>
        <v>3</v>
      </c>
      <c r="F434" s="16" t="str">
        <f>TEXT(SalesDataTable[[#This Row],[Order Date]],"MMM")</f>
        <v>Mar</v>
      </c>
      <c r="G434" s="4" t="s">
        <v>6</v>
      </c>
      <c r="H434" s="4" t="s">
        <v>43</v>
      </c>
      <c r="I434" s="4" t="s">
        <v>2</v>
      </c>
      <c r="J434" s="4" t="s">
        <v>13</v>
      </c>
      <c r="K434" s="4" t="s">
        <v>34</v>
      </c>
      <c r="L434" s="4" t="s">
        <v>35</v>
      </c>
      <c r="M434" s="8">
        <v>2</v>
      </c>
      <c r="N434" s="5">
        <v>39.409999999999997</v>
      </c>
      <c r="O434" s="6">
        <v>0.15</v>
      </c>
      <c r="P434" s="5">
        <v>14.91</v>
      </c>
      <c r="Q434" s="5">
        <f t="shared" si="24"/>
        <v>66.996999999999986</v>
      </c>
      <c r="R434" s="5">
        <f t="shared" si="25"/>
        <v>29.82</v>
      </c>
      <c r="S434" s="5">
        <f t="shared" si="26"/>
        <v>37.176999999999985</v>
      </c>
      <c r="T434" s="7">
        <f t="shared" si="27"/>
        <v>0.55490544352732207</v>
      </c>
    </row>
    <row r="435" spans="1:20" ht="15.6">
      <c r="A435" s="2">
        <v>89</v>
      </c>
      <c r="B435" s="3">
        <v>46107</v>
      </c>
      <c r="C435" s="4">
        <f>YEAR(SalesDataTable[[#This Row],[Order Date]])</f>
        <v>2026</v>
      </c>
      <c r="D435" s="16" t="str">
        <f>"Q"&amp;ROUNDUP(MONTH(SalesDataTable[[#This Row],[Order Date]])/3,0)</f>
        <v>Q1</v>
      </c>
      <c r="E435" s="4">
        <f>MONTH(SalesDataTable[[#This Row],[Order Date]])</f>
        <v>3</v>
      </c>
      <c r="F435" s="16" t="str">
        <f>TEXT(SalesDataTable[[#This Row],[Order Date]],"MMM")</f>
        <v>Mar</v>
      </c>
      <c r="G435" s="4" t="s">
        <v>11</v>
      </c>
      <c r="H435" s="4" t="s">
        <v>39</v>
      </c>
      <c r="I435" s="4" t="s">
        <v>2</v>
      </c>
      <c r="J435" s="4" t="s">
        <v>3</v>
      </c>
      <c r="K435" s="4" t="s">
        <v>4</v>
      </c>
      <c r="L435" s="4" t="s">
        <v>26</v>
      </c>
      <c r="M435" s="8">
        <v>1</v>
      </c>
      <c r="N435" s="5">
        <v>40.82</v>
      </c>
      <c r="O435" s="6">
        <v>0.05</v>
      </c>
      <c r="P435" s="5">
        <v>16.940000000000001</v>
      </c>
      <c r="Q435" s="5">
        <f t="shared" si="24"/>
        <v>38.778999999999996</v>
      </c>
      <c r="R435" s="5">
        <f t="shared" si="25"/>
        <v>16.940000000000001</v>
      </c>
      <c r="S435" s="5">
        <f t="shared" si="26"/>
        <v>21.838999999999995</v>
      </c>
      <c r="T435" s="7">
        <f t="shared" si="27"/>
        <v>0.56316563088269411</v>
      </c>
    </row>
    <row r="436" spans="1:20" ht="15.6">
      <c r="A436" s="2">
        <v>487</v>
      </c>
      <c r="B436" s="3">
        <v>46107</v>
      </c>
      <c r="C436" s="4">
        <f>YEAR(SalesDataTable[[#This Row],[Order Date]])</f>
        <v>2026</v>
      </c>
      <c r="D436" s="16" t="str">
        <f>"Q"&amp;ROUNDUP(MONTH(SalesDataTable[[#This Row],[Order Date]])/3,0)</f>
        <v>Q1</v>
      </c>
      <c r="E436" s="4">
        <f>MONTH(SalesDataTable[[#This Row],[Order Date]])</f>
        <v>3</v>
      </c>
      <c r="F436" s="16" t="str">
        <f>TEXT(SalesDataTable[[#This Row],[Order Date]],"MMM")</f>
        <v>Mar</v>
      </c>
      <c r="G436" s="4" t="s">
        <v>20</v>
      </c>
      <c r="H436" s="4" t="s">
        <v>33</v>
      </c>
      <c r="I436" s="4" t="s">
        <v>19</v>
      </c>
      <c r="J436" s="4" t="s">
        <v>16</v>
      </c>
      <c r="K436" s="4" t="s">
        <v>14</v>
      </c>
      <c r="L436" s="4" t="s">
        <v>15</v>
      </c>
      <c r="M436" s="8">
        <v>3</v>
      </c>
      <c r="N436" s="5">
        <v>36.979999999999997</v>
      </c>
      <c r="O436" s="6">
        <v>0.1</v>
      </c>
      <c r="P436" s="5">
        <v>13.65</v>
      </c>
      <c r="Q436" s="5">
        <f t="shared" si="24"/>
        <v>99.846000000000004</v>
      </c>
      <c r="R436" s="5">
        <f t="shared" si="25"/>
        <v>40.950000000000003</v>
      </c>
      <c r="S436" s="5">
        <f t="shared" si="26"/>
        <v>58.896000000000001</v>
      </c>
      <c r="T436" s="7">
        <f t="shared" si="27"/>
        <v>0.58986839733189111</v>
      </c>
    </row>
    <row r="437" spans="1:20" ht="15.6">
      <c r="A437" s="2">
        <v>1476</v>
      </c>
      <c r="B437" s="3">
        <v>46107</v>
      </c>
      <c r="C437" s="4">
        <f>YEAR(SalesDataTable[[#This Row],[Order Date]])</f>
        <v>2026</v>
      </c>
      <c r="D437" s="16" t="str">
        <f>"Q"&amp;ROUNDUP(MONTH(SalesDataTable[[#This Row],[Order Date]])/3,0)</f>
        <v>Q1</v>
      </c>
      <c r="E437" s="4">
        <f>MONTH(SalesDataTable[[#This Row],[Order Date]])</f>
        <v>3</v>
      </c>
      <c r="F437" s="16" t="str">
        <f>TEXT(SalesDataTable[[#This Row],[Order Date]],"MMM")</f>
        <v>Mar</v>
      </c>
      <c r="G437" s="4" t="s">
        <v>6</v>
      </c>
      <c r="H437" s="4" t="s">
        <v>43</v>
      </c>
      <c r="I437" s="4" t="s">
        <v>28</v>
      </c>
      <c r="J437" s="4" t="s">
        <v>13</v>
      </c>
      <c r="K437" s="4" t="s">
        <v>14</v>
      </c>
      <c r="L437" s="4" t="s">
        <v>15</v>
      </c>
      <c r="M437" s="8">
        <v>1</v>
      </c>
      <c r="N437" s="5">
        <v>35.700000000000003</v>
      </c>
      <c r="O437" s="6">
        <v>0.05</v>
      </c>
      <c r="P437" s="5">
        <v>13.91</v>
      </c>
      <c r="Q437" s="5">
        <f t="shared" si="24"/>
        <v>33.914999999999999</v>
      </c>
      <c r="R437" s="5">
        <f t="shared" si="25"/>
        <v>13.91</v>
      </c>
      <c r="S437" s="5">
        <f t="shared" si="26"/>
        <v>20.004999999999999</v>
      </c>
      <c r="T437" s="7">
        <f t="shared" si="27"/>
        <v>0.58985699542975079</v>
      </c>
    </row>
    <row r="438" spans="1:20" ht="15.6">
      <c r="A438" s="2">
        <v>2145</v>
      </c>
      <c r="B438" s="3">
        <v>46107</v>
      </c>
      <c r="C438" s="4">
        <f>YEAR(SalesDataTable[[#This Row],[Order Date]])</f>
        <v>2026</v>
      </c>
      <c r="D438" s="16" t="str">
        <f>"Q"&amp;ROUNDUP(MONTH(SalesDataTable[[#This Row],[Order Date]])/3,0)</f>
        <v>Q1</v>
      </c>
      <c r="E438" s="4">
        <f>MONTH(SalesDataTable[[#This Row],[Order Date]])</f>
        <v>3</v>
      </c>
      <c r="F438" s="16" t="str">
        <f>TEXT(SalesDataTable[[#This Row],[Order Date]],"MMM")</f>
        <v>Mar</v>
      </c>
      <c r="G438" s="4" t="s">
        <v>20</v>
      </c>
      <c r="H438" s="4" t="s">
        <v>33</v>
      </c>
      <c r="I438" s="4" t="s">
        <v>19</v>
      </c>
      <c r="J438" s="4" t="s">
        <v>3</v>
      </c>
      <c r="K438" s="4" t="s">
        <v>4</v>
      </c>
      <c r="L438" s="4" t="s">
        <v>26</v>
      </c>
      <c r="M438" s="8">
        <v>1</v>
      </c>
      <c r="N438" s="5">
        <v>39.53</v>
      </c>
      <c r="O438" s="6">
        <v>0.05</v>
      </c>
      <c r="P438" s="5">
        <v>17.170000000000002</v>
      </c>
      <c r="Q438" s="5">
        <f t="shared" si="24"/>
        <v>37.5535</v>
      </c>
      <c r="R438" s="5">
        <f t="shared" si="25"/>
        <v>17.170000000000002</v>
      </c>
      <c r="S438" s="5">
        <f t="shared" si="26"/>
        <v>20.383499999999998</v>
      </c>
      <c r="T438" s="7">
        <f t="shared" si="27"/>
        <v>0.54278562584046752</v>
      </c>
    </row>
    <row r="439" spans="1:20" ht="15.6">
      <c r="A439" s="2">
        <v>2999</v>
      </c>
      <c r="B439" s="3">
        <v>46107</v>
      </c>
      <c r="C439" s="4">
        <f>YEAR(SalesDataTable[[#This Row],[Order Date]])</f>
        <v>2026</v>
      </c>
      <c r="D439" s="16" t="str">
        <f>"Q"&amp;ROUNDUP(MONTH(SalesDataTable[[#This Row],[Order Date]])/3,0)</f>
        <v>Q1</v>
      </c>
      <c r="E439" s="4">
        <f>MONTH(SalesDataTable[[#This Row],[Order Date]])</f>
        <v>3</v>
      </c>
      <c r="F439" s="16" t="str">
        <f>TEXT(SalesDataTable[[#This Row],[Order Date]],"MMM")</f>
        <v>Mar</v>
      </c>
      <c r="G439" s="4" t="s">
        <v>11</v>
      </c>
      <c r="H439" s="4" t="s">
        <v>18</v>
      </c>
      <c r="I439" s="4" t="s">
        <v>19</v>
      </c>
      <c r="J439" s="4" t="s">
        <v>3</v>
      </c>
      <c r="K439" s="4" t="s">
        <v>14</v>
      </c>
      <c r="L439" s="4" t="s">
        <v>15</v>
      </c>
      <c r="M439" s="8">
        <v>2</v>
      </c>
      <c r="N439" s="5">
        <v>35.75</v>
      </c>
      <c r="O439" s="6">
        <v>0</v>
      </c>
      <c r="P439" s="5">
        <v>13.28</v>
      </c>
      <c r="Q439" s="5">
        <f t="shared" si="24"/>
        <v>71.5</v>
      </c>
      <c r="R439" s="5">
        <f t="shared" si="25"/>
        <v>26.56</v>
      </c>
      <c r="S439" s="5">
        <f t="shared" si="26"/>
        <v>44.94</v>
      </c>
      <c r="T439" s="7">
        <f t="shared" si="27"/>
        <v>0.62853146853146846</v>
      </c>
    </row>
    <row r="440" spans="1:20" ht="15.6">
      <c r="A440" s="2">
        <v>4464</v>
      </c>
      <c r="B440" s="3">
        <v>46107</v>
      </c>
      <c r="C440" s="4">
        <f>YEAR(SalesDataTable[[#This Row],[Order Date]])</f>
        <v>2026</v>
      </c>
      <c r="D440" s="16" t="str">
        <f>"Q"&amp;ROUNDUP(MONTH(SalesDataTable[[#This Row],[Order Date]])/3,0)</f>
        <v>Q1</v>
      </c>
      <c r="E440" s="4">
        <f>MONTH(SalesDataTable[[#This Row],[Order Date]])</f>
        <v>3</v>
      </c>
      <c r="F440" s="16" t="str">
        <f>TEXT(SalesDataTable[[#This Row],[Order Date]],"MMM")</f>
        <v>Mar</v>
      </c>
      <c r="G440" s="4" t="s">
        <v>11</v>
      </c>
      <c r="H440" s="4" t="s">
        <v>12</v>
      </c>
      <c r="I440" s="4" t="s">
        <v>2</v>
      </c>
      <c r="J440" s="4" t="s">
        <v>16</v>
      </c>
      <c r="K440" s="4" t="s">
        <v>34</v>
      </c>
      <c r="L440" s="4" t="s">
        <v>45</v>
      </c>
      <c r="M440" s="8">
        <v>2</v>
      </c>
      <c r="N440" s="5">
        <v>50.17</v>
      </c>
      <c r="O440" s="6">
        <v>0</v>
      </c>
      <c r="P440" s="5">
        <v>22.37</v>
      </c>
      <c r="Q440" s="5">
        <f t="shared" si="24"/>
        <v>100.34</v>
      </c>
      <c r="R440" s="5">
        <f t="shared" si="25"/>
        <v>44.74</v>
      </c>
      <c r="S440" s="5">
        <f t="shared" si="26"/>
        <v>55.6</v>
      </c>
      <c r="T440" s="7">
        <f t="shared" si="27"/>
        <v>0.55411600558102447</v>
      </c>
    </row>
    <row r="441" spans="1:20" ht="15.6">
      <c r="A441" s="2">
        <v>4978</v>
      </c>
      <c r="B441" s="3">
        <v>46107</v>
      </c>
      <c r="C441" s="4">
        <f>YEAR(SalesDataTable[[#This Row],[Order Date]])</f>
        <v>2026</v>
      </c>
      <c r="D441" s="16" t="str">
        <f>"Q"&amp;ROUNDUP(MONTH(SalesDataTable[[#This Row],[Order Date]])/3,0)</f>
        <v>Q1</v>
      </c>
      <c r="E441" s="4">
        <f>MONTH(SalesDataTable[[#This Row],[Order Date]])</f>
        <v>3</v>
      </c>
      <c r="F441" s="16" t="str">
        <f>TEXT(SalesDataTable[[#This Row],[Order Date]],"MMM")</f>
        <v>Mar</v>
      </c>
      <c r="G441" s="4" t="s">
        <v>0</v>
      </c>
      <c r="H441" s="4" t="s">
        <v>36</v>
      </c>
      <c r="I441" s="4" t="s">
        <v>2</v>
      </c>
      <c r="J441" s="4" t="s">
        <v>13</v>
      </c>
      <c r="K441" s="4" t="s">
        <v>34</v>
      </c>
      <c r="L441" s="4" t="s">
        <v>35</v>
      </c>
      <c r="M441" s="8">
        <v>5</v>
      </c>
      <c r="N441" s="5">
        <v>41.32</v>
      </c>
      <c r="O441" s="6">
        <v>0</v>
      </c>
      <c r="P441" s="5">
        <v>15.09</v>
      </c>
      <c r="Q441" s="5">
        <f t="shared" si="24"/>
        <v>206.6</v>
      </c>
      <c r="R441" s="5">
        <f t="shared" si="25"/>
        <v>75.45</v>
      </c>
      <c r="S441" s="5">
        <f t="shared" si="26"/>
        <v>131.14999999999998</v>
      </c>
      <c r="T441" s="7">
        <f t="shared" si="27"/>
        <v>0.63480154888673757</v>
      </c>
    </row>
    <row r="442" spans="1:20" ht="15.6">
      <c r="A442" s="2">
        <v>130</v>
      </c>
      <c r="B442" s="3">
        <v>46108</v>
      </c>
      <c r="C442" s="4">
        <f>YEAR(SalesDataTable[[#This Row],[Order Date]])</f>
        <v>2026</v>
      </c>
      <c r="D442" s="16" t="str">
        <f>"Q"&amp;ROUNDUP(MONTH(SalesDataTable[[#This Row],[Order Date]])/3,0)</f>
        <v>Q1</v>
      </c>
      <c r="E442" s="4">
        <f>MONTH(SalesDataTable[[#This Row],[Order Date]])</f>
        <v>3</v>
      </c>
      <c r="F442" s="16" t="str">
        <f>TEXT(SalesDataTable[[#This Row],[Order Date]],"MMM")</f>
        <v>Mar</v>
      </c>
      <c r="G442" s="4" t="s">
        <v>20</v>
      </c>
      <c r="H442" s="4" t="s">
        <v>31</v>
      </c>
      <c r="I442" s="4" t="s">
        <v>28</v>
      </c>
      <c r="J442" s="4" t="s">
        <v>13</v>
      </c>
      <c r="K442" s="4" t="s">
        <v>9</v>
      </c>
      <c r="L442" s="4" t="s">
        <v>37</v>
      </c>
      <c r="M442" s="8">
        <v>3</v>
      </c>
      <c r="N442" s="5">
        <v>152.4</v>
      </c>
      <c r="O442" s="6">
        <v>0.05</v>
      </c>
      <c r="P442" s="5">
        <v>79.97</v>
      </c>
      <c r="Q442" s="5">
        <f t="shared" si="24"/>
        <v>434.34000000000003</v>
      </c>
      <c r="R442" s="5">
        <f t="shared" si="25"/>
        <v>239.91</v>
      </c>
      <c r="S442" s="5">
        <f t="shared" si="26"/>
        <v>194.43000000000004</v>
      </c>
      <c r="T442" s="7">
        <f t="shared" si="27"/>
        <v>0.44764470230694853</v>
      </c>
    </row>
    <row r="443" spans="1:20" ht="15.6">
      <c r="A443" s="2">
        <v>848</v>
      </c>
      <c r="B443" s="3">
        <v>46108</v>
      </c>
      <c r="C443" s="4">
        <f>YEAR(SalesDataTable[[#This Row],[Order Date]])</f>
        <v>2026</v>
      </c>
      <c r="D443" s="16" t="str">
        <f>"Q"&amp;ROUNDUP(MONTH(SalesDataTable[[#This Row],[Order Date]])/3,0)</f>
        <v>Q1</v>
      </c>
      <c r="E443" s="4">
        <f>MONTH(SalesDataTable[[#This Row],[Order Date]])</f>
        <v>3</v>
      </c>
      <c r="F443" s="16" t="str">
        <f>TEXT(SalesDataTable[[#This Row],[Order Date]],"MMM")</f>
        <v>Mar</v>
      </c>
      <c r="G443" s="4" t="s">
        <v>0</v>
      </c>
      <c r="H443" s="4" t="s">
        <v>1</v>
      </c>
      <c r="I443" s="4" t="s">
        <v>2</v>
      </c>
      <c r="J443" s="4" t="s">
        <v>13</v>
      </c>
      <c r="K443" s="4" t="s">
        <v>34</v>
      </c>
      <c r="L443" s="4" t="s">
        <v>42</v>
      </c>
      <c r="M443" s="8">
        <v>1</v>
      </c>
      <c r="N443" s="5">
        <v>36.299999999999997</v>
      </c>
      <c r="O443" s="6">
        <v>0</v>
      </c>
      <c r="P443" s="5">
        <v>14.1</v>
      </c>
      <c r="Q443" s="5">
        <f t="shared" si="24"/>
        <v>36.299999999999997</v>
      </c>
      <c r="R443" s="5">
        <f t="shared" si="25"/>
        <v>14.1</v>
      </c>
      <c r="S443" s="5">
        <f t="shared" si="26"/>
        <v>22.199999999999996</v>
      </c>
      <c r="T443" s="7">
        <f t="shared" si="27"/>
        <v>0.61157024793388426</v>
      </c>
    </row>
    <row r="444" spans="1:20" ht="15.6">
      <c r="A444" s="2">
        <v>1359</v>
      </c>
      <c r="B444" s="3">
        <v>46108</v>
      </c>
      <c r="C444" s="4">
        <f>YEAR(SalesDataTable[[#This Row],[Order Date]])</f>
        <v>2026</v>
      </c>
      <c r="D444" s="16" t="str">
        <f>"Q"&amp;ROUNDUP(MONTH(SalesDataTable[[#This Row],[Order Date]])/3,0)</f>
        <v>Q1</v>
      </c>
      <c r="E444" s="4">
        <f>MONTH(SalesDataTable[[#This Row],[Order Date]])</f>
        <v>3</v>
      </c>
      <c r="F444" s="16" t="str">
        <f>TEXT(SalesDataTable[[#This Row],[Order Date]],"MMM")</f>
        <v>Mar</v>
      </c>
      <c r="G444" s="4" t="s">
        <v>11</v>
      </c>
      <c r="H444" s="4" t="s">
        <v>25</v>
      </c>
      <c r="I444" s="4" t="s">
        <v>2</v>
      </c>
      <c r="J444" s="4" t="s">
        <v>3</v>
      </c>
      <c r="K444" s="4" t="s">
        <v>14</v>
      </c>
      <c r="L444" s="4" t="s">
        <v>32</v>
      </c>
      <c r="M444" s="8">
        <v>3</v>
      </c>
      <c r="N444" s="5">
        <v>46.24</v>
      </c>
      <c r="O444" s="6">
        <v>0.1</v>
      </c>
      <c r="P444" s="5">
        <v>18.2</v>
      </c>
      <c r="Q444" s="5">
        <f t="shared" si="24"/>
        <v>124.848</v>
      </c>
      <c r="R444" s="5">
        <f t="shared" si="25"/>
        <v>54.599999999999994</v>
      </c>
      <c r="S444" s="5">
        <f t="shared" si="26"/>
        <v>70.248000000000005</v>
      </c>
      <c r="T444" s="7">
        <f t="shared" si="27"/>
        <v>0.56266820453671673</v>
      </c>
    </row>
    <row r="445" spans="1:20" ht="15.6">
      <c r="A445" s="2">
        <v>2379</v>
      </c>
      <c r="B445" s="3">
        <v>46108</v>
      </c>
      <c r="C445" s="4">
        <f>YEAR(SalesDataTable[[#This Row],[Order Date]])</f>
        <v>2026</v>
      </c>
      <c r="D445" s="16" t="str">
        <f>"Q"&amp;ROUNDUP(MONTH(SalesDataTable[[#This Row],[Order Date]])/3,0)</f>
        <v>Q1</v>
      </c>
      <c r="E445" s="4">
        <f>MONTH(SalesDataTable[[#This Row],[Order Date]])</f>
        <v>3</v>
      </c>
      <c r="F445" s="16" t="str">
        <f>TEXT(SalesDataTable[[#This Row],[Order Date]],"MMM")</f>
        <v>Mar</v>
      </c>
      <c r="G445" s="4" t="s">
        <v>0</v>
      </c>
      <c r="H445" s="4" t="s">
        <v>1</v>
      </c>
      <c r="I445" s="4" t="s">
        <v>19</v>
      </c>
      <c r="J445" s="4" t="s">
        <v>3</v>
      </c>
      <c r="K445" s="4" t="s">
        <v>14</v>
      </c>
      <c r="L445" s="4" t="s">
        <v>48</v>
      </c>
      <c r="M445" s="8">
        <v>2</v>
      </c>
      <c r="N445" s="5">
        <v>165.58</v>
      </c>
      <c r="O445" s="6">
        <v>0</v>
      </c>
      <c r="P445" s="5">
        <v>86.16</v>
      </c>
      <c r="Q445" s="5">
        <f t="shared" si="24"/>
        <v>331.16</v>
      </c>
      <c r="R445" s="5">
        <f t="shared" si="25"/>
        <v>172.32</v>
      </c>
      <c r="S445" s="5">
        <f t="shared" si="26"/>
        <v>158.84000000000003</v>
      </c>
      <c r="T445" s="7">
        <f t="shared" si="27"/>
        <v>0.47964730039859893</v>
      </c>
    </row>
    <row r="446" spans="1:20" ht="15.6">
      <c r="A446" s="2">
        <v>2987</v>
      </c>
      <c r="B446" s="3">
        <v>46108</v>
      </c>
      <c r="C446" s="4">
        <f>YEAR(SalesDataTable[[#This Row],[Order Date]])</f>
        <v>2026</v>
      </c>
      <c r="D446" s="16" t="str">
        <f>"Q"&amp;ROUNDUP(MONTH(SalesDataTable[[#This Row],[Order Date]])/3,0)</f>
        <v>Q1</v>
      </c>
      <c r="E446" s="4">
        <f>MONTH(SalesDataTable[[#This Row],[Order Date]])</f>
        <v>3</v>
      </c>
      <c r="F446" s="16" t="str">
        <f>TEXT(SalesDataTable[[#This Row],[Order Date]],"MMM")</f>
        <v>Mar</v>
      </c>
      <c r="G446" s="4" t="s">
        <v>0</v>
      </c>
      <c r="H446" s="4" t="s">
        <v>36</v>
      </c>
      <c r="I446" s="4" t="s">
        <v>2</v>
      </c>
      <c r="J446" s="4" t="s">
        <v>3</v>
      </c>
      <c r="K446" s="4" t="s">
        <v>23</v>
      </c>
      <c r="L446" s="4" t="s">
        <v>51</v>
      </c>
      <c r="M446" s="8">
        <v>4</v>
      </c>
      <c r="N446" s="5">
        <v>121.49</v>
      </c>
      <c r="O446" s="6">
        <v>0</v>
      </c>
      <c r="P446" s="5">
        <v>62.01</v>
      </c>
      <c r="Q446" s="5">
        <f t="shared" si="24"/>
        <v>485.96</v>
      </c>
      <c r="R446" s="5">
        <f t="shared" si="25"/>
        <v>248.04</v>
      </c>
      <c r="S446" s="5">
        <f t="shared" si="26"/>
        <v>237.92</v>
      </c>
      <c r="T446" s="7">
        <f t="shared" si="27"/>
        <v>0.4895876203802782</v>
      </c>
    </row>
    <row r="447" spans="1:20" ht="15.6">
      <c r="A447" s="2">
        <v>3121</v>
      </c>
      <c r="B447" s="3">
        <v>46108</v>
      </c>
      <c r="C447" s="4">
        <f>YEAR(SalesDataTable[[#This Row],[Order Date]])</f>
        <v>2026</v>
      </c>
      <c r="D447" s="16" t="str">
        <f>"Q"&amp;ROUNDUP(MONTH(SalesDataTable[[#This Row],[Order Date]])/3,0)</f>
        <v>Q1</v>
      </c>
      <c r="E447" s="4">
        <f>MONTH(SalesDataTable[[#This Row],[Order Date]])</f>
        <v>3</v>
      </c>
      <c r="F447" s="16" t="str">
        <f>TEXT(SalesDataTable[[#This Row],[Order Date]],"MMM")</f>
        <v>Mar</v>
      </c>
      <c r="G447" s="4" t="s">
        <v>6</v>
      </c>
      <c r="H447" s="4" t="s">
        <v>43</v>
      </c>
      <c r="I447" s="4" t="s">
        <v>19</v>
      </c>
      <c r="J447" s="4" t="s">
        <v>13</v>
      </c>
      <c r="K447" s="4" t="s">
        <v>4</v>
      </c>
      <c r="L447" s="4" t="s">
        <v>5</v>
      </c>
      <c r="M447" s="8">
        <v>5</v>
      </c>
      <c r="N447" s="5">
        <v>81.84</v>
      </c>
      <c r="O447" s="6">
        <v>0.1</v>
      </c>
      <c r="P447" s="5">
        <v>42.7</v>
      </c>
      <c r="Q447" s="5">
        <f t="shared" si="24"/>
        <v>368.28000000000003</v>
      </c>
      <c r="R447" s="5">
        <f t="shared" si="25"/>
        <v>213.5</v>
      </c>
      <c r="S447" s="5">
        <f t="shared" si="26"/>
        <v>154.78000000000003</v>
      </c>
      <c r="T447" s="7">
        <f t="shared" si="27"/>
        <v>0.42027804931030743</v>
      </c>
    </row>
    <row r="448" spans="1:20" ht="15.6">
      <c r="A448" s="2">
        <v>4445</v>
      </c>
      <c r="B448" s="3">
        <v>46108</v>
      </c>
      <c r="C448" s="4">
        <f>YEAR(SalesDataTable[[#This Row],[Order Date]])</f>
        <v>2026</v>
      </c>
      <c r="D448" s="16" t="str">
        <f>"Q"&amp;ROUNDUP(MONTH(SalesDataTable[[#This Row],[Order Date]])/3,0)</f>
        <v>Q1</v>
      </c>
      <c r="E448" s="4">
        <f>MONTH(SalesDataTable[[#This Row],[Order Date]])</f>
        <v>3</v>
      </c>
      <c r="F448" s="16" t="str">
        <f>TEXT(SalesDataTable[[#This Row],[Order Date]],"MMM")</f>
        <v>Mar</v>
      </c>
      <c r="G448" s="4" t="s">
        <v>6</v>
      </c>
      <c r="H448" s="4" t="s">
        <v>41</v>
      </c>
      <c r="I448" s="4" t="s">
        <v>2</v>
      </c>
      <c r="J448" s="4" t="s">
        <v>13</v>
      </c>
      <c r="K448" s="4" t="s">
        <v>9</v>
      </c>
      <c r="L448" s="4" t="s">
        <v>37</v>
      </c>
      <c r="M448" s="8">
        <v>1</v>
      </c>
      <c r="N448" s="5">
        <v>151.47999999999999</v>
      </c>
      <c r="O448" s="6">
        <v>0</v>
      </c>
      <c r="P448" s="5">
        <v>79.41</v>
      </c>
      <c r="Q448" s="5">
        <f t="shared" si="24"/>
        <v>151.47999999999999</v>
      </c>
      <c r="R448" s="5">
        <f t="shared" si="25"/>
        <v>79.41</v>
      </c>
      <c r="S448" s="5">
        <f t="shared" si="26"/>
        <v>72.069999999999993</v>
      </c>
      <c r="T448" s="7">
        <f t="shared" si="27"/>
        <v>0.47577237919197252</v>
      </c>
    </row>
    <row r="449" spans="1:20" ht="15.6">
      <c r="A449" s="2">
        <v>441</v>
      </c>
      <c r="B449" s="3">
        <v>46109</v>
      </c>
      <c r="C449" s="4">
        <f>YEAR(SalesDataTable[[#This Row],[Order Date]])</f>
        <v>2026</v>
      </c>
      <c r="D449" s="16" t="str">
        <f>"Q"&amp;ROUNDUP(MONTH(SalesDataTable[[#This Row],[Order Date]])/3,0)</f>
        <v>Q1</v>
      </c>
      <c r="E449" s="4">
        <f>MONTH(SalesDataTable[[#This Row],[Order Date]])</f>
        <v>3</v>
      </c>
      <c r="F449" s="16" t="str">
        <f>TEXT(SalesDataTable[[#This Row],[Order Date]],"MMM")</f>
        <v>Mar</v>
      </c>
      <c r="G449" s="4" t="s">
        <v>0</v>
      </c>
      <c r="H449" s="4" t="s">
        <v>50</v>
      </c>
      <c r="I449" s="4" t="s">
        <v>19</v>
      </c>
      <c r="J449" s="4" t="s">
        <v>13</v>
      </c>
      <c r="K449" s="4" t="s">
        <v>34</v>
      </c>
      <c r="L449" s="4" t="s">
        <v>45</v>
      </c>
      <c r="M449" s="8">
        <v>1</v>
      </c>
      <c r="N449" s="5">
        <v>51.02</v>
      </c>
      <c r="O449" s="6">
        <v>0.05</v>
      </c>
      <c r="P449" s="5">
        <v>21.94</v>
      </c>
      <c r="Q449" s="5">
        <f t="shared" si="24"/>
        <v>48.469000000000001</v>
      </c>
      <c r="R449" s="5">
        <f t="shared" si="25"/>
        <v>21.94</v>
      </c>
      <c r="S449" s="5">
        <f t="shared" si="26"/>
        <v>26.529</v>
      </c>
      <c r="T449" s="7">
        <f t="shared" si="27"/>
        <v>0.54733953661102974</v>
      </c>
    </row>
    <row r="450" spans="1:20" ht="15.6">
      <c r="A450" s="2">
        <v>4608</v>
      </c>
      <c r="B450" s="3">
        <v>46109</v>
      </c>
      <c r="C450" s="4">
        <f>YEAR(SalesDataTable[[#This Row],[Order Date]])</f>
        <v>2026</v>
      </c>
      <c r="D450" s="16" t="str">
        <f>"Q"&amp;ROUNDUP(MONTH(SalesDataTable[[#This Row],[Order Date]])/3,0)</f>
        <v>Q1</v>
      </c>
      <c r="E450" s="4">
        <f>MONTH(SalesDataTable[[#This Row],[Order Date]])</f>
        <v>3</v>
      </c>
      <c r="F450" s="16" t="str">
        <f>TEXT(SalesDataTable[[#This Row],[Order Date]],"MMM")</f>
        <v>Mar</v>
      </c>
      <c r="G450" s="4" t="s">
        <v>11</v>
      </c>
      <c r="H450" s="4" t="s">
        <v>12</v>
      </c>
      <c r="I450" s="4" t="s">
        <v>8</v>
      </c>
      <c r="J450" s="4" t="s">
        <v>16</v>
      </c>
      <c r="K450" s="4" t="s">
        <v>4</v>
      </c>
      <c r="L450" s="4" t="s">
        <v>26</v>
      </c>
      <c r="M450" s="8">
        <v>8</v>
      </c>
      <c r="N450" s="5">
        <v>40.86</v>
      </c>
      <c r="O450" s="6">
        <v>0.1</v>
      </c>
      <c r="P450" s="5">
        <v>16.34</v>
      </c>
      <c r="Q450" s="5">
        <f t="shared" ref="Q450:Q513" si="28">M450*N450*(1-O450)</f>
        <v>294.19200000000001</v>
      </c>
      <c r="R450" s="5">
        <f t="shared" ref="R450:R513" si="29">M450*P450</f>
        <v>130.72</v>
      </c>
      <c r="S450" s="5">
        <f t="shared" ref="S450:S513" si="30">Q450-R450</f>
        <v>163.47200000000001</v>
      </c>
      <c r="T450" s="7">
        <f t="shared" ref="T450:T513" si="31">IFERROR(S450/Q450,0)</f>
        <v>0.55566432805786703</v>
      </c>
    </row>
    <row r="451" spans="1:20" ht="15.6">
      <c r="A451" s="2">
        <v>4914</v>
      </c>
      <c r="B451" s="3">
        <v>46109</v>
      </c>
      <c r="C451" s="4">
        <f>YEAR(SalesDataTable[[#This Row],[Order Date]])</f>
        <v>2026</v>
      </c>
      <c r="D451" s="16" t="str">
        <f>"Q"&amp;ROUNDUP(MONTH(SalesDataTable[[#This Row],[Order Date]])/3,0)</f>
        <v>Q1</v>
      </c>
      <c r="E451" s="4">
        <f>MONTH(SalesDataTable[[#This Row],[Order Date]])</f>
        <v>3</v>
      </c>
      <c r="F451" s="16" t="str">
        <f>TEXT(SalesDataTable[[#This Row],[Order Date]],"MMM")</f>
        <v>Mar</v>
      </c>
      <c r="G451" s="4" t="s">
        <v>0</v>
      </c>
      <c r="H451" s="4" t="s">
        <v>36</v>
      </c>
      <c r="I451" s="4" t="s">
        <v>2</v>
      </c>
      <c r="J451" s="4" t="s">
        <v>13</v>
      </c>
      <c r="K451" s="4" t="s">
        <v>14</v>
      </c>
      <c r="L451" s="4" t="s">
        <v>48</v>
      </c>
      <c r="M451" s="8">
        <v>5</v>
      </c>
      <c r="N451" s="5">
        <v>163.33000000000001</v>
      </c>
      <c r="O451" s="6">
        <v>0</v>
      </c>
      <c r="P451" s="5">
        <v>87.05</v>
      </c>
      <c r="Q451" s="5">
        <f t="shared" si="28"/>
        <v>816.65000000000009</v>
      </c>
      <c r="R451" s="5">
        <f t="shared" si="29"/>
        <v>435.25</v>
      </c>
      <c r="S451" s="5">
        <f t="shared" si="30"/>
        <v>381.40000000000009</v>
      </c>
      <c r="T451" s="7">
        <f t="shared" si="31"/>
        <v>0.46702993938651816</v>
      </c>
    </row>
    <row r="452" spans="1:20" ht="15.6">
      <c r="A452" s="2">
        <v>860</v>
      </c>
      <c r="B452" s="3">
        <v>46110</v>
      </c>
      <c r="C452" s="4">
        <f>YEAR(SalesDataTable[[#This Row],[Order Date]])</f>
        <v>2026</v>
      </c>
      <c r="D452" s="16" t="str">
        <f>"Q"&amp;ROUNDUP(MONTH(SalesDataTable[[#This Row],[Order Date]])/3,0)</f>
        <v>Q1</v>
      </c>
      <c r="E452" s="4">
        <f>MONTH(SalesDataTable[[#This Row],[Order Date]])</f>
        <v>3</v>
      </c>
      <c r="F452" s="16" t="str">
        <f>TEXT(SalesDataTable[[#This Row],[Order Date]],"MMM")</f>
        <v>Mar</v>
      </c>
      <c r="G452" s="4" t="s">
        <v>6</v>
      </c>
      <c r="H452" s="4" t="s">
        <v>49</v>
      </c>
      <c r="I452" s="4" t="s">
        <v>28</v>
      </c>
      <c r="J452" s="4" t="s">
        <v>13</v>
      </c>
      <c r="K452" s="4" t="s">
        <v>9</v>
      </c>
      <c r="L452" s="4" t="s">
        <v>10</v>
      </c>
      <c r="M452" s="8">
        <v>1</v>
      </c>
      <c r="N452" s="5">
        <v>90.27</v>
      </c>
      <c r="O452" s="6">
        <v>0</v>
      </c>
      <c r="P452" s="5">
        <v>46.38</v>
      </c>
      <c r="Q452" s="5">
        <f t="shared" si="28"/>
        <v>90.27</v>
      </c>
      <c r="R452" s="5">
        <f t="shared" si="29"/>
        <v>46.38</v>
      </c>
      <c r="S452" s="5">
        <f t="shared" si="30"/>
        <v>43.889999999999993</v>
      </c>
      <c r="T452" s="7">
        <f t="shared" si="31"/>
        <v>0.48620804253904948</v>
      </c>
    </row>
    <row r="453" spans="1:20" ht="15.6">
      <c r="A453" s="2">
        <v>920</v>
      </c>
      <c r="B453" s="3">
        <v>46110</v>
      </c>
      <c r="C453" s="4">
        <f>YEAR(SalesDataTable[[#This Row],[Order Date]])</f>
        <v>2026</v>
      </c>
      <c r="D453" s="16" t="str">
        <f>"Q"&amp;ROUNDUP(MONTH(SalesDataTable[[#This Row],[Order Date]])/3,0)</f>
        <v>Q1</v>
      </c>
      <c r="E453" s="4">
        <f>MONTH(SalesDataTable[[#This Row],[Order Date]])</f>
        <v>3</v>
      </c>
      <c r="F453" s="16" t="str">
        <f>TEXT(SalesDataTable[[#This Row],[Order Date]],"MMM")</f>
        <v>Mar</v>
      </c>
      <c r="G453" s="4" t="s">
        <v>0</v>
      </c>
      <c r="H453" s="4" t="s">
        <v>36</v>
      </c>
      <c r="I453" s="4" t="s">
        <v>8</v>
      </c>
      <c r="J453" s="4" t="s">
        <v>16</v>
      </c>
      <c r="K453" s="4" t="s">
        <v>14</v>
      </c>
      <c r="L453" s="4" t="s">
        <v>44</v>
      </c>
      <c r="M453" s="8">
        <v>12</v>
      </c>
      <c r="N453" s="5">
        <v>131.31</v>
      </c>
      <c r="O453" s="6">
        <v>0.05</v>
      </c>
      <c r="P453" s="5">
        <v>68.459999999999994</v>
      </c>
      <c r="Q453" s="5">
        <f t="shared" si="28"/>
        <v>1496.934</v>
      </c>
      <c r="R453" s="5">
        <f t="shared" si="29"/>
        <v>821.52</v>
      </c>
      <c r="S453" s="5">
        <f t="shared" si="30"/>
        <v>675.41399999999999</v>
      </c>
      <c r="T453" s="7">
        <f t="shared" si="31"/>
        <v>0.45119824922140855</v>
      </c>
    </row>
    <row r="454" spans="1:20" ht="15.6">
      <c r="A454" s="2">
        <v>1700</v>
      </c>
      <c r="B454" s="3">
        <v>46110</v>
      </c>
      <c r="C454" s="4">
        <f>YEAR(SalesDataTable[[#This Row],[Order Date]])</f>
        <v>2026</v>
      </c>
      <c r="D454" s="16" t="str">
        <f>"Q"&amp;ROUNDUP(MONTH(SalesDataTable[[#This Row],[Order Date]])/3,0)</f>
        <v>Q1</v>
      </c>
      <c r="E454" s="4">
        <f>MONTH(SalesDataTable[[#This Row],[Order Date]])</f>
        <v>3</v>
      </c>
      <c r="F454" s="16" t="str">
        <f>TEXT(SalesDataTable[[#This Row],[Order Date]],"MMM")</f>
        <v>Mar</v>
      </c>
      <c r="G454" s="4" t="s">
        <v>6</v>
      </c>
      <c r="H454" s="4" t="s">
        <v>43</v>
      </c>
      <c r="I454" s="4" t="s">
        <v>28</v>
      </c>
      <c r="J454" s="4" t="s">
        <v>13</v>
      </c>
      <c r="K454" s="4" t="s">
        <v>14</v>
      </c>
      <c r="L454" s="4" t="s">
        <v>48</v>
      </c>
      <c r="M454" s="8">
        <v>1</v>
      </c>
      <c r="N454" s="5">
        <v>167.27</v>
      </c>
      <c r="O454" s="6">
        <v>0.05</v>
      </c>
      <c r="P454" s="5">
        <v>88.19</v>
      </c>
      <c r="Q454" s="5">
        <f t="shared" si="28"/>
        <v>158.90649999999999</v>
      </c>
      <c r="R454" s="5">
        <f t="shared" si="29"/>
        <v>88.19</v>
      </c>
      <c r="S454" s="5">
        <f t="shared" si="30"/>
        <v>70.716499999999996</v>
      </c>
      <c r="T454" s="7">
        <f t="shared" si="31"/>
        <v>0.44501955552478972</v>
      </c>
    </row>
    <row r="455" spans="1:20" ht="15.6">
      <c r="A455" s="2">
        <v>1768</v>
      </c>
      <c r="B455" s="3">
        <v>46110</v>
      </c>
      <c r="C455" s="4">
        <f>YEAR(SalesDataTable[[#This Row],[Order Date]])</f>
        <v>2026</v>
      </c>
      <c r="D455" s="16" t="str">
        <f>"Q"&amp;ROUNDUP(MONTH(SalesDataTable[[#This Row],[Order Date]])/3,0)</f>
        <v>Q1</v>
      </c>
      <c r="E455" s="4">
        <f>MONTH(SalesDataTable[[#This Row],[Order Date]])</f>
        <v>3</v>
      </c>
      <c r="F455" s="16" t="str">
        <f>TEXT(SalesDataTable[[#This Row],[Order Date]],"MMM")</f>
        <v>Mar</v>
      </c>
      <c r="G455" s="4" t="s">
        <v>6</v>
      </c>
      <c r="H455" s="4" t="s">
        <v>43</v>
      </c>
      <c r="I455" s="4" t="s">
        <v>28</v>
      </c>
      <c r="J455" s="4" t="s">
        <v>3</v>
      </c>
      <c r="K455" s="4" t="s">
        <v>9</v>
      </c>
      <c r="L455" s="4" t="s">
        <v>46</v>
      </c>
      <c r="M455" s="8">
        <v>4</v>
      </c>
      <c r="N455" s="5">
        <v>70.510000000000005</v>
      </c>
      <c r="O455" s="6">
        <v>0</v>
      </c>
      <c r="P455" s="5">
        <v>31.93</v>
      </c>
      <c r="Q455" s="5">
        <f t="shared" si="28"/>
        <v>282.04000000000002</v>
      </c>
      <c r="R455" s="5">
        <f t="shared" si="29"/>
        <v>127.72</v>
      </c>
      <c r="S455" s="5">
        <f t="shared" si="30"/>
        <v>154.32000000000002</v>
      </c>
      <c r="T455" s="7">
        <f t="shared" si="31"/>
        <v>0.54715643171181394</v>
      </c>
    </row>
    <row r="456" spans="1:20" ht="15.6">
      <c r="A456" s="2">
        <v>1876</v>
      </c>
      <c r="B456" s="3">
        <v>46110</v>
      </c>
      <c r="C456" s="4">
        <f>YEAR(SalesDataTable[[#This Row],[Order Date]])</f>
        <v>2026</v>
      </c>
      <c r="D456" s="16" t="str">
        <f>"Q"&amp;ROUNDUP(MONTH(SalesDataTable[[#This Row],[Order Date]])/3,0)</f>
        <v>Q1</v>
      </c>
      <c r="E456" s="4">
        <f>MONTH(SalesDataTable[[#This Row],[Order Date]])</f>
        <v>3</v>
      </c>
      <c r="F456" s="16" t="str">
        <f>TEXT(SalesDataTable[[#This Row],[Order Date]],"MMM")</f>
        <v>Mar</v>
      </c>
      <c r="G456" s="4" t="s">
        <v>6</v>
      </c>
      <c r="H456" s="4" t="s">
        <v>27</v>
      </c>
      <c r="I456" s="4" t="s">
        <v>8</v>
      </c>
      <c r="J456" s="4" t="s">
        <v>13</v>
      </c>
      <c r="K456" s="4" t="s">
        <v>4</v>
      </c>
      <c r="L456" s="4" t="s">
        <v>30</v>
      </c>
      <c r="M456" s="8">
        <v>12</v>
      </c>
      <c r="N456" s="5">
        <v>101.06</v>
      </c>
      <c r="O456" s="6">
        <v>0.1</v>
      </c>
      <c r="P456" s="5">
        <v>50.59</v>
      </c>
      <c r="Q456" s="5">
        <f t="shared" si="28"/>
        <v>1091.4480000000001</v>
      </c>
      <c r="R456" s="5">
        <f t="shared" si="29"/>
        <v>607.08000000000004</v>
      </c>
      <c r="S456" s="5">
        <f t="shared" si="30"/>
        <v>484.36800000000005</v>
      </c>
      <c r="T456" s="7">
        <f t="shared" si="31"/>
        <v>0.4437847703234602</v>
      </c>
    </row>
    <row r="457" spans="1:20" ht="15.6">
      <c r="A457" s="2">
        <v>2453</v>
      </c>
      <c r="B457" s="3">
        <v>46110</v>
      </c>
      <c r="C457" s="4">
        <f>YEAR(SalesDataTable[[#This Row],[Order Date]])</f>
        <v>2026</v>
      </c>
      <c r="D457" s="16" t="str">
        <f>"Q"&amp;ROUNDUP(MONTH(SalesDataTable[[#This Row],[Order Date]])/3,0)</f>
        <v>Q1</v>
      </c>
      <c r="E457" s="4">
        <f>MONTH(SalesDataTable[[#This Row],[Order Date]])</f>
        <v>3</v>
      </c>
      <c r="F457" s="16" t="str">
        <f>TEXT(SalesDataTable[[#This Row],[Order Date]],"MMM")</f>
        <v>Mar</v>
      </c>
      <c r="G457" s="4" t="s">
        <v>20</v>
      </c>
      <c r="H457" s="4" t="s">
        <v>33</v>
      </c>
      <c r="I457" s="4" t="s">
        <v>2</v>
      </c>
      <c r="J457" s="4" t="s">
        <v>16</v>
      </c>
      <c r="K457" s="4" t="s">
        <v>4</v>
      </c>
      <c r="L457" s="4" t="s">
        <v>5</v>
      </c>
      <c r="M457" s="8">
        <v>2</v>
      </c>
      <c r="N457" s="5">
        <v>79.849999999999994</v>
      </c>
      <c r="O457" s="6">
        <v>0.05</v>
      </c>
      <c r="P457" s="5">
        <v>43.78</v>
      </c>
      <c r="Q457" s="5">
        <f t="shared" si="28"/>
        <v>151.71499999999997</v>
      </c>
      <c r="R457" s="5">
        <f t="shared" si="29"/>
        <v>87.56</v>
      </c>
      <c r="S457" s="5">
        <f t="shared" si="30"/>
        <v>64.154999999999973</v>
      </c>
      <c r="T457" s="7">
        <f t="shared" si="31"/>
        <v>0.42286524074745402</v>
      </c>
    </row>
    <row r="458" spans="1:20" ht="15.6">
      <c r="A458" s="2">
        <v>2676</v>
      </c>
      <c r="B458" s="3">
        <v>46110</v>
      </c>
      <c r="C458" s="4">
        <f>YEAR(SalesDataTable[[#This Row],[Order Date]])</f>
        <v>2026</v>
      </c>
      <c r="D458" s="16" t="str">
        <f>"Q"&amp;ROUNDUP(MONTH(SalesDataTable[[#This Row],[Order Date]])/3,0)</f>
        <v>Q1</v>
      </c>
      <c r="E458" s="4">
        <f>MONTH(SalesDataTable[[#This Row],[Order Date]])</f>
        <v>3</v>
      </c>
      <c r="F458" s="16" t="str">
        <f>TEXT(SalesDataTable[[#This Row],[Order Date]],"MMM")</f>
        <v>Mar</v>
      </c>
      <c r="G458" s="4" t="s">
        <v>11</v>
      </c>
      <c r="H458" s="4" t="s">
        <v>25</v>
      </c>
      <c r="I458" s="4" t="s">
        <v>19</v>
      </c>
      <c r="J458" s="4" t="s">
        <v>13</v>
      </c>
      <c r="K458" s="4" t="s">
        <v>23</v>
      </c>
      <c r="L458" s="4" t="s">
        <v>29</v>
      </c>
      <c r="M458" s="8">
        <v>4</v>
      </c>
      <c r="N458" s="5">
        <v>191.99</v>
      </c>
      <c r="O458" s="6">
        <v>0</v>
      </c>
      <c r="P458" s="5">
        <v>104.44</v>
      </c>
      <c r="Q458" s="5">
        <f t="shared" si="28"/>
        <v>767.96</v>
      </c>
      <c r="R458" s="5">
        <f t="shared" si="29"/>
        <v>417.76</v>
      </c>
      <c r="S458" s="5">
        <f t="shared" si="30"/>
        <v>350.20000000000005</v>
      </c>
      <c r="T458" s="7">
        <f t="shared" si="31"/>
        <v>0.45601333402781397</v>
      </c>
    </row>
    <row r="459" spans="1:20" ht="15.6">
      <c r="A459" s="2">
        <v>2800</v>
      </c>
      <c r="B459" s="3">
        <v>46110</v>
      </c>
      <c r="C459" s="4">
        <f>YEAR(SalesDataTable[[#This Row],[Order Date]])</f>
        <v>2026</v>
      </c>
      <c r="D459" s="16" t="str">
        <f>"Q"&amp;ROUNDUP(MONTH(SalesDataTable[[#This Row],[Order Date]])/3,0)</f>
        <v>Q1</v>
      </c>
      <c r="E459" s="4">
        <f>MONTH(SalesDataTable[[#This Row],[Order Date]])</f>
        <v>3</v>
      </c>
      <c r="F459" s="16" t="str">
        <f>TEXT(SalesDataTable[[#This Row],[Order Date]],"MMM")</f>
        <v>Mar</v>
      </c>
      <c r="G459" s="4" t="s">
        <v>6</v>
      </c>
      <c r="H459" s="4" t="s">
        <v>41</v>
      </c>
      <c r="I459" s="4" t="s">
        <v>2</v>
      </c>
      <c r="J459" s="4" t="s">
        <v>13</v>
      </c>
      <c r="K459" s="4" t="s">
        <v>4</v>
      </c>
      <c r="L459" s="4" t="s">
        <v>22</v>
      </c>
      <c r="M459" s="8">
        <v>1</v>
      </c>
      <c r="N459" s="5">
        <v>49.81</v>
      </c>
      <c r="O459" s="6">
        <v>0.05</v>
      </c>
      <c r="P459" s="5">
        <v>23.12</v>
      </c>
      <c r="Q459" s="5">
        <f t="shared" si="28"/>
        <v>47.319499999999998</v>
      </c>
      <c r="R459" s="5">
        <f t="shared" si="29"/>
        <v>23.12</v>
      </c>
      <c r="S459" s="5">
        <f t="shared" si="30"/>
        <v>24.199499999999997</v>
      </c>
      <c r="T459" s="7">
        <f t="shared" si="31"/>
        <v>0.51140650260463438</v>
      </c>
    </row>
    <row r="460" spans="1:20" ht="15.6">
      <c r="A460" s="2">
        <v>2857</v>
      </c>
      <c r="B460" s="3">
        <v>46110</v>
      </c>
      <c r="C460" s="4">
        <f>YEAR(SalesDataTable[[#This Row],[Order Date]])</f>
        <v>2026</v>
      </c>
      <c r="D460" s="16" t="str">
        <f>"Q"&amp;ROUNDUP(MONTH(SalesDataTable[[#This Row],[Order Date]])/3,0)</f>
        <v>Q1</v>
      </c>
      <c r="E460" s="4">
        <f>MONTH(SalesDataTable[[#This Row],[Order Date]])</f>
        <v>3</v>
      </c>
      <c r="F460" s="16" t="str">
        <f>TEXT(SalesDataTable[[#This Row],[Order Date]],"MMM")</f>
        <v>Mar</v>
      </c>
      <c r="G460" s="4" t="s">
        <v>0</v>
      </c>
      <c r="H460" s="4" t="s">
        <v>50</v>
      </c>
      <c r="I460" s="4" t="s">
        <v>19</v>
      </c>
      <c r="J460" s="4" t="s">
        <v>13</v>
      </c>
      <c r="K460" s="4" t="s">
        <v>34</v>
      </c>
      <c r="L460" s="4" t="s">
        <v>35</v>
      </c>
      <c r="M460" s="8">
        <v>1</v>
      </c>
      <c r="N460" s="5">
        <v>40.39</v>
      </c>
      <c r="O460" s="6">
        <v>0.1</v>
      </c>
      <c r="P460" s="5">
        <v>14.97</v>
      </c>
      <c r="Q460" s="5">
        <f t="shared" si="28"/>
        <v>36.350999999999999</v>
      </c>
      <c r="R460" s="5">
        <f t="shared" si="29"/>
        <v>14.97</v>
      </c>
      <c r="S460" s="5">
        <f t="shared" si="30"/>
        <v>21.381</v>
      </c>
      <c r="T460" s="7">
        <f t="shared" si="31"/>
        <v>0.58818189320788972</v>
      </c>
    </row>
    <row r="461" spans="1:20" ht="15.6">
      <c r="A461" s="2">
        <v>3584</v>
      </c>
      <c r="B461" s="3">
        <v>46110</v>
      </c>
      <c r="C461" s="4">
        <f>YEAR(SalesDataTable[[#This Row],[Order Date]])</f>
        <v>2026</v>
      </c>
      <c r="D461" s="16" t="str">
        <f>"Q"&amp;ROUNDUP(MONTH(SalesDataTable[[#This Row],[Order Date]])/3,0)</f>
        <v>Q1</v>
      </c>
      <c r="E461" s="4">
        <f>MONTH(SalesDataTable[[#This Row],[Order Date]])</f>
        <v>3</v>
      </c>
      <c r="F461" s="16" t="str">
        <f>TEXT(SalesDataTable[[#This Row],[Order Date]],"MMM")</f>
        <v>Mar</v>
      </c>
      <c r="G461" s="4" t="s">
        <v>0</v>
      </c>
      <c r="H461" s="4" t="s">
        <v>1</v>
      </c>
      <c r="I461" s="4" t="s">
        <v>2</v>
      </c>
      <c r="J461" s="4" t="s">
        <v>3</v>
      </c>
      <c r="K461" s="4" t="s">
        <v>14</v>
      </c>
      <c r="L461" s="4" t="s">
        <v>15</v>
      </c>
      <c r="M461" s="8">
        <v>1</v>
      </c>
      <c r="N461" s="5">
        <v>35.700000000000003</v>
      </c>
      <c r="O461" s="6">
        <v>0.05</v>
      </c>
      <c r="P461" s="5">
        <v>13.85</v>
      </c>
      <c r="Q461" s="5">
        <f t="shared" si="28"/>
        <v>33.914999999999999</v>
      </c>
      <c r="R461" s="5">
        <f t="shared" si="29"/>
        <v>13.85</v>
      </c>
      <c r="S461" s="5">
        <f t="shared" si="30"/>
        <v>20.064999999999998</v>
      </c>
      <c r="T461" s="7">
        <f t="shared" si="31"/>
        <v>0.59162612413386406</v>
      </c>
    </row>
    <row r="462" spans="1:20" ht="15.6">
      <c r="A462" s="2">
        <v>3669</v>
      </c>
      <c r="B462" s="3">
        <v>46110</v>
      </c>
      <c r="C462" s="4">
        <f>YEAR(SalesDataTable[[#This Row],[Order Date]])</f>
        <v>2026</v>
      </c>
      <c r="D462" s="16" t="str">
        <f>"Q"&amp;ROUNDUP(MONTH(SalesDataTable[[#This Row],[Order Date]])/3,0)</f>
        <v>Q1</v>
      </c>
      <c r="E462" s="4">
        <f>MONTH(SalesDataTable[[#This Row],[Order Date]])</f>
        <v>3</v>
      </c>
      <c r="F462" s="16" t="str">
        <f>TEXT(SalesDataTable[[#This Row],[Order Date]],"MMM")</f>
        <v>Mar</v>
      </c>
      <c r="G462" s="4" t="s">
        <v>11</v>
      </c>
      <c r="H462" s="4" t="s">
        <v>39</v>
      </c>
      <c r="I462" s="4" t="s">
        <v>28</v>
      </c>
      <c r="J462" s="4" t="s">
        <v>3</v>
      </c>
      <c r="K462" s="4" t="s">
        <v>23</v>
      </c>
      <c r="L462" s="4" t="s">
        <v>40</v>
      </c>
      <c r="M462" s="8">
        <v>1</v>
      </c>
      <c r="N462" s="5">
        <v>80.09</v>
      </c>
      <c r="O462" s="6">
        <v>0</v>
      </c>
      <c r="P462" s="5">
        <v>40.61</v>
      </c>
      <c r="Q462" s="5">
        <f t="shared" si="28"/>
        <v>80.09</v>
      </c>
      <c r="R462" s="5">
        <f t="shared" si="29"/>
        <v>40.61</v>
      </c>
      <c r="S462" s="5">
        <f t="shared" si="30"/>
        <v>39.480000000000004</v>
      </c>
      <c r="T462" s="7">
        <f t="shared" si="31"/>
        <v>0.49294543638406796</v>
      </c>
    </row>
    <row r="463" spans="1:20" ht="15.6">
      <c r="A463" s="2">
        <v>4787</v>
      </c>
      <c r="B463" s="3">
        <v>46110</v>
      </c>
      <c r="C463" s="4">
        <f>YEAR(SalesDataTable[[#This Row],[Order Date]])</f>
        <v>2026</v>
      </c>
      <c r="D463" s="16" t="str">
        <f>"Q"&amp;ROUNDUP(MONTH(SalesDataTable[[#This Row],[Order Date]])/3,0)</f>
        <v>Q1</v>
      </c>
      <c r="E463" s="4">
        <f>MONTH(SalesDataTable[[#This Row],[Order Date]])</f>
        <v>3</v>
      </c>
      <c r="F463" s="16" t="str">
        <f>TEXT(SalesDataTable[[#This Row],[Order Date]],"MMM")</f>
        <v>Mar</v>
      </c>
      <c r="G463" s="4" t="s">
        <v>20</v>
      </c>
      <c r="H463" s="4" t="s">
        <v>47</v>
      </c>
      <c r="I463" s="4" t="s">
        <v>28</v>
      </c>
      <c r="J463" s="4" t="s">
        <v>13</v>
      </c>
      <c r="K463" s="4" t="s">
        <v>9</v>
      </c>
      <c r="L463" s="4" t="s">
        <v>17</v>
      </c>
      <c r="M463" s="8">
        <v>1</v>
      </c>
      <c r="N463" s="5">
        <v>142.87</v>
      </c>
      <c r="O463" s="6">
        <v>0.1</v>
      </c>
      <c r="P463" s="5">
        <v>77.33</v>
      </c>
      <c r="Q463" s="5">
        <f t="shared" si="28"/>
        <v>128.583</v>
      </c>
      <c r="R463" s="5">
        <f t="shared" si="29"/>
        <v>77.33</v>
      </c>
      <c r="S463" s="5">
        <f t="shared" si="30"/>
        <v>51.253</v>
      </c>
      <c r="T463" s="7">
        <f t="shared" si="31"/>
        <v>0.39859857057309289</v>
      </c>
    </row>
    <row r="464" spans="1:20" ht="15.6">
      <c r="A464" s="2">
        <v>769</v>
      </c>
      <c r="B464" s="3">
        <v>46111</v>
      </c>
      <c r="C464" s="4">
        <f>YEAR(SalesDataTable[[#This Row],[Order Date]])</f>
        <v>2026</v>
      </c>
      <c r="D464" s="16" t="str">
        <f>"Q"&amp;ROUNDUP(MONTH(SalesDataTable[[#This Row],[Order Date]])/3,0)</f>
        <v>Q1</v>
      </c>
      <c r="E464" s="4">
        <f>MONTH(SalesDataTable[[#This Row],[Order Date]])</f>
        <v>3</v>
      </c>
      <c r="F464" s="16" t="str">
        <f>TEXT(SalesDataTable[[#This Row],[Order Date]],"MMM")</f>
        <v>Mar</v>
      </c>
      <c r="G464" s="4" t="s">
        <v>20</v>
      </c>
      <c r="H464" s="4" t="s">
        <v>33</v>
      </c>
      <c r="I464" s="4" t="s">
        <v>2</v>
      </c>
      <c r="J464" s="4" t="s">
        <v>3</v>
      </c>
      <c r="K464" s="4" t="s">
        <v>34</v>
      </c>
      <c r="L464" s="4" t="s">
        <v>35</v>
      </c>
      <c r="M464" s="8">
        <v>1</v>
      </c>
      <c r="N464" s="5">
        <v>40.53</v>
      </c>
      <c r="O464" s="6">
        <v>0</v>
      </c>
      <c r="P464" s="5">
        <v>14.32</v>
      </c>
      <c r="Q464" s="5">
        <f t="shared" si="28"/>
        <v>40.53</v>
      </c>
      <c r="R464" s="5">
        <f t="shared" si="29"/>
        <v>14.32</v>
      </c>
      <c r="S464" s="5">
        <f t="shared" si="30"/>
        <v>26.21</v>
      </c>
      <c r="T464" s="7">
        <f t="shared" si="31"/>
        <v>0.64668147051566738</v>
      </c>
    </row>
    <row r="465" spans="1:20" ht="15.6">
      <c r="A465" s="2">
        <v>1184</v>
      </c>
      <c r="B465" s="3">
        <v>46111</v>
      </c>
      <c r="C465" s="4">
        <f>YEAR(SalesDataTable[[#This Row],[Order Date]])</f>
        <v>2026</v>
      </c>
      <c r="D465" s="16" t="str">
        <f>"Q"&amp;ROUNDUP(MONTH(SalesDataTable[[#This Row],[Order Date]])/3,0)</f>
        <v>Q1</v>
      </c>
      <c r="E465" s="4">
        <f>MONTH(SalesDataTable[[#This Row],[Order Date]])</f>
        <v>3</v>
      </c>
      <c r="F465" s="16" t="str">
        <f>TEXT(SalesDataTable[[#This Row],[Order Date]],"MMM")</f>
        <v>Mar</v>
      </c>
      <c r="G465" s="4" t="s">
        <v>20</v>
      </c>
      <c r="H465" s="4" t="s">
        <v>33</v>
      </c>
      <c r="I465" s="4" t="s">
        <v>2</v>
      </c>
      <c r="J465" s="4" t="s">
        <v>3</v>
      </c>
      <c r="K465" s="4" t="s">
        <v>4</v>
      </c>
      <c r="L465" s="4" t="s">
        <v>22</v>
      </c>
      <c r="M465" s="8">
        <v>1</v>
      </c>
      <c r="N465" s="5">
        <v>49.46</v>
      </c>
      <c r="O465" s="6">
        <v>0</v>
      </c>
      <c r="P465" s="5">
        <v>23.04</v>
      </c>
      <c r="Q465" s="5">
        <f t="shared" si="28"/>
        <v>49.46</v>
      </c>
      <c r="R465" s="5">
        <f t="shared" si="29"/>
        <v>23.04</v>
      </c>
      <c r="S465" s="5">
        <f t="shared" si="30"/>
        <v>26.42</v>
      </c>
      <c r="T465" s="7">
        <f t="shared" si="31"/>
        <v>0.53416902547513145</v>
      </c>
    </row>
    <row r="466" spans="1:20" ht="15.6">
      <c r="A466" s="2">
        <v>1498</v>
      </c>
      <c r="B466" s="3">
        <v>46111</v>
      </c>
      <c r="C466" s="4">
        <f>YEAR(SalesDataTable[[#This Row],[Order Date]])</f>
        <v>2026</v>
      </c>
      <c r="D466" s="16" t="str">
        <f>"Q"&amp;ROUNDUP(MONTH(SalesDataTable[[#This Row],[Order Date]])/3,0)</f>
        <v>Q1</v>
      </c>
      <c r="E466" s="4">
        <f>MONTH(SalesDataTable[[#This Row],[Order Date]])</f>
        <v>3</v>
      </c>
      <c r="F466" s="16" t="str">
        <f>TEXT(SalesDataTable[[#This Row],[Order Date]],"MMM")</f>
        <v>Mar</v>
      </c>
      <c r="G466" s="4" t="s">
        <v>6</v>
      </c>
      <c r="H466" s="4" t="s">
        <v>49</v>
      </c>
      <c r="I466" s="4" t="s">
        <v>28</v>
      </c>
      <c r="J466" s="4" t="s">
        <v>16</v>
      </c>
      <c r="K466" s="4" t="s">
        <v>9</v>
      </c>
      <c r="L466" s="4" t="s">
        <v>17</v>
      </c>
      <c r="M466" s="8">
        <v>3</v>
      </c>
      <c r="N466" s="5">
        <v>142.46</v>
      </c>
      <c r="O466" s="6">
        <v>0</v>
      </c>
      <c r="P466" s="5">
        <v>79.650000000000006</v>
      </c>
      <c r="Q466" s="5">
        <f t="shared" si="28"/>
        <v>427.38</v>
      </c>
      <c r="R466" s="5">
        <f t="shared" si="29"/>
        <v>238.95000000000002</v>
      </c>
      <c r="S466" s="5">
        <f t="shared" si="30"/>
        <v>188.42999999999998</v>
      </c>
      <c r="T466" s="7">
        <f t="shared" si="31"/>
        <v>0.44089569001825069</v>
      </c>
    </row>
    <row r="467" spans="1:20" ht="15.6">
      <c r="A467" s="2">
        <v>2054</v>
      </c>
      <c r="B467" s="3">
        <v>46111</v>
      </c>
      <c r="C467" s="4">
        <f>YEAR(SalesDataTable[[#This Row],[Order Date]])</f>
        <v>2026</v>
      </c>
      <c r="D467" s="16" t="str">
        <f>"Q"&amp;ROUNDUP(MONTH(SalesDataTable[[#This Row],[Order Date]])/3,0)</f>
        <v>Q1</v>
      </c>
      <c r="E467" s="4">
        <f>MONTH(SalesDataTable[[#This Row],[Order Date]])</f>
        <v>3</v>
      </c>
      <c r="F467" s="16" t="str">
        <f>TEXT(SalesDataTable[[#This Row],[Order Date]],"MMM")</f>
        <v>Mar</v>
      </c>
      <c r="G467" s="4" t="s">
        <v>20</v>
      </c>
      <c r="H467" s="4" t="s">
        <v>47</v>
      </c>
      <c r="I467" s="4" t="s">
        <v>8</v>
      </c>
      <c r="J467" s="4" t="s">
        <v>16</v>
      </c>
      <c r="K467" s="4" t="s">
        <v>9</v>
      </c>
      <c r="L467" s="4" t="s">
        <v>17</v>
      </c>
      <c r="M467" s="8">
        <v>6</v>
      </c>
      <c r="N467" s="5">
        <v>142.18</v>
      </c>
      <c r="O467" s="6">
        <v>0.05</v>
      </c>
      <c r="P467" s="5">
        <v>80.94</v>
      </c>
      <c r="Q467" s="5">
        <f t="shared" si="28"/>
        <v>810.42600000000004</v>
      </c>
      <c r="R467" s="5">
        <f t="shared" si="29"/>
        <v>485.64</v>
      </c>
      <c r="S467" s="5">
        <f t="shared" si="30"/>
        <v>324.78600000000006</v>
      </c>
      <c r="T467" s="7">
        <f t="shared" si="31"/>
        <v>0.40075960050640036</v>
      </c>
    </row>
    <row r="468" spans="1:20" ht="15.6">
      <c r="A468" s="2">
        <v>2294</v>
      </c>
      <c r="B468" s="3">
        <v>46111</v>
      </c>
      <c r="C468" s="4">
        <f>YEAR(SalesDataTable[[#This Row],[Order Date]])</f>
        <v>2026</v>
      </c>
      <c r="D468" s="16" t="str">
        <f>"Q"&amp;ROUNDUP(MONTH(SalesDataTable[[#This Row],[Order Date]])/3,0)</f>
        <v>Q1</v>
      </c>
      <c r="E468" s="4">
        <f>MONTH(SalesDataTable[[#This Row],[Order Date]])</f>
        <v>3</v>
      </c>
      <c r="F468" s="16" t="str">
        <f>TEXT(SalesDataTable[[#This Row],[Order Date]],"MMM")</f>
        <v>Mar</v>
      </c>
      <c r="G468" s="4" t="s">
        <v>6</v>
      </c>
      <c r="H468" s="4" t="s">
        <v>49</v>
      </c>
      <c r="I468" s="4" t="s">
        <v>2</v>
      </c>
      <c r="J468" s="4" t="s">
        <v>13</v>
      </c>
      <c r="K468" s="4" t="s">
        <v>34</v>
      </c>
      <c r="L468" s="4" t="s">
        <v>35</v>
      </c>
      <c r="M468" s="8">
        <v>2</v>
      </c>
      <c r="N468" s="5">
        <v>41.04</v>
      </c>
      <c r="O468" s="6">
        <v>0</v>
      </c>
      <c r="P468" s="5">
        <v>15.03</v>
      </c>
      <c r="Q468" s="5">
        <f t="shared" si="28"/>
        <v>82.08</v>
      </c>
      <c r="R468" s="5">
        <f t="shared" si="29"/>
        <v>30.06</v>
      </c>
      <c r="S468" s="5">
        <f t="shared" si="30"/>
        <v>52.019999999999996</v>
      </c>
      <c r="T468" s="7">
        <f t="shared" si="31"/>
        <v>0.63377192982456132</v>
      </c>
    </row>
    <row r="469" spans="1:20" ht="15.6">
      <c r="A469" s="2">
        <v>2892</v>
      </c>
      <c r="B469" s="3">
        <v>46111</v>
      </c>
      <c r="C469" s="4">
        <f>YEAR(SalesDataTable[[#This Row],[Order Date]])</f>
        <v>2026</v>
      </c>
      <c r="D469" s="16" t="str">
        <f>"Q"&amp;ROUNDUP(MONTH(SalesDataTable[[#This Row],[Order Date]])/3,0)</f>
        <v>Q1</v>
      </c>
      <c r="E469" s="4">
        <f>MONTH(SalesDataTable[[#This Row],[Order Date]])</f>
        <v>3</v>
      </c>
      <c r="F469" s="16" t="str">
        <f>TEXT(SalesDataTable[[#This Row],[Order Date]],"MMM")</f>
        <v>Mar</v>
      </c>
      <c r="G469" s="4" t="s">
        <v>6</v>
      </c>
      <c r="H469" s="4" t="s">
        <v>43</v>
      </c>
      <c r="I469" s="4" t="s">
        <v>2</v>
      </c>
      <c r="J469" s="4" t="s">
        <v>3</v>
      </c>
      <c r="K469" s="4" t="s">
        <v>9</v>
      </c>
      <c r="L469" s="4" t="s">
        <v>17</v>
      </c>
      <c r="M469" s="8">
        <v>2</v>
      </c>
      <c r="N469" s="5">
        <v>145.06</v>
      </c>
      <c r="O469" s="6">
        <v>0.15</v>
      </c>
      <c r="P469" s="5">
        <v>77.08</v>
      </c>
      <c r="Q469" s="5">
        <f t="shared" si="28"/>
        <v>246.602</v>
      </c>
      <c r="R469" s="5">
        <f t="shared" si="29"/>
        <v>154.16</v>
      </c>
      <c r="S469" s="5">
        <f t="shared" si="30"/>
        <v>92.442000000000007</v>
      </c>
      <c r="T469" s="7">
        <f t="shared" si="31"/>
        <v>0.37486313979610875</v>
      </c>
    </row>
    <row r="470" spans="1:20" ht="15.6">
      <c r="A470" s="2">
        <v>3145</v>
      </c>
      <c r="B470" s="3">
        <v>46111</v>
      </c>
      <c r="C470" s="4">
        <f>YEAR(SalesDataTable[[#This Row],[Order Date]])</f>
        <v>2026</v>
      </c>
      <c r="D470" s="16" t="str">
        <f>"Q"&amp;ROUNDUP(MONTH(SalesDataTable[[#This Row],[Order Date]])/3,0)</f>
        <v>Q1</v>
      </c>
      <c r="E470" s="4">
        <f>MONTH(SalesDataTable[[#This Row],[Order Date]])</f>
        <v>3</v>
      </c>
      <c r="F470" s="16" t="str">
        <f>TEXT(SalesDataTable[[#This Row],[Order Date]],"MMM")</f>
        <v>Mar</v>
      </c>
      <c r="G470" s="4" t="s">
        <v>6</v>
      </c>
      <c r="H470" s="4" t="s">
        <v>41</v>
      </c>
      <c r="I470" s="4" t="s">
        <v>2</v>
      </c>
      <c r="J470" s="4" t="s">
        <v>3</v>
      </c>
      <c r="K470" s="4" t="s">
        <v>14</v>
      </c>
      <c r="L470" s="4" t="s">
        <v>44</v>
      </c>
      <c r="M470" s="8">
        <v>1</v>
      </c>
      <c r="N470" s="5">
        <v>130.72999999999999</v>
      </c>
      <c r="O470" s="6">
        <v>0</v>
      </c>
      <c r="P470" s="5">
        <v>66.17</v>
      </c>
      <c r="Q470" s="5">
        <f t="shared" si="28"/>
        <v>130.72999999999999</v>
      </c>
      <c r="R470" s="5">
        <f t="shared" si="29"/>
        <v>66.17</v>
      </c>
      <c r="S470" s="5">
        <f t="shared" si="30"/>
        <v>64.559999999999988</v>
      </c>
      <c r="T470" s="7">
        <f t="shared" si="31"/>
        <v>0.4938422703281572</v>
      </c>
    </row>
    <row r="471" spans="1:20" ht="15.6">
      <c r="A471" s="2">
        <v>3925</v>
      </c>
      <c r="B471" s="3">
        <v>46111</v>
      </c>
      <c r="C471" s="4">
        <f>YEAR(SalesDataTable[[#This Row],[Order Date]])</f>
        <v>2026</v>
      </c>
      <c r="D471" s="16" t="str">
        <f>"Q"&amp;ROUNDUP(MONTH(SalesDataTable[[#This Row],[Order Date]])/3,0)</f>
        <v>Q1</v>
      </c>
      <c r="E471" s="4">
        <f>MONTH(SalesDataTable[[#This Row],[Order Date]])</f>
        <v>3</v>
      </c>
      <c r="F471" s="16" t="str">
        <f>TEXT(SalesDataTable[[#This Row],[Order Date]],"MMM")</f>
        <v>Mar</v>
      </c>
      <c r="G471" s="4" t="s">
        <v>20</v>
      </c>
      <c r="H471" s="4" t="s">
        <v>47</v>
      </c>
      <c r="I471" s="4" t="s">
        <v>2</v>
      </c>
      <c r="J471" s="4" t="s">
        <v>16</v>
      </c>
      <c r="K471" s="4" t="s">
        <v>34</v>
      </c>
      <c r="L471" s="4" t="s">
        <v>42</v>
      </c>
      <c r="M471" s="8">
        <v>2</v>
      </c>
      <c r="N471" s="5">
        <v>36.630000000000003</v>
      </c>
      <c r="O471" s="6">
        <v>0</v>
      </c>
      <c r="P471" s="5">
        <v>14.31</v>
      </c>
      <c r="Q471" s="5">
        <f t="shared" si="28"/>
        <v>73.260000000000005</v>
      </c>
      <c r="R471" s="5">
        <f t="shared" si="29"/>
        <v>28.62</v>
      </c>
      <c r="S471" s="5">
        <f t="shared" si="30"/>
        <v>44.64</v>
      </c>
      <c r="T471" s="7">
        <f t="shared" si="31"/>
        <v>0.60933660933660927</v>
      </c>
    </row>
    <row r="472" spans="1:20" ht="15.6">
      <c r="A472" s="2">
        <v>2722</v>
      </c>
      <c r="B472" s="3">
        <v>46112</v>
      </c>
      <c r="C472" s="4">
        <f>YEAR(SalesDataTable[[#This Row],[Order Date]])</f>
        <v>2026</v>
      </c>
      <c r="D472" s="16" t="str">
        <f>"Q"&amp;ROUNDUP(MONTH(SalesDataTable[[#This Row],[Order Date]])/3,0)</f>
        <v>Q1</v>
      </c>
      <c r="E472" s="4">
        <f>MONTH(SalesDataTable[[#This Row],[Order Date]])</f>
        <v>3</v>
      </c>
      <c r="F472" s="16" t="str">
        <f>TEXT(SalesDataTable[[#This Row],[Order Date]],"MMM")</f>
        <v>Mar</v>
      </c>
      <c r="G472" s="4" t="s">
        <v>20</v>
      </c>
      <c r="H472" s="4" t="s">
        <v>47</v>
      </c>
      <c r="I472" s="4" t="s">
        <v>28</v>
      </c>
      <c r="J472" s="4" t="s">
        <v>13</v>
      </c>
      <c r="K472" s="4" t="s">
        <v>4</v>
      </c>
      <c r="L472" s="4" t="s">
        <v>22</v>
      </c>
      <c r="M472" s="8">
        <v>1</v>
      </c>
      <c r="N472" s="5">
        <v>50.99</v>
      </c>
      <c r="O472" s="6">
        <v>0.1</v>
      </c>
      <c r="P472" s="5">
        <v>21.86</v>
      </c>
      <c r="Q472" s="5">
        <f t="shared" si="28"/>
        <v>45.891000000000005</v>
      </c>
      <c r="R472" s="5">
        <f t="shared" si="29"/>
        <v>21.86</v>
      </c>
      <c r="S472" s="5">
        <f t="shared" si="30"/>
        <v>24.031000000000006</v>
      </c>
      <c r="T472" s="7">
        <f t="shared" si="31"/>
        <v>0.52365387548756848</v>
      </c>
    </row>
    <row r="473" spans="1:20" ht="15.6">
      <c r="A473" s="2">
        <v>2767</v>
      </c>
      <c r="B473" s="3">
        <v>46112</v>
      </c>
      <c r="C473" s="4">
        <f>YEAR(SalesDataTable[[#This Row],[Order Date]])</f>
        <v>2026</v>
      </c>
      <c r="D473" s="16" t="str">
        <f>"Q"&amp;ROUNDUP(MONTH(SalesDataTable[[#This Row],[Order Date]])/3,0)</f>
        <v>Q1</v>
      </c>
      <c r="E473" s="4">
        <f>MONTH(SalesDataTable[[#This Row],[Order Date]])</f>
        <v>3</v>
      </c>
      <c r="F473" s="16" t="str">
        <f>TEXT(SalesDataTable[[#This Row],[Order Date]],"MMM")</f>
        <v>Mar</v>
      </c>
      <c r="G473" s="4" t="s">
        <v>6</v>
      </c>
      <c r="H473" s="4" t="s">
        <v>27</v>
      </c>
      <c r="I473" s="4" t="s">
        <v>2</v>
      </c>
      <c r="J473" s="4" t="s">
        <v>3</v>
      </c>
      <c r="K473" s="4" t="s">
        <v>14</v>
      </c>
      <c r="L473" s="4" t="s">
        <v>44</v>
      </c>
      <c r="M473" s="8">
        <v>4</v>
      </c>
      <c r="N473" s="5">
        <v>134.18</v>
      </c>
      <c r="O473" s="6">
        <v>0</v>
      </c>
      <c r="P473" s="5">
        <v>66.430000000000007</v>
      </c>
      <c r="Q473" s="5">
        <f t="shared" si="28"/>
        <v>536.72</v>
      </c>
      <c r="R473" s="5">
        <f t="shared" si="29"/>
        <v>265.72000000000003</v>
      </c>
      <c r="S473" s="5">
        <f t="shared" si="30"/>
        <v>271</v>
      </c>
      <c r="T473" s="7">
        <f t="shared" si="31"/>
        <v>0.5049187658369354</v>
      </c>
    </row>
    <row r="474" spans="1:20" ht="15.6">
      <c r="A474" s="2">
        <v>3794</v>
      </c>
      <c r="B474" s="3">
        <v>46112</v>
      </c>
      <c r="C474" s="4">
        <f>YEAR(SalesDataTable[[#This Row],[Order Date]])</f>
        <v>2026</v>
      </c>
      <c r="D474" s="16" t="str">
        <f>"Q"&amp;ROUNDUP(MONTH(SalesDataTable[[#This Row],[Order Date]])/3,0)</f>
        <v>Q1</v>
      </c>
      <c r="E474" s="4">
        <f>MONTH(SalesDataTable[[#This Row],[Order Date]])</f>
        <v>3</v>
      </c>
      <c r="F474" s="16" t="str">
        <f>TEXT(SalesDataTable[[#This Row],[Order Date]],"MMM")</f>
        <v>Mar</v>
      </c>
      <c r="G474" s="4" t="s">
        <v>6</v>
      </c>
      <c r="H474" s="4" t="s">
        <v>43</v>
      </c>
      <c r="I474" s="4" t="s">
        <v>19</v>
      </c>
      <c r="J474" s="4" t="s">
        <v>16</v>
      </c>
      <c r="K474" s="4" t="s">
        <v>34</v>
      </c>
      <c r="L474" s="4" t="s">
        <v>45</v>
      </c>
      <c r="M474" s="8">
        <v>2</v>
      </c>
      <c r="N474" s="5">
        <v>50.86</v>
      </c>
      <c r="O474" s="6">
        <v>0.1</v>
      </c>
      <c r="P474" s="5">
        <v>21.76</v>
      </c>
      <c r="Q474" s="5">
        <f t="shared" si="28"/>
        <v>91.548000000000002</v>
      </c>
      <c r="R474" s="5">
        <f t="shared" si="29"/>
        <v>43.52</v>
      </c>
      <c r="S474" s="5">
        <f t="shared" si="30"/>
        <v>48.027999999999999</v>
      </c>
      <c r="T474" s="7">
        <f t="shared" si="31"/>
        <v>0.52462096386595003</v>
      </c>
    </row>
    <row r="475" spans="1:20" ht="15.6">
      <c r="A475" s="2">
        <v>3880</v>
      </c>
      <c r="B475" s="3">
        <v>46112</v>
      </c>
      <c r="C475" s="4">
        <f>YEAR(SalesDataTable[[#This Row],[Order Date]])</f>
        <v>2026</v>
      </c>
      <c r="D475" s="16" t="str">
        <f>"Q"&amp;ROUNDUP(MONTH(SalesDataTable[[#This Row],[Order Date]])/3,0)</f>
        <v>Q1</v>
      </c>
      <c r="E475" s="4">
        <f>MONTH(SalesDataTable[[#This Row],[Order Date]])</f>
        <v>3</v>
      </c>
      <c r="F475" s="16" t="str">
        <f>TEXT(SalesDataTable[[#This Row],[Order Date]],"MMM")</f>
        <v>Mar</v>
      </c>
      <c r="G475" s="4" t="s">
        <v>6</v>
      </c>
      <c r="H475" s="4" t="s">
        <v>43</v>
      </c>
      <c r="I475" s="4" t="s">
        <v>8</v>
      </c>
      <c r="J475" s="4" t="s">
        <v>16</v>
      </c>
      <c r="K475" s="4" t="s">
        <v>23</v>
      </c>
      <c r="L475" s="4" t="s">
        <v>51</v>
      </c>
      <c r="M475" s="8">
        <v>12</v>
      </c>
      <c r="N475" s="5">
        <v>124.86</v>
      </c>
      <c r="O475" s="6">
        <v>0.1</v>
      </c>
      <c r="P475" s="5">
        <v>60.82</v>
      </c>
      <c r="Q475" s="5">
        <f t="shared" si="28"/>
        <v>1348.4880000000001</v>
      </c>
      <c r="R475" s="5">
        <f t="shared" si="29"/>
        <v>729.84</v>
      </c>
      <c r="S475" s="5">
        <f t="shared" si="30"/>
        <v>618.64800000000002</v>
      </c>
      <c r="T475" s="7">
        <f t="shared" si="31"/>
        <v>0.45877160197198641</v>
      </c>
    </row>
    <row r="476" spans="1:20" ht="15.6">
      <c r="A476" s="2">
        <v>422</v>
      </c>
      <c r="B476" s="3">
        <v>46113</v>
      </c>
      <c r="C476" s="4">
        <f>YEAR(SalesDataTable[[#This Row],[Order Date]])</f>
        <v>2026</v>
      </c>
      <c r="D476" s="16" t="str">
        <f>"Q"&amp;ROUNDUP(MONTH(SalesDataTable[[#This Row],[Order Date]])/3,0)</f>
        <v>Q2</v>
      </c>
      <c r="E476" s="4">
        <f>MONTH(SalesDataTable[[#This Row],[Order Date]])</f>
        <v>4</v>
      </c>
      <c r="F476" s="16" t="str">
        <f>TEXT(SalesDataTable[[#This Row],[Order Date]],"MMM")</f>
        <v>Apr</v>
      </c>
      <c r="G476" s="4" t="s">
        <v>20</v>
      </c>
      <c r="H476" s="4" t="s">
        <v>21</v>
      </c>
      <c r="I476" s="4" t="s">
        <v>2</v>
      </c>
      <c r="J476" s="4" t="s">
        <v>16</v>
      </c>
      <c r="K476" s="4" t="s">
        <v>4</v>
      </c>
      <c r="L476" s="4" t="s">
        <v>5</v>
      </c>
      <c r="M476" s="8">
        <v>1</v>
      </c>
      <c r="N476" s="5">
        <v>81.760000000000005</v>
      </c>
      <c r="O476" s="6">
        <v>0.1</v>
      </c>
      <c r="P476" s="5">
        <v>42.78</v>
      </c>
      <c r="Q476" s="5">
        <f t="shared" si="28"/>
        <v>73.584000000000003</v>
      </c>
      <c r="R476" s="5">
        <f t="shared" si="29"/>
        <v>42.78</v>
      </c>
      <c r="S476" s="5">
        <f t="shared" si="30"/>
        <v>30.804000000000002</v>
      </c>
      <c r="T476" s="7">
        <f t="shared" si="31"/>
        <v>0.4186236138290933</v>
      </c>
    </row>
    <row r="477" spans="1:20" ht="15.6">
      <c r="A477" s="2">
        <v>495</v>
      </c>
      <c r="B477" s="3">
        <v>46113</v>
      </c>
      <c r="C477" s="4">
        <f>YEAR(SalesDataTable[[#This Row],[Order Date]])</f>
        <v>2026</v>
      </c>
      <c r="D477" s="16" t="str">
        <f>"Q"&amp;ROUNDUP(MONTH(SalesDataTable[[#This Row],[Order Date]])/3,0)</f>
        <v>Q2</v>
      </c>
      <c r="E477" s="4">
        <f>MONTH(SalesDataTable[[#This Row],[Order Date]])</f>
        <v>4</v>
      </c>
      <c r="F477" s="16" t="str">
        <f>TEXT(SalesDataTable[[#This Row],[Order Date]],"MMM")</f>
        <v>Apr</v>
      </c>
      <c r="G477" s="4" t="s">
        <v>6</v>
      </c>
      <c r="H477" s="4" t="s">
        <v>49</v>
      </c>
      <c r="I477" s="4" t="s">
        <v>19</v>
      </c>
      <c r="J477" s="4" t="s">
        <v>16</v>
      </c>
      <c r="K477" s="4" t="s">
        <v>14</v>
      </c>
      <c r="L477" s="4" t="s">
        <v>44</v>
      </c>
      <c r="M477" s="8">
        <v>1</v>
      </c>
      <c r="N477" s="5">
        <v>134.65</v>
      </c>
      <c r="O477" s="6">
        <v>0</v>
      </c>
      <c r="P477" s="5">
        <v>68.19</v>
      </c>
      <c r="Q477" s="5">
        <f t="shared" si="28"/>
        <v>134.65</v>
      </c>
      <c r="R477" s="5">
        <f t="shared" si="29"/>
        <v>68.19</v>
      </c>
      <c r="S477" s="5">
        <f t="shared" si="30"/>
        <v>66.460000000000008</v>
      </c>
      <c r="T477" s="7">
        <f t="shared" si="31"/>
        <v>0.49357593761604163</v>
      </c>
    </row>
    <row r="478" spans="1:20" ht="15.6">
      <c r="A478" s="2">
        <v>1517</v>
      </c>
      <c r="B478" s="3">
        <v>46113</v>
      </c>
      <c r="C478" s="4">
        <f>YEAR(SalesDataTable[[#This Row],[Order Date]])</f>
        <v>2026</v>
      </c>
      <c r="D478" s="16" t="str">
        <f>"Q"&amp;ROUNDUP(MONTH(SalesDataTable[[#This Row],[Order Date]])/3,0)</f>
        <v>Q2</v>
      </c>
      <c r="E478" s="4">
        <f>MONTH(SalesDataTable[[#This Row],[Order Date]])</f>
        <v>4</v>
      </c>
      <c r="F478" s="16" t="str">
        <f>TEXT(SalesDataTable[[#This Row],[Order Date]],"MMM")</f>
        <v>Apr</v>
      </c>
      <c r="G478" s="4" t="s">
        <v>11</v>
      </c>
      <c r="H478" s="4" t="s">
        <v>52</v>
      </c>
      <c r="I478" s="4" t="s">
        <v>2</v>
      </c>
      <c r="J478" s="4" t="s">
        <v>16</v>
      </c>
      <c r="K478" s="4" t="s">
        <v>4</v>
      </c>
      <c r="L478" s="4" t="s">
        <v>26</v>
      </c>
      <c r="M478" s="8">
        <v>1</v>
      </c>
      <c r="N478" s="5">
        <v>41.21</v>
      </c>
      <c r="O478" s="6">
        <v>0</v>
      </c>
      <c r="P478" s="5">
        <v>16.34</v>
      </c>
      <c r="Q478" s="5">
        <f t="shared" si="28"/>
        <v>41.21</v>
      </c>
      <c r="R478" s="5">
        <f t="shared" si="29"/>
        <v>16.34</v>
      </c>
      <c r="S478" s="5">
        <f t="shared" si="30"/>
        <v>24.87</v>
      </c>
      <c r="T478" s="7">
        <f t="shared" si="31"/>
        <v>0.60349429750060668</v>
      </c>
    </row>
    <row r="479" spans="1:20" ht="15.6">
      <c r="A479" s="2">
        <v>2391</v>
      </c>
      <c r="B479" s="3">
        <v>46113</v>
      </c>
      <c r="C479" s="4">
        <f>YEAR(SalesDataTable[[#This Row],[Order Date]])</f>
        <v>2026</v>
      </c>
      <c r="D479" s="16" t="str">
        <f>"Q"&amp;ROUNDUP(MONTH(SalesDataTable[[#This Row],[Order Date]])/3,0)</f>
        <v>Q2</v>
      </c>
      <c r="E479" s="4">
        <f>MONTH(SalesDataTable[[#This Row],[Order Date]])</f>
        <v>4</v>
      </c>
      <c r="F479" s="16" t="str">
        <f>TEXT(SalesDataTable[[#This Row],[Order Date]],"MMM")</f>
        <v>Apr</v>
      </c>
      <c r="G479" s="4" t="s">
        <v>6</v>
      </c>
      <c r="H479" s="4" t="s">
        <v>43</v>
      </c>
      <c r="I479" s="4" t="s">
        <v>2</v>
      </c>
      <c r="J479" s="4" t="s">
        <v>3</v>
      </c>
      <c r="K479" s="4" t="s">
        <v>34</v>
      </c>
      <c r="L479" s="4" t="s">
        <v>35</v>
      </c>
      <c r="M479" s="8">
        <v>2</v>
      </c>
      <c r="N479" s="5">
        <v>40.590000000000003</v>
      </c>
      <c r="O479" s="6">
        <v>0</v>
      </c>
      <c r="P479" s="5">
        <v>15.01</v>
      </c>
      <c r="Q479" s="5">
        <f t="shared" si="28"/>
        <v>81.180000000000007</v>
      </c>
      <c r="R479" s="5">
        <f t="shared" si="29"/>
        <v>30.02</v>
      </c>
      <c r="S479" s="5">
        <f t="shared" si="30"/>
        <v>51.160000000000011</v>
      </c>
      <c r="T479" s="7">
        <f t="shared" si="31"/>
        <v>0.63020448386302053</v>
      </c>
    </row>
    <row r="480" spans="1:20" ht="15.6">
      <c r="A480" s="2">
        <v>3809</v>
      </c>
      <c r="B480" s="3">
        <v>46113</v>
      </c>
      <c r="C480" s="4">
        <f>YEAR(SalesDataTable[[#This Row],[Order Date]])</f>
        <v>2026</v>
      </c>
      <c r="D480" s="16" t="str">
        <f>"Q"&amp;ROUNDUP(MONTH(SalesDataTable[[#This Row],[Order Date]])/3,0)</f>
        <v>Q2</v>
      </c>
      <c r="E480" s="4">
        <f>MONTH(SalesDataTable[[#This Row],[Order Date]])</f>
        <v>4</v>
      </c>
      <c r="F480" s="16" t="str">
        <f>TEXT(SalesDataTable[[#This Row],[Order Date]],"MMM")</f>
        <v>Apr</v>
      </c>
      <c r="G480" s="4" t="s">
        <v>0</v>
      </c>
      <c r="H480" s="4" t="s">
        <v>50</v>
      </c>
      <c r="I480" s="4" t="s">
        <v>2</v>
      </c>
      <c r="J480" s="4" t="s">
        <v>13</v>
      </c>
      <c r="K480" s="4" t="s">
        <v>23</v>
      </c>
      <c r="L480" s="4" t="s">
        <v>51</v>
      </c>
      <c r="M480" s="8">
        <v>3</v>
      </c>
      <c r="N480" s="5">
        <v>124.08</v>
      </c>
      <c r="O480" s="6">
        <v>0.05</v>
      </c>
      <c r="P480" s="5">
        <v>62.41</v>
      </c>
      <c r="Q480" s="5">
        <f t="shared" si="28"/>
        <v>353.62799999999999</v>
      </c>
      <c r="R480" s="5">
        <f t="shared" si="29"/>
        <v>187.23</v>
      </c>
      <c r="S480" s="5">
        <f t="shared" si="30"/>
        <v>166.398</v>
      </c>
      <c r="T480" s="7">
        <f t="shared" si="31"/>
        <v>0.47054531880959655</v>
      </c>
    </row>
    <row r="481" spans="1:20" ht="15.6">
      <c r="A481" s="2">
        <v>3958</v>
      </c>
      <c r="B481" s="3">
        <v>46113</v>
      </c>
      <c r="C481" s="4">
        <f>YEAR(SalesDataTable[[#This Row],[Order Date]])</f>
        <v>2026</v>
      </c>
      <c r="D481" s="16" t="str">
        <f>"Q"&amp;ROUNDUP(MONTH(SalesDataTable[[#This Row],[Order Date]])/3,0)</f>
        <v>Q2</v>
      </c>
      <c r="E481" s="4">
        <f>MONTH(SalesDataTable[[#This Row],[Order Date]])</f>
        <v>4</v>
      </c>
      <c r="F481" s="16" t="str">
        <f>TEXT(SalesDataTable[[#This Row],[Order Date]],"MMM")</f>
        <v>Apr</v>
      </c>
      <c r="G481" s="4" t="s">
        <v>6</v>
      </c>
      <c r="H481" s="4" t="s">
        <v>7</v>
      </c>
      <c r="I481" s="4" t="s">
        <v>2</v>
      </c>
      <c r="J481" s="4" t="s">
        <v>3</v>
      </c>
      <c r="K481" s="4" t="s">
        <v>23</v>
      </c>
      <c r="L481" s="4" t="s">
        <v>51</v>
      </c>
      <c r="M481" s="8">
        <v>2</v>
      </c>
      <c r="N481" s="5">
        <v>125.35</v>
      </c>
      <c r="O481" s="6">
        <v>0.15</v>
      </c>
      <c r="P481" s="5">
        <v>60.73</v>
      </c>
      <c r="Q481" s="5">
        <f t="shared" si="28"/>
        <v>213.095</v>
      </c>
      <c r="R481" s="5">
        <f t="shared" si="29"/>
        <v>121.46</v>
      </c>
      <c r="S481" s="5">
        <f t="shared" si="30"/>
        <v>91.635000000000005</v>
      </c>
      <c r="T481" s="7">
        <f t="shared" si="31"/>
        <v>0.43001947488209485</v>
      </c>
    </row>
    <row r="482" spans="1:20" ht="15.6">
      <c r="A482" s="2">
        <v>4418</v>
      </c>
      <c r="B482" s="3">
        <v>46113</v>
      </c>
      <c r="C482" s="4">
        <f>YEAR(SalesDataTable[[#This Row],[Order Date]])</f>
        <v>2026</v>
      </c>
      <c r="D482" s="16" t="str">
        <f>"Q"&amp;ROUNDUP(MONTH(SalesDataTable[[#This Row],[Order Date]])/3,0)</f>
        <v>Q2</v>
      </c>
      <c r="E482" s="4">
        <f>MONTH(SalesDataTable[[#This Row],[Order Date]])</f>
        <v>4</v>
      </c>
      <c r="F482" s="16" t="str">
        <f>TEXT(SalesDataTable[[#This Row],[Order Date]],"MMM")</f>
        <v>Apr</v>
      </c>
      <c r="G482" s="4" t="s">
        <v>6</v>
      </c>
      <c r="H482" s="4" t="s">
        <v>49</v>
      </c>
      <c r="I482" s="4" t="s">
        <v>28</v>
      </c>
      <c r="J482" s="4" t="s">
        <v>13</v>
      </c>
      <c r="K482" s="4" t="s">
        <v>34</v>
      </c>
      <c r="L482" s="4" t="s">
        <v>42</v>
      </c>
      <c r="M482" s="8">
        <v>3</v>
      </c>
      <c r="N482" s="5">
        <v>36.090000000000003</v>
      </c>
      <c r="O482" s="6">
        <v>0</v>
      </c>
      <c r="P482" s="5">
        <v>14.03</v>
      </c>
      <c r="Q482" s="5">
        <f t="shared" si="28"/>
        <v>108.27000000000001</v>
      </c>
      <c r="R482" s="5">
        <f t="shared" si="29"/>
        <v>42.089999999999996</v>
      </c>
      <c r="S482" s="5">
        <f t="shared" si="30"/>
        <v>66.180000000000007</v>
      </c>
      <c r="T482" s="7">
        <f t="shared" si="31"/>
        <v>0.61124965364366857</v>
      </c>
    </row>
    <row r="483" spans="1:20" ht="15.6">
      <c r="A483" s="2">
        <v>4693</v>
      </c>
      <c r="B483" s="3">
        <v>46113</v>
      </c>
      <c r="C483" s="4">
        <f>YEAR(SalesDataTable[[#This Row],[Order Date]])</f>
        <v>2026</v>
      </c>
      <c r="D483" s="16" t="str">
        <f>"Q"&amp;ROUNDUP(MONTH(SalesDataTable[[#This Row],[Order Date]])/3,0)</f>
        <v>Q2</v>
      </c>
      <c r="E483" s="4">
        <f>MONTH(SalesDataTable[[#This Row],[Order Date]])</f>
        <v>4</v>
      </c>
      <c r="F483" s="16" t="str">
        <f>TEXT(SalesDataTable[[#This Row],[Order Date]],"MMM")</f>
        <v>Apr</v>
      </c>
      <c r="G483" s="4" t="s">
        <v>6</v>
      </c>
      <c r="H483" s="4" t="s">
        <v>43</v>
      </c>
      <c r="I483" s="4" t="s">
        <v>8</v>
      </c>
      <c r="J483" s="4" t="s">
        <v>16</v>
      </c>
      <c r="K483" s="4" t="s">
        <v>9</v>
      </c>
      <c r="L483" s="4" t="s">
        <v>10</v>
      </c>
      <c r="M483" s="8">
        <v>15</v>
      </c>
      <c r="N483" s="5">
        <v>94.33</v>
      </c>
      <c r="O483" s="6">
        <v>0.1</v>
      </c>
      <c r="P483" s="5">
        <v>44.38</v>
      </c>
      <c r="Q483" s="5">
        <f t="shared" si="28"/>
        <v>1273.4550000000002</v>
      </c>
      <c r="R483" s="5">
        <f t="shared" si="29"/>
        <v>665.7</v>
      </c>
      <c r="S483" s="5">
        <f t="shared" si="30"/>
        <v>607.75500000000011</v>
      </c>
      <c r="T483" s="7">
        <f t="shared" si="31"/>
        <v>0.47724890161018652</v>
      </c>
    </row>
    <row r="484" spans="1:20" ht="15.6">
      <c r="A484" s="2">
        <v>193</v>
      </c>
      <c r="B484" s="3">
        <v>46114</v>
      </c>
      <c r="C484" s="4">
        <f>YEAR(SalesDataTable[[#This Row],[Order Date]])</f>
        <v>2026</v>
      </c>
      <c r="D484" s="16" t="str">
        <f>"Q"&amp;ROUNDUP(MONTH(SalesDataTable[[#This Row],[Order Date]])/3,0)</f>
        <v>Q2</v>
      </c>
      <c r="E484" s="4">
        <f>MONTH(SalesDataTable[[#This Row],[Order Date]])</f>
        <v>4</v>
      </c>
      <c r="F484" s="16" t="str">
        <f>TEXT(SalesDataTable[[#This Row],[Order Date]],"MMM")</f>
        <v>Apr</v>
      </c>
      <c r="G484" s="4" t="s">
        <v>20</v>
      </c>
      <c r="H484" s="4" t="s">
        <v>21</v>
      </c>
      <c r="I484" s="4" t="s">
        <v>19</v>
      </c>
      <c r="J484" s="4" t="s">
        <v>3</v>
      </c>
      <c r="K484" s="4" t="s">
        <v>14</v>
      </c>
      <c r="L484" s="4" t="s">
        <v>15</v>
      </c>
      <c r="M484" s="8">
        <v>1</v>
      </c>
      <c r="N484" s="5">
        <v>35.6</v>
      </c>
      <c r="O484" s="6">
        <v>0.1</v>
      </c>
      <c r="P484" s="5">
        <v>13.39</v>
      </c>
      <c r="Q484" s="5">
        <f t="shared" si="28"/>
        <v>32.04</v>
      </c>
      <c r="R484" s="5">
        <f t="shared" si="29"/>
        <v>13.39</v>
      </c>
      <c r="S484" s="5">
        <f t="shared" si="30"/>
        <v>18.649999999999999</v>
      </c>
      <c r="T484" s="7">
        <f t="shared" si="31"/>
        <v>0.58208489388264661</v>
      </c>
    </row>
    <row r="485" spans="1:20" ht="15.6">
      <c r="A485" s="2">
        <v>2246</v>
      </c>
      <c r="B485" s="3">
        <v>46114</v>
      </c>
      <c r="C485" s="4">
        <f>YEAR(SalesDataTable[[#This Row],[Order Date]])</f>
        <v>2026</v>
      </c>
      <c r="D485" s="16" t="str">
        <f>"Q"&amp;ROUNDUP(MONTH(SalesDataTable[[#This Row],[Order Date]])/3,0)</f>
        <v>Q2</v>
      </c>
      <c r="E485" s="4">
        <f>MONTH(SalesDataTable[[#This Row],[Order Date]])</f>
        <v>4</v>
      </c>
      <c r="F485" s="16" t="str">
        <f>TEXT(SalesDataTable[[#This Row],[Order Date]],"MMM")</f>
        <v>Apr</v>
      </c>
      <c r="G485" s="4" t="s">
        <v>6</v>
      </c>
      <c r="H485" s="4" t="s">
        <v>43</v>
      </c>
      <c r="I485" s="4" t="s">
        <v>28</v>
      </c>
      <c r="J485" s="4" t="s">
        <v>3</v>
      </c>
      <c r="K485" s="4" t="s">
        <v>4</v>
      </c>
      <c r="L485" s="4" t="s">
        <v>22</v>
      </c>
      <c r="M485" s="8">
        <v>1</v>
      </c>
      <c r="N485" s="5">
        <v>50.17</v>
      </c>
      <c r="O485" s="6">
        <v>0</v>
      </c>
      <c r="P485" s="5">
        <v>21.95</v>
      </c>
      <c r="Q485" s="5">
        <f t="shared" si="28"/>
        <v>50.17</v>
      </c>
      <c r="R485" s="5">
        <f t="shared" si="29"/>
        <v>21.95</v>
      </c>
      <c r="S485" s="5">
        <f t="shared" si="30"/>
        <v>28.220000000000002</v>
      </c>
      <c r="T485" s="7">
        <f t="shared" si="31"/>
        <v>0.56248754235598963</v>
      </c>
    </row>
    <row r="486" spans="1:20" ht="15.6">
      <c r="A486" s="2">
        <v>2556</v>
      </c>
      <c r="B486" s="3">
        <v>46114</v>
      </c>
      <c r="C486" s="4">
        <f>YEAR(SalesDataTable[[#This Row],[Order Date]])</f>
        <v>2026</v>
      </c>
      <c r="D486" s="16" t="str">
        <f>"Q"&amp;ROUNDUP(MONTH(SalesDataTable[[#This Row],[Order Date]])/3,0)</f>
        <v>Q2</v>
      </c>
      <c r="E486" s="4">
        <f>MONTH(SalesDataTable[[#This Row],[Order Date]])</f>
        <v>4</v>
      </c>
      <c r="F486" s="16" t="str">
        <f>TEXT(SalesDataTable[[#This Row],[Order Date]],"MMM")</f>
        <v>Apr</v>
      </c>
      <c r="G486" s="4" t="s">
        <v>20</v>
      </c>
      <c r="H486" s="4" t="s">
        <v>33</v>
      </c>
      <c r="I486" s="4" t="s">
        <v>2</v>
      </c>
      <c r="J486" s="4" t="s">
        <v>3</v>
      </c>
      <c r="K486" s="4" t="s">
        <v>9</v>
      </c>
      <c r="L486" s="4" t="s">
        <v>46</v>
      </c>
      <c r="M486" s="8">
        <v>2</v>
      </c>
      <c r="N486" s="5">
        <v>72.900000000000006</v>
      </c>
      <c r="O486" s="6">
        <v>0</v>
      </c>
      <c r="P486" s="5">
        <v>31.52</v>
      </c>
      <c r="Q486" s="5">
        <f t="shared" si="28"/>
        <v>145.80000000000001</v>
      </c>
      <c r="R486" s="5">
        <f t="shared" si="29"/>
        <v>63.04</v>
      </c>
      <c r="S486" s="5">
        <f t="shared" si="30"/>
        <v>82.760000000000019</v>
      </c>
      <c r="T486" s="7">
        <f t="shared" si="31"/>
        <v>0.5676268861454048</v>
      </c>
    </row>
    <row r="487" spans="1:20" ht="15.6">
      <c r="A487" s="2">
        <v>169</v>
      </c>
      <c r="B487" s="3">
        <v>46115</v>
      </c>
      <c r="C487" s="4">
        <f>YEAR(SalesDataTable[[#This Row],[Order Date]])</f>
        <v>2026</v>
      </c>
      <c r="D487" s="16" t="str">
        <f>"Q"&amp;ROUNDUP(MONTH(SalesDataTable[[#This Row],[Order Date]])/3,0)</f>
        <v>Q2</v>
      </c>
      <c r="E487" s="4">
        <f>MONTH(SalesDataTable[[#This Row],[Order Date]])</f>
        <v>4</v>
      </c>
      <c r="F487" s="16" t="str">
        <f>TEXT(SalesDataTable[[#This Row],[Order Date]],"MMM")</f>
        <v>Apr</v>
      </c>
      <c r="G487" s="4" t="s">
        <v>11</v>
      </c>
      <c r="H487" s="4" t="s">
        <v>52</v>
      </c>
      <c r="I487" s="4" t="s">
        <v>2</v>
      </c>
      <c r="J487" s="4" t="s">
        <v>13</v>
      </c>
      <c r="K487" s="4" t="s">
        <v>9</v>
      </c>
      <c r="L487" s="4" t="s">
        <v>10</v>
      </c>
      <c r="M487" s="8">
        <v>2</v>
      </c>
      <c r="N487" s="5">
        <v>93.48</v>
      </c>
      <c r="O487" s="6">
        <v>0</v>
      </c>
      <c r="P487" s="5">
        <v>45.15</v>
      </c>
      <c r="Q487" s="5">
        <f t="shared" si="28"/>
        <v>186.96</v>
      </c>
      <c r="R487" s="5">
        <f t="shared" si="29"/>
        <v>90.3</v>
      </c>
      <c r="S487" s="5">
        <f t="shared" si="30"/>
        <v>96.660000000000011</v>
      </c>
      <c r="T487" s="7">
        <f t="shared" si="31"/>
        <v>0.51700898587933253</v>
      </c>
    </row>
    <row r="488" spans="1:20" ht="15.6">
      <c r="A488" s="2">
        <v>877</v>
      </c>
      <c r="B488" s="3">
        <v>46115</v>
      </c>
      <c r="C488" s="4">
        <f>YEAR(SalesDataTable[[#This Row],[Order Date]])</f>
        <v>2026</v>
      </c>
      <c r="D488" s="16" t="str">
        <f>"Q"&amp;ROUNDUP(MONTH(SalesDataTable[[#This Row],[Order Date]])/3,0)</f>
        <v>Q2</v>
      </c>
      <c r="E488" s="4">
        <f>MONTH(SalesDataTable[[#This Row],[Order Date]])</f>
        <v>4</v>
      </c>
      <c r="F488" s="16" t="str">
        <f>TEXT(SalesDataTable[[#This Row],[Order Date]],"MMM")</f>
        <v>Apr</v>
      </c>
      <c r="G488" s="4" t="s">
        <v>6</v>
      </c>
      <c r="H488" s="4" t="s">
        <v>43</v>
      </c>
      <c r="I488" s="4" t="s">
        <v>2</v>
      </c>
      <c r="J488" s="4" t="s">
        <v>13</v>
      </c>
      <c r="K488" s="4" t="s">
        <v>23</v>
      </c>
      <c r="L488" s="4" t="s">
        <v>51</v>
      </c>
      <c r="M488" s="8">
        <v>1</v>
      </c>
      <c r="N488" s="5">
        <v>123.63</v>
      </c>
      <c r="O488" s="6">
        <v>0</v>
      </c>
      <c r="P488" s="5">
        <v>58.88</v>
      </c>
      <c r="Q488" s="5">
        <f t="shared" si="28"/>
        <v>123.63</v>
      </c>
      <c r="R488" s="5">
        <f t="shared" si="29"/>
        <v>58.88</v>
      </c>
      <c r="S488" s="5">
        <f t="shared" si="30"/>
        <v>64.75</v>
      </c>
      <c r="T488" s="7">
        <f t="shared" si="31"/>
        <v>0.52374019250990866</v>
      </c>
    </row>
    <row r="489" spans="1:20" ht="15.6">
      <c r="A489" s="2">
        <v>2023</v>
      </c>
      <c r="B489" s="3">
        <v>46115</v>
      </c>
      <c r="C489" s="4">
        <f>YEAR(SalesDataTable[[#This Row],[Order Date]])</f>
        <v>2026</v>
      </c>
      <c r="D489" s="16" t="str">
        <f>"Q"&amp;ROUNDUP(MONTH(SalesDataTable[[#This Row],[Order Date]])/3,0)</f>
        <v>Q2</v>
      </c>
      <c r="E489" s="4">
        <f>MONTH(SalesDataTable[[#This Row],[Order Date]])</f>
        <v>4</v>
      </c>
      <c r="F489" s="16" t="str">
        <f>TEXT(SalesDataTable[[#This Row],[Order Date]],"MMM")</f>
        <v>Apr</v>
      </c>
      <c r="G489" s="4" t="s">
        <v>6</v>
      </c>
      <c r="H489" s="4" t="s">
        <v>43</v>
      </c>
      <c r="I489" s="4" t="s">
        <v>2</v>
      </c>
      <c r="J489" s="4" t="s">
        <v>13</v>
      </c>
      <c r="K489" s="4" t="s">
        <v>14</v>
      </c>
      <c r="L489" s="4" t="s">
        <v>48</v>
      </c>
      <c r="M489" s="8">
        <v>3</v>
      </c>
      <c r="N489" s="5">
        <v>168.37</v>
      </c>
      <c r="O489" s="6">
        <v>0</v>
      </c>
      <c r="P489" s="5">
        <v>87.15</v>
      </c>
      <c r="Q489" s="5">
        <f t="shared" si="28"/>
        <v>505.11</v>
      </c>
      <c r="R489" s="5">
        <f t="shared" si="29"/>
        <v>261.45000000000005</v>
      </c>
      <c r="S489" s="5">
        <f t="shared" si="30"/>
        <v>243.65999999999997</v>
      </c>
      <c r="T489" s="7">
        <f t="shared" si="31"/>
        <v>0.4823899744610084</v>
      </c>
    </row>
    <row r="490" spans="1:20" ht="15.6">
      <c r="A490" s="2">
        <v>2548</v>
      </c>
      <c r="B490" s="3">
        <v>46115</v>
      </c>
      <c r="C490" s="4">
        <f>YEAR(SalesDataTable[[#This Row],[Order Date]])</f>
        <v>2026</v>
      </c>
      <c r="D490" s="16" t="str">
        <f>"Q"&amp;ROUNDUP(MONTH(SalesDataTable[[#This Row],[Order Date]])/3,0)</f>
        <v>Q2</v>
      </c>
      <c r="E490" s="4">
        <f>MONTH(SalesDataTable[[#This Row],[Order Date]])</f>
        <v>4</v>
      </c>
      <c r="F490" s="16" t="str">
        <f>TEXT(SalesDataTable[[#This Row],[Order Date]],"MMM")</f>
        <v>Apr</v>
      </c>
      <c r="G490" s="4" t="s">
        <v>0</v>
      </c>
      <c r="H490" s="4" t="s">
        <v>36</v>
      </c>
      <c r="I490" s="4" t="s">
        <v>28</v>
      </c>
      <c r="J490" s="4" t="s">
        <v>13</v>
      </c>
      <c r="K490" s="4" t="s">
        <v>4</v>
      </c>
      <c r="L490" s="4" t="s">
        <v>22</v>
      </c>
      <c r="M490" s="8">
        <v>4</v>
      </c>
      <c r="N490" s="5">
        <v>51.68</v>
      </c>
      <c r="O490" s="6">
        <v>0.05</v>
      </c>
      <c r="P490" s="5">
        <v>23.09</v>
      </c>
      <c r="Q490" s="5">
        <f t="shared" si="28"/>
        <v>196.38399999999999</v>
      </c>
      <c r="R490" s="5">
        <f t="shared" si="29"/>
        <v>92.36</v>
      </c>
      <c r="S490" s="5">
        <f t="shared" si="30"/>
        <v>104.02399999999999</v>
      </c>
      <c r="T490" s="7">
        <f t="shared" si="31"/>
        <v>0.52969692031937421</v>
      </c>
    </row>
    <row r="491" spans="1:20" ht="15.6">
      <c r="A491" s="2">
        <v>2602</v>
      </c>
      <c r="B491" s="3">
        <v>46115</v>
      </c>
      <c r="C491" s="4">
        <f>YEAR(SalesDataTable[[#This Row],[Order Date]])</f>
        <v>2026</v>
      </c>
      <c r="D491" s="16" t="str">
        <f>"Q"&amp;ROUNDUP(MONTH(SalesDataTable[[#This Row],[Order Date]])/3,0)</f>
        <v>Q2</v>
      </c>
      <c r="E491" s="4">
        <f>MONTH(SalesDataTable[[#This Row],[Order Date]])</f>
        <v>4</v>
      </c>
      <c r="F491" s="16" t="str">
        <f>TEXT(SalesDataTable[[#This Row],[Order Date]],"MMM")</f>
        <v>Apr</v>
      </c>
      <c r="G491" s="4" t="s">
        <v>6</v>
      </c>
      <c r="H491" s="4" t="s">
        <v>43</v>
      </c>
      <c r="I491" s="4" t="s">
        <v>28</v>
      </c>
      <c r="J491" s="4" t="s">
        <v>13</v>
      </c>
      <c r="K491" s="4" t="s">
        <v>4</v>
      </c>
      <c r="L491" s="4" t="s">
        <v>26</v>
      </c>
      <c r="M491" s="8">
        <v>1</v>
      </c>
      <c r="N491" s="5">
        <v>40.159999999999997</v>
      </c>
      <c r="O491" s="6">
        <v>0</v>
      </c>
      <c r="P491" s="5">
        <v>16.77</v>
      </c>
      <c r="Q491" s="5">
        <f t="shared" si="28"/>
        <v>40.159999999999997</v>
      </c>
      <c r="R491" s="5">
        <f t="shared" si="29"/>
        <v>16.77</v>
      </c>
      <c r="S491" s="5">
        <f t="shared" si="30"/>
        <v>23.389999999999997</v>
      </c>
      <c r="T491" s="7">
        <f t="shared" si="31"/>
        <v>0.58242031872509958</v>
      </c>
    </row>
    <row r="492" spans="1:20" ht="15.6">
      <c r="A492" s="2">
        <v>3229</v>
      </c>
      <c r="B492" s="3">
        <v>46115</v>
      </c>
      <c r="C492" s="4">
        <f>YEAR(SalesDataTable[[#This Row],[Order Date]])</f>
        <v>2026</v>
      </c>
      <c r="D492" s="16" t="str">
        <f>"Q"&amp;ROUNDUP(MONTH(SalesDataTable[[#This Row],[Order Date]])/3,0)</f>
        <v>Q2</v>
      </c>
      <c r="E492" s="4">
        <f>MONTH(SalesDataTable[[#This Row],[Order Date]])</f>
        <v>4</v>
      </c>
      <c r="F492" s="16" t="str">
        <f>TEXT(SalesDataTable[[#This Row],[Order Date]],"MMM")</f>
        <v>Apr</v>
      </c>
      <c r="G492" s="4" t="s">
        <v>20</v>
      </c>
      <c r="H492" s="4" t="s">
        <v>47</v>
      </c>
      <c r="I492" s="4" t="s">
        <v>19</v>
      </c>
      <c r="J492" s="4" t="s">
        <v>3</v>
      </c>
      <c r="K492" s="4" t="s">
        <v>14</v>
      </c>
      <c r="L492" s="4" t="s">
        <v>15</v>
      </c>
      <c r="M492" s="8">
        <v>3</v>
      </c>
      <c r="N492" s="5">
        <v>36.17</v>
      </c>
      <c r="O492" s="6">
        <v>0.1</v>
      </c>
      <c r="P492" s="5">
        <v>13.65</v>
      </c>
      <c r="Q492" s="5">
        <f t="shared" si="28"/>
        <v>97.659000000000006</v>
      </c>
      <c r="R492" s="5">
        <f t="shared" si="29"/>
        <v>40.950000000000003</v>
      </c>
      <c r="S492" s="5">
        <f t="shared" si="30"/>
        <v>56.709000000000003</v>
      </c>
      <c r="T492" s="7">
        <f t="shared" si="31"/>
        <v>0.58068380794396834</v>
      </c>
    </row>
    <row r="493" spans="1:20" ht="15.6">
      <c r="A493" s="2">
        <v>3261</v>
      </c>
      <c r="B493" s="3">
        <v>46115</v>
      </c>
      <c r="C493" s="4">
        <f>YEAR(SalesDataTable[[#This Row],[Order Date]])</f>
        <v>2026</v>
      </c>
      <c r="D493" s="16" t="str">
        <f>"Q"&amp;ROUNDUP(MONTH(SalesDataTable[[#This Row],[Order Date]])/3,0)</f>
        <v>Q2</v>
      </c>
      <c r="E493" s="4">
        <f>MONTH(SalesDataTable[[#This Row],[Order Date]])</f>
        <v>4</v>
      </c>
      <c r="F493" s="16" t="str">
        <f>TEXT(SalesDataTable[[#This Row],[Order Date]],"MMM")</f>
        <v>Apr</v>
      </c>
      <c r="G493" s="4" t="s">
        <v>11</v>
      </c>
      <c r="H493" s="4" t="s">
        <v>39</v>
      </c>
      <c r="I493" s="4" t="s">
        <v>2</v>
      </c>
      <c r="J493" s="4" t="s">
        <v>13</v>
      </c>
      <c r="K493" s="4" t="s">
        <v>14</v>
      </c>
      <c r="L493" s="4" t="s">
        <v>44</v>
      </c>
      <c r="M493" s="8">
        <v>4</v>
      </c>
      <c r="N493" s="5">
        <v>130.55000000000001</v>
      </c>
      <c r="O493" s="6">
        <v>0</v>
      </c>
      <c r="P493" s="5">
        <v>67.66</v>
      </c>
      <c r="Q493" s="5">
        <f t="shared" si="28"/>
        <v>522.20000000000005</v>
      </c>
      <c r="R493" s="5">
        <f t="shared" si="29"/>
        <v>270.64</v>
      </c>
      <c r="S493" s="5">
        <f t="shared" si="30"/>
        <v>251.56000000000006</v>
      </c>
      <c r="T493" s="7">
        <f t="shared" si="31"/>
        <v>0.48173113749521262</v>
      </c>
    </row>
    <row r="494" spans="1:20" ht="15.6">
      <c r="A494" s="2">
        <v>3621</v>
      </c>
      <c r="B494" s="3">
        <v>46115</v>
      </c>
      <c r="C494" s="4">
        <f>YEAR(SalesDataTable[[#This Row],[Order Date]])</f>
        <v>2026</v>
      </c>
      <c r="D494" s="16" t="str">
        <f>"Q"&amp;ROUNDUP(MONTH(SalesDataTable[[#This Row],[Order Date]])/3,0)</f>
        <v>Q2</v>
      </c>
      <c r="E494" s="4">
        <f>MONTH(SalesDataTable[[#This Row],[Order Date]])</f>
        <v>4</v>
      </c>
      <c r="F494" s="16" t="str">
        <f>TEXT(SalesDataTable[[#This Row],[Order Date]],"MMM")</f>
        <v>Apr</v>
      </c>
      <c r="G494" s="4" t="s">
        <v>20</v>
      </c>
      <c r="H494" s="4" t="s">
        <v>33</v>
      </c>
      <c r="I494" s="4" t="s">
        <v>2</v>
      </c>
      <c r="J494" s="4" t="s">
        <v>13</v>
      </c>
      <c r="K494" s="4" t="s">
        <v>4</v>
      </c>
      <c r="L494" s="4" t="s">
        <v>30</v>
      </c>
      <c r="M494" s="8">
        <v>2</v>
      </c>
      <c r="N494" s="5">
        <v>102.63</v>
      </c>
      <c r="O494" s="6">
        <v>0</v>
      </c>
      <c r="P494" s="5">
        <v>50.19</v>
      </c>
      <c r="Q494" s="5">
        <f t="shared" si="28"/>
        <v>205.26</v>
      </c>
      <c r="R494" s="5">
        <f t="shared" si="29"/>
        <v>100.38</v>
      </c>
      <c r="S494" s="5">
        <f t="shared" si="30"/>
        <v>104.88</v>
      </c>
      <c r="T494" s="7">
        <f t="shared" si="31"/>
        <v>0.51096170710318622</v>
      </c>
    </row>
    <row r="495" spans="1:20" ht="15.6">
      <c r="A495" s="2">
        <v>4681</v>
      </c>
      <c r="B495" s="3">
        <v>46115</v>
      </c>
      <c r="C495" s="4">
        <f>YEAR(SalesDataTable[[#This Row],[Order Date]])</f>
        <v>2026</v>
      </c>
      <c r="D495" s="16" t="str">
        <f>"Q"&amp;ROUNDUP(MONTH(SalesDataTable[[#This Row],[Order Date]])/3,0)</f>
        <v>Q2</v>
      </c>
      <c r="E495" s="4">
        <f>MONTH(SalesDataTable[[#This Row],[Order Date]])</f>
        <v>4</v>
      </c>
      <c r="F495" s="16" t="str">
        <f>TEXT(SalesDataTable[[#This Row],[Order Date]],"MMM")</f>
        <v>Apr</v>
      </c>
      <c r="G495" s="4" t="s">
        <v>20</v>
      </c>
      <c r="H495" s="4" t="s">
        <v>47</v>
      </c>
      <c r="I495" s="4" t="s">
        <v>28</v>
      </c>
      <c r="J495" s="4" t="s">
        <v>3</v>
      </c>
      <c r="K495" s="4" t="s">
        <v>4</v>
      </c>
      <c r="L495" s="4" t="s">
        <v>5</v>
      </c>
      <c r="M495" s="8">
        <v>6</v>
      </c>
      <c r="N495" s="5">
        <v>81.239999999999995</v>
      </c>
      <c r="O495" s="6">
        <v>0</v>
      </c>
      <c r="P495" s="5">
        <v>43.28</v>
      </c>
      <c r="Q495" s="5">
        <f t="shared" si="28"/>
        <v>487.43999999999994</v>
      </c>
      <c r="R495" s="5">
        <f t="shared" si="29"/>
        <v>259.68</v>
      </c>
      <c r="S495" s="5">
        <f t="shared" si="30"/>
        <v>227.75999999999993</v>
      </c>
      <c r="T495" s="7">
        <f t="shared" si="31"/>
        <v>0.46725750861644505</v>
      </c>
    </row>
    <row r="496" spans="1:20" ht="15.6">
      <c r="A496" s="2">
        <v>4954</v>
      </c>
      <c r="B496" s="3">
        <v>46115</v>
      </c>
      <c r="C496" s="4">
        <f>YEAR(SalesDataTable[[#This Row],[Order Date]])</f>
        <v>2026</v>
      </c>
      <c r="D496" s="16" t="str">
        <f>"Q"&amp;ROUNDUP(MONTH(SalesDataTable[[#This Row],[Order Date]])/3,0)</f>
        <v>Q2</v>
      </c>
      <c r="E496" s="4">
        <f>MONTH(SalesDataTable[[#This Row],[Order Date]])</f>
        <v>4</v>
      </c>
      <c r="F496" s="16" t="str">
        <f>TEXT(SalesDataTable[[#This Row],[Order Date]],"MMM")</f>
        <v>Apr</v>
      </c>
      <c r="G496" s="4" t="s">
        <v>20</v>
      </c>
      <c r="H496" s="4" t="s">
        <v>33</v>
      </c>
      <c r="I496" s="4" t="s">
        <v>2</v>
      </c>
      <c r="J496" s="4" t="s">
        <v>13</v>
      </c>
      <c r="K496" s="4" t="s">
        <v>9</v>
      </c>
      <c r="L496" s="4" t="s">
        <v>46</v>
      </c>
      <c r="M496" s="8">
        <v>3</v>
      </c>
      <c r="N496" s="5">
        <v>72.11</v>
      </c>
      <c r="O496" s="6">
        <v>0.05</v>
      </c>
      <c r="P496" s="5">
        <v>31.63</v>
      </c>
      <c r="Q496" s="5">
        <f t="shared" si="28"/>
        <v>205.51349999999996</v>
      </c>
      <c r="R496" s="5">
        <f t="shared" si="29"/>
        <v>94.89</v>
      </c>
      <c r="S496" s="5">
        <f t="shared" si="30"/>
        <v>110.62349999999996</v>
      </c>
      <c r="T496" s="7">
        <f t="shared" si="31"/>
        <v>0.5382785072513484</v>
      </c>
    </row>
    <row r="497" spans="1:20" ht="15.6">
      <c r="A497" s="2">
        <v>1153</v>
      </c>
      <c r="B497" s="3">
        <v>46116</v>
      </c>
      <c r="C497" s="4">
        <f>YEAR(SalesDataTable[[#This Row],[Order Date]])</f>
        <v>2026</v>
      </c>
      <c r="D497" s="16" t="str">
        <f>"Q"&amp;ROUNDUP(MONTH(SalesDataTable[[#This Row],[Order Date]])/3,0)</f>
        <v>Q2</v>
      </c>
      <c r="E497" s="4">
        <f>MONTH(SalesDataTable[[#This Row],[Order Date]])</f>
        <v>4</v>
      </c>
      <c r="F497" s="16" t="str">
        <f>TEXT(SalesDataTable[[#This Row],[Order Date]],"MMM")</f>
        <v>Apr</v>
      </c>
      <c r="G497" s="4" t="s">
        <v>11</v>
      </c>
      <c r="H497" s="4" t="s">
        <v>52</v>
      </c>
      <c r="I497" s="4" t="s">
        <v>19</v>
      </c>
      <c r="J497" s="4" t="s">
        <v>13</v>
      </c>
      <c r="K497" s="4" t="s">
        <v>9</v>
      </c>
      <c r="L497" s="4" t="s">
        <v>10</v>
      </c>
      <c r="M497" s="8">
        <v>4</v>
      </c>
      <c r="N497" s="5">
        <v>90.15</v>
      </c>
      <c r="O497" s="6">
        <v>0</v>
      </c>
      <c r="P497" s="5">
        <v>44.9</v>
      </c>
      <c r="Q497" s="5">
        <f t="shared" si="28"/>
        <v>360.6</v>
      </c>
      <c r="R497" s="5">
        <f t="shared" si="29"/>
        <v>179.6</v>
      </c>
      <c r="S497" s="5">
        <f t="shared" si="30"/>
        <v>181.00000000000003</v>
      </c>
      <c r="T497" s="7">
        <f t="shared" si="31"/>
        <v>0.50194120909595119</v>
      </c>
    </row>
    <row r="498" spans="1:20" ht="15.6">
      <c r="A498" s="2">
        <v>1383</v>
      </c>
      <c r="B498" s="3">
        <v>46116</v>
      </c>
      <c r="C498" s="4">
        <f>YEAR(SalesDataTable[[#This Row],[Order Date]])</f>
        <v>2026</v>
      </c>
      <c r="D498" s="16" t="str">
        <f>"Q"&amp;ROUNDUP(MONTH(SalesDataTable[[#This Row],[Order Date]])/3,0)</f>
        <v>Q2</v>
      </c>
      <c r="E498" s="4">
        <f>MONTH(SalesDataTable[[#This Row],[Order Date]])</f>
        <v>4</v>
      </c>
      <c r="F498" s="16" t="str">
        <f>TEXT(SalesDataTable[[#This Row],[Order Date]],"MMM")</f>
        <v>Apr</v>
      </c>
      <c r="G498" s="4" t="s">
        <v>20</v>
      </c>
      <c r="H498" s="4" t="s">
        <v>21</v>
      </c>
      <c r="I498" s="4" t="s">
        <v>19</v>
      </c>
      <c r="J498" s="4" t="s">
        <v>3</v>
      </c>
      <c r="K498" s="4" t="s">
        <v>4</v>
      </c>
      <c r="L498" s="4" t="s">
        <v>22</v>
      </c>
      <c r="M498" s="8">
        <v>1</v>
      </c>
      <c r="N498" s="5">
        <v>50.7</v>
      </c>
      <c r="O498" s="6">
        <v>0.05</v>
      </c>
      <c r="P498" s="5">
        <v>21.85</v>
      </c>
      <c r="Q498" s="5">
        <f t="shared" si="28"/>
        <v>48.164999999999999</v>
      </c>
      <c r="R498" s="5">
        <f t="shared" si="29"/>
        <v>21.85</v>
      </c>
      <c r="S498" s="5">
        <f t="shared" si="30"/>
        <v>26.314999999999998</v>
      </c>
      <c r="T498" s="7">
        <f t="shared" si="31"/>
        <v>0.54635108481262329</v>
      </c>
    </row>
    <row r="499" spans="1:20" ht="15.6">
      <c r="A499" s="2">
        <v>2583</v>
      </c>
      <c r="B499" s="3">
        <v>46116</v>
      </c>
      <c r="C499" s="4">
        <f>YEAR(SalesDataTable[[#This Row],[Order Date]])</f>
        <v>2026</v>
      </c>
      <c r="D499" s="16" t="str">
        <f>"Q"&amp;ROUNDUP(MONTH(SalesDataTable[[#This Row],[Order Date]])/3,0)</f>
        <v>Q2</v>
      </c>
      <c r="E499" s="4">
        <f>MONTH(SalesDataTable[[#This Row],[Order Date]])</f>
        <v>4</v>
      </c>
      <c r="F499" s="16" t="str">
        <f>TEXT(SalesDataTable[[#This Row],[Order Date]],"MMM")</f>
        <v>Apr</v>
      </c>
      <c r="G499" s="4" t="s">
        <v>0</v>
      </c>
      <c r="H499" s="4" t="s">
        <v>1</v>
      </c>
      <c r="I499" s="4" t="s">
        <v>2</v>
      </c>
      <c r="J499" s="4" t="s">
        <v>3</v>
      </c>
      <c r="K499" s="4" t="s">
        <v>34</v>
      </c>
      <c r="L499" s="4" t="s">
        <v>35</v>
      </c>
      <c r="M499" s="8">
        <v>1</v>
      </c>
      <c r="N499" s="5">
        <v>41.13</v>
      </c>
      <c r="O499" s="6">
        <v>0</v>
      </c>
      <c r="P499" s="5">
        <v>15.04</v>
      </c>
      <c r="Q499" s="5">
        <f t="shared" si="28"/>
        <v>41.13</v>
      </c>
      <c r="R499" s="5">
        <f t="shared" si="29"/>
        <v>15.04</v>
      </c>
      <c r="S499" s="5">
        <f t="shared" si="30"/>
        <v>26.090000000000003</v>
      </c>
      <c r="T499" s="7">
        <f t="shared" si="31"/>
        <v>0.63433017262338931</v>
      </c>
    </row>
    <row r="500" spans="1:20" ht="15.6">
      <c r="A500" s="2">
        <v>4074</v>
      </c>
      <c r="B500" s="3">
        <v>46116</v>
      </c>
      <c r="C500" s="4">
        <f>YEAR(SalesDataTable[[#This Row],[Order Date]])</f>
        <v>2026</v>
      </c>
      <c r="D500" s="16" t="str">
        <f>"Q"&amp;ROUNDUP(MONTH(SalesDataTable[[#This Row],[Order Date]])/3,0)</f>
        <v>Q2</v>
      </c>
      <c r="E500" s="4">
        <f>MONTH(SalesDataTable[[#This Row],[Order Date]])</f>
        <v>4</v>
      </c>
      <c r="F500" s="16" t="str">
        <f>TEXT(SalesDataTable[[#This Row],[Order Date]],"MMM")</f>
        <v>Apr</v>
      </c>
      <c r="G500" s="4" t="s">
        <v>6</v>
      </c>
      <c r="H500" s="4" t="s">
        <v>7</v>
      </c>
      <c r="I500" s="4" t="s">
        <v>19</v>
      </c>
      <c r="J500" s="4" t="s">
        <v>3</v>
      </c>
      <c r="K500" s="4" t="s">
        <v>23</v>
      </c>
      <c r="L500" s="4" t="s">
        <v>51</v>
      </c>
      <c r="M500" s="8">
        <v>1</v>
      </c>
      <c r="N500" s="5">
        <v>121.66</v>
      </c>
      <c r="O500" s="6">
        <v>0</v>
      </c>
      <c r="P500" s="5">
        <v>61.37</v>
      </c>
      <c r="Q500" s="5">
        <f t="shared" si="28"/>
        <v>121.66</v>
      </c>
      <c r="R500" s="5">
        <f t="shared" si="29"/>
        <v>61.37</v>
      </c>
      <c r="S500" s="5">
        <f t="shared" si="30"/>
        <v>60.29</v>
      </c>
      <c r="T500" s="7">
        <f t="shared" si="31"/>
        <v>0.49556140062469178</v>
      </c>
    </row>
    <row r="501" spans="1:20" ht="15.6">
      <c r="A501" s="2">
        <v>4301</v>
      </c>
      <c r="B501" s="3">
        <v>46116</v>
      </c>
      <c r="C501" s="4">
        <f>YEAR(SalesDataTable[[#This Row],[Order Date]])</f>
        <v>2026</v>
      </c>
      <c r="D501" s="16" t="str">
        <f>"Q"&amp;ROUNDUP(MONTH(SalesDataTable[[#This Row],[Order Date]])/3,0)</f>
        <v>Q2</v>
      </c>
      <c r="E501" s="4">
        <f>MONTH(SalesDataTable[[#This Row],[Order Date]])</f>
        <v>4</v>
      </c>
      <c r="F501" s="16" t="str">
        <f>TEXT(SalesDataTable[[#This Row],[Order Date]],"MMM")</f>
        <v>Apr</v>
      </c>
      <c r="G501" s="4" t="s">
        <v>11</v>
      </c>
      <c r="H501" s="4" t="s">
        <v>52</v>
      </c>
      <c r="I501" s="4" t="s">
        <v>19</v>
      </c>
      <c r="J501" s="4" t="s">
        <v>13</v>
      </c>
      <c r="K501" s="4" t="s">
        <v>34</v>
      </c>
      <c r="L501" s="4" t="s">
        <v>38</v>
      </c>
      <c r="M501" s="8">
        <v>1</v>
      </c>
      <c r="N501" s="5">
        <v>122.77</v>
      </c>
      <c r="O501" s="6">
        <v>0.1</v>
      </c>
      <c r="P501" s="5">
        <v>70.59</v>
      </c>
      <c r="Q501" s="5">
        <f t="shared" si="28"/>
        <v>110.49299999999999</v>
      </c>
      <c r="R501" s="5">
        <f t="shared" si="29"/>
        <v>70.59</v>
      </c>
      <c r="S501" s="5">
        <f t="shared" si="30"/>
        <v>39.902999999999992</v>
      </c>
      <c r="T501" s="7">
        <f t="shared" si="31"/>
        <v>0.36113599956558329</v>
      </c>
    </row>
    <row r="502" spans="1:20" ht="15.6">
      <c r="A502" s="2">
        <v>4692</v>
      </c>
      <c r="B502" s="3">
        <v>46116</v>
      </c>
      <c r="C502" s="4">
        <f>YEAR(SalesDataTable[[#This Row],[Order Date]])</f>
        <v>2026</v>
      </c>
      <c r="D502" s="16" t="str">
        <f>"Q"&amp;ROUNDUP(MONTH(SalesDataTable[[#This Row],[Order Date]])/3,0)</f>
        <v>Q2</v>
      </c>
      <c r="E502" s="4">
        <f>MONTH(SalesDataTable[[#This Row],[Order Date]])</f>
        <v>4</v>
      </c>
      <c r="F502" s="16" t="str">
        <f>TEXT(SalesDataTable[[#This Row],[Order Date]],"MMM")</f>
        <v>Apr</v>
      </c>
      <c r="G502" s="4" t="s">
        <v>20</v>
      </c>
      <c r="H502" s="4" t="s">
        <v>47</v>
      </c>
      <c r="I502" s="4" t="s">
        <v>2</v>
      </c>
      <c r="J502" s="4" t="s">
        <v>3</v>
      </c>
      <c r="K502" s="4" t="s">
        <v>4</v>
      </c>
      <c r="L502" s="4" t="s">
        <v>22</v>
      </c>
      <c r="M502" s="8">
        <v>1</v>
      </c>
      <c r="N502" s="5">
        <v>49.96</v>
      </c>
      <c r="O502" s="6">
        <v>0</v>
      </c>
      <c r="P502" s="5">
        <v>22.13</v>
      </c>
      <c r="Q502" s="5">
        <f t="shared" si="28"/>
        <v>49.96</v>
      </c>
      <c r="R502" s="5">
        <f t="shared" si="29"/>
        <v>22.13</v>
      </c>
      <c r="S502" s="5">
        <f t="shared" si="30"/>
        <v>27.830000000000002</v>
      </c>
      <c r="T502" s="7">
        <f t="shared" si="31"/>
        <v>0.55704563650920735</v>
      </c>
    </row>
    <row r="503" spans="1:20" ht="15.6">
      <c r="A503" s="2">
        <v>1951</v>
      </c>
      <c r="B503" s="3">
        <v>46117</v>
      </c>
      <c r="C503" s="4">
        <f>YEAR(SalesDataTable[[#This Row],[Order Date]])</f>
        <v>2026</v>
      </c>
      <c r="D503" s="16" t="str">
        <f>"Q"&amp;ROUNDUP(MONTH(SalesDataTable[[#This Row],[Order Date]])/3,0)</f>
        <v>Q2</v>
      </c>
      <c r="E503" s="4">
        <f>MONTH(SalesDataTable[[#This Row],[Order Date]])</f>
        <v>4</v>
      </c>
      <c r="F503" s="16" t="str">
        <f>TEXT(SalesDataTable[[#This Row],[Order Date]],"MMM")</f>
        <v>Apr</v>
      </c>
      <c r="G503" s="4" t="s">
        <v>20</v>
      </c>
      <c r="H503" s="4" t="s">
        <v>33</v>
      </c>
      <c r="I503" s="4" t="s">
        <v>28</v>
      </c>
      <c r="J503" s="4" t="s">
        <v>3</v>
      </c>
      <c r="K503" s="4" t="s">
        <v>9</v>
      </c>
      <c r="L503" s="4" t="s">
        <v>37</v>
      </c>
      <c r="M503" s="8">
        <v>2</v>
      </c>
      <c r="N503" s="5">
        <v>155.13</v>
      </c>
      <c r="O503" s="6">
        <v>0.15</v>
      </c>
      <c r="P503" s="5">
        <v>80.959999999999994</v>
      </c>
      <c r="Q503" s="5">
        <f t="shared" si="28"/>
        <v>263.721</v>
      </c>
      <c r="R503" s="5">
        <f t="shared" si="29"/>
        <v>161.91999999999999</v>
      </c>
      <c r="S503" s="5">
        <f t="shared" si="30"/>
        <v>101.80100000000002</v>
      </c>
      <c r="T503" s="7">
        <f t="shared" si="31"/>
        <v>0.38601779911345707</v>
      </c>
    </row>
    <row r="504" spans="1:20" ht="15.6">
      <c r="A504" s="2">
        <v>2111</v>
      </c>
      <c r="B504" s="3">
        <v>46117</v>
      </c>
      <c r="C504" s="4">
        <f>YEAR(SalesDataTable[[#This Row],[Order Date]])</f>
        <v>2026</v>
      </c>
      <c r="D504" s="16" t="str">
        <f>"Q"&amp;ROUNDUP(MONTH(SalesDataTable[[#This Row],[Order Date]])/3,0)</f>
        <v>Q2</v>
      </c>
      <c r="E504" s="4">
        <f>MONTH(SalesDataTable[[#This Row],[Order Date]])</f>
        <v>4</v>
      </c>
      <c r="F504" s="16" t="str">
        <f>TEXT(SalesDataTable[[#This Row],[Order Date]],"MMM")</f>
        <v>Apr</v>
      </c>
      <c r="G504" s="4" t="s">
        <v>20</v>
      </c>
      <c r="H504" s="4" t="s">
        <v>47</v>
      </c>
      <c r="I504" s="4" t="s">
        <v>2</v>
      </c>
      <c r="J504" s="4" t="s">
        <v>13</v>
      </c>
      <c r="K504" s="4" t="s">
        <v>9</v>
      </c>
      <c r="L504" s="4" t="s">
        <v>46</v>
      </c>
      <c r="M504" s="8">
        <v>3</v>
      </c>
      <c r="N504" s="5">
        <v>69.83</v>
      </c>
      <c r="O504" s="6">
        <v>0.05</v>
      </c>
      <c r="P504" s="5">
        <v>31.53</v>
      </c>
      <c r="Q504" s="5">
        <f t="shared" si="28"/>
        <v>199.0155</v>
      </c>
      <c r="R504" s="5">
        <f t="shared" si="29"/>
        <v>94.59</v>
      </c>
      <c r="S504" s="5">
        <f t="shared" si="30"/>
        <v>104.4255</v>
      </c>
      <c r="T504" s="7">
        <f t="shared" si="31"/>
        <v>0.52471038687941396</v>
      </c>
    </row>
    <row r="505" spans="1:20" ht="15.6">
      <c r="A505" s="2">
        <v>2933</v>
      </c>
      <c r="B505" s="3">
        <v>46117</v>
      </c>
      <c r="C505" s="4">
        <f>YEAR(SalesDataTable[[#This Row],[Order Date]])</f>
        <v>2026</v>
      </c>
      <c r="D505" s="16" t="str">
        <f>"Q"&amp;ROUNDUP(MONTH(SalesDataTable[[#This Row],[Order Date]])/3,0)</f>
        <v>Q2</v>
      </c>
      <c r="E505" s="4">
        <f>MONTH(SalesDataTable[[#This Row],[Order Date]])</f>
        <v>4</v>
      </c>
      <c r="F505" s="16" t="str">
        <f>TEXT(SalesDataTable[[#This Row],[Order Date]],"MMM")</f>
        <v>Apr</v>
      </c>
      <c r="G505" s="4" t="s">
        <v>6</v>
      </c>
      <c r="H505" s="4" t="s">
        <v>27</v>
      </c>
      <c r="I505" s="4" t="s">
        <v>19</v>
      </c>
      <c r="J505" s="4" t="s">
        <v>3</v>
      </c>
      <c r="K505" s="4" t="s">
        <v>14</v>
      </c>
      <c r="L505" s="4" t="s">
        <v>15</v>
      </c>
      <c r="M505" s="8">
        <v>1</v>
      </c>
      <c r="N505" s="5">
        <v>35.4</v>
      </c>
      <c r="O505" s="6">
        <v>0</v>
      </c>
      <c r="P505" s="5">
        <v>13.37</v>
      </c>
      <c r="Q505" s="5">
        <f t="shared" si="28"/>
        <v>35.4</v>
      </c>
      <c r="R505" s="5">
        <f t="shared" si="29"/>
        <v>13.37</v>
      </c>
      <c r="S505" s="5">
        <f t="shared" si="30"/>
        <v>22.03</v>
      </c>
      <c r="T505" s="7">
        <f t="shared" si="31"/>
        <v>0.62231638418079105</v>
      </c>
    </row>
    <row r="506" spans="1:20" ht="15.6">
      <c r="A506" s="2">
        <v>3263</v>
      </c>
      <c r="B506" s="3">
        <v>46117</v>
      </c>
      <c r="C506" s="4">
        <f>YEAR(SalesDataTable[[#This Row],[Order Date]])</f>
        <v>2026</v>
      </c>
      <c r="D506" s="16" t="str">
        <f>"Q"&amp;ROUNDUP(MONTH(SalesDataTable[[#This Row],[Order Date]])/3,0)</f>
        <v>Q2</v>
      </c>
      <c r="E506" s="4">
        <f>MONTH(SalesDataTable[[#This Row],[Order Date]])</f>
        <v>4</v>
      </c>
      <c r="F506" s="16" t="str">
        <f>TEXT(SalesDataTable[[#This Row],[Order Date]],"MMM")</f>
        <v>Apr</v>
      </c>
      <c r="G506" s="4" t="s">
        <v>20</v>
      </c>
      <c r="H506" s="4" t="s">
        <v>31</v>
      </c>
      <c r="I506" s="4" t="s">
        <v>2</v>
      </c>
      <c r="J506" s="4" t="s">
        <v>13</v>
      </c>
      <c r="K506" s="4" t="s">
        <v>34</v>
      </c>
      <c r="L506" s="4" t="s">
        <v>45</v>
      </c>
      <c r="M506" s="8">
        <v>1</v>
      </c>
      <c r="N506" s="5">
        <v>51.75</v>
      </c>
      <c r="O506" s="6">
        <v>0.1</v>
      </c>
      <c r="P506" s="5">
        <v>22.1</v>
      </c>
      <c r="Q506" s="5">
        <f t="shared" si="28"/>
        <v>46.575000000000003</v>
      </c>
      <c r="R506" s="5">
        <f t="shared" si="29"/>
        <v>22.1</v>
      </c>
      <c r="S506" s="5">
        <f t="shared" si="30"/>
        <v>24.475000000000001</v>
      </c>
      <c r="T506" s="7">
        <f t="shared" si="31"/>
        <v>0.52549651100375738</v>
      </c>
    </row>
    <row r="507" spans="1:20" ht="15.6">
      <c r="A507" s="2">
        <v>4764</v>
      </c>
      <c r="B507" s="3">
        <v>46117</v>
      </c>
      <c r="C507" s="4">
        <f>YEAR(SalesDataTable[[#This Row],[Order Date]])</f>
        <v>2026</v>
      </c>
      <c r="D507" s="16" t="str">
        <f>"Q"&amp;ROUNDUP(MONTH(SalesDataTable[[#This Row],[Order Date]])/3,0)</f>
        <v>Q2</v>
      </c>
      <c r="E507" s="4">
        <f>MONTH(SalesDataTable[[#This Row],[Order Date]])</f>
        <v>4</v>
      </c>
      <c r="F507" s="16" t="str">
        <f>TEXT(SalesDataTable[[#This Row],[Order Date]],"MMM")</f>
        <v>Apr</v>
      </c>
      <c r="G507" s="4" t="s">
        <v>20</v>
      </c>
      <c r="H507" s="4" t="s">
        <v>47</v>
      </c>
      <c r="I507" s="4" t="s">
        <v>28</v>
      </c>
      <c r="J507" s="4" t="s">
        <v>13</v>
      </c>
      <c r="K507" s="4" t="s">
        <v>4</v>
      </c>
      <c r="L507" s="4" t="s">
        <v>26</v>
      </c>
      <c r="M507" s="8">
        <v>6</v>
      </c>
      <c r="N507" s="5">
        <v>39.6</v>
      </c>
      <c r="O507" s="6">
        <v>0.15</v>
      </c>
      <c r="P507" s="5">
        <v>17.010000000000002</v>
      </c>
      <c r="Q507" s="5">
        <f t="shared" si="28"/>
        <v>201.96</v>
      </c>
      <c r="R507" s="5">
        <f t="shared" si="29"/>
        <v>102.06</v>
      </c>
      <c r="S507" s="5">
        <f t="shared" si="30"/>
        <v>99.9</v>
      </c>
      <c r="T507" s="7">
        <f t="shared" si="31"/>
        <v>0.49465240641711233</v>
      </c>
    </row>
    <row r="508" spans="1:20" ht="15.6">
      <c r="A508" s="2">
        <v>28</v>
      </c>
      <c r="B508" s="3">
        <v>46118</v>
      </c>
      <c r="C508" s="4">
        <f>YEAR(SalesDataTable[[#This Row],[Order Date]])</f>
        <v>2026</v>
      </c>
      <c r="D508" s="16" t="str">
        <f>"Q"&amp;ROUNDUP(MONTH(SalesDataTable[[#This Row],[Order Date]])/3,0)</f>
        <v>Q2</v>
      </c>
      <c r="E508" s="4">
        <f>MONTH(SalesDataTable[[#This Row],[Order Date]])</f>
        <v>4</v>
      </c>
      <c r="F508" s="16" t="str">
        <f>TEXT(SalesDataTable[[#This Row],[Order Date]],"MMM")</f>
        <v>Apr</v>
      </c>
      <c r="G508" s="4" t="s">
        <v>6</v>
      </c>
      <c r="H508" s="4" t="s">
        <v>27</v>
      </c>
      <c r="I508" s="4" t="s">
        <v>19</v>
      </c>
      <c r="J508" s="4" t="s">
        <v>13</v>
      </c>
      <c r="K508" s="4" t="s">
        <v>34</v>
      </c>
      <c r="L508" s="4" t="s">
        <v>38</v>
      </c>
      <c r="M508" s="8">
        <v>2</v>
      </c>
      <c r="N508" s="5">
        <v>125.94</v>
      </c>
      <c r="O508" s="6">
        <v>0.05</v>
      </c>
      <c r="P508" s="5">
        <v>70.94</v>
      </c>
      <c r="Q508" s="5">
        <f t="shared" si="28"/>
        <v>239.28599999999997</v>
      </c>
      <c r="R508" s="5">
        <f t="shared" si="29"/>
        <v>141.88</v>
      </c>
      <c r="S508" s="5">
        <f t="shared" si="30"/>
        <v>97.405999999999977</v>
      </c>
      <c r="T508" s="7">
        <f t="shared" si="31"/>
        <v>0.40706936469329585</v>
      </c>
    </row>
    <row r="509" spans="1:20" ht="15.6">
      <c r="A509" s="2">
        <v>581</v>
      </c>
      <c r="B509" s="3">
        <v>46118</v>
      </c>
      <c r="C509" s="4">
        <f>YEAR(SalesDataTable[[#This Row],[Order Date]])</f>
        <v>2026</v>
      </c>
      <c r="D509" s="16" t="str">
        <f>"Q"&amp;ROUNDUP(MONTH(SalesDataTable[[#This Row],[Order Date]])/3,0)</f>
        <v>Q2</v>
      </c>
      <c r="E509" s="4">
        <f>MONTH(SalesDataTable[[#This Row],[Order Date]])</f>
        <v>4</v>
      </c>
      <c r="F509" s="16" t="str">
        <f>TEXT(SalesDataTable[[#This Row],[Order Date]],"MMM")</f>
        <v>Apr</v>
      </c>
      <c r="G509" s="4" t="s">
        <v>6</v>
      </c>
      <c r="H509" s="4" t="s">
        <v>7</v>
      </c>
      <c r="I509" s="4" t="s">
        <v>2</v>
      </c>
      <c r="J509" s="4" t="s">
        <v>3</v>
      </c>
      <c r="K509" s="4" t="s">
        <v>23</v>
      </c>
      <c r="L509" s="4" t="s">
        <v>51</v>
      </c>
      <c r="M509" s="8">
        <v>3</v>
      </c>
      <c r="N509" s="5">
        <v>124.67</v>
      </c>
      <c r="O509" s="6">
        <v>0</v>
      </c>
      <c r="P509" s="5">
        <v>61.46</v>
      </c>
      <c r="Q509" s="5">
        <f t="shared" si="28"/>
        <v>374.01</v>
      </c>
      <c r="R509" s="5">
        <f t="shared" si="29"/>
        <v>184.38</v>
      </c>
      <c r="S509" s="5">
        <f t="shared" si="30"/>
        <v>189.63</v>
      </c>
      <c r="T509" s="7">
        <f t="shared" si="31"/>
        <v>0.50701852891633914</v>
      </c>
    </row>
    <row r="510" spans="1:20" ht="15.6">
      <c r="A510" s="2">
        <v>643</v>
      </c>
      <c r="B510" s="3">
        <v>46118</v>
      </c>
      <c r="C510" s="4">
        <f>YEAR(SalesDataTable[[#This Row],[Order Date]])</f>
        <v>2026</v>
      </c>
      <c r="D510" s="16" t="str">
        <f>"Q"&amp;ROUNDUP(MONTH(SalesDataTable[[#This Row],[Order Date]])/3,0)</f>
        <v>Q2</v>
      </c>
      <c r="E510" s="4">
        <f>MONTH(SalesDataTable[[#This Row],[Order Date]])</f>
        <v>4</v>
      </c>
      <c r="F510" s="16" t="str">
        <f>TEXT(SalesDataTable[[#This Row],[Order Date]],"MMM")</f>
        <v>Apr</v>
      </c>
      <c r="G510" s="4" t="s">
        <v>20</v>
      </c>
      <c r="H510" s="4" t="s">
        <v>33</v>
      </c>
      <c r="I510" s="4" t="s">
        <v>2</v>
      </c>
      <c r="J510" s="4" t="s">
        <v>3</v>
      </c>
      <c r="K510" s="4" t="s">
        <v>9</v>
      </c>
      <c r="L510" s="4" t="s">
        <v>46</v>
      </c>
      <c r="M510" s="8">
        <v>2</v>
      </c>
      <c r="N510" s="5">
        <v>72.260000000000005</v>
      </c>
      <c r="O510" s="6">
        <v>0</v>
      </c>
      <c r="P510" s="5">
        <v>33.21</v>
      </c>
      <c r="Q510" s="5">
        <f t="shared" si="28"/>
        <v>144.52000000000001</v>
      </c>
      <c r="R510" s="5">
        <f t="shared" si="29"/>
        <v>66.42</v>
      </c>
      <c r="S510" s="5">
        <f t="shared" si="30"/>
        <v>78.100000000000009</v>
      </c>
      <c r="T510" s="7">
        <f t="shared" si="31"/>
        <v>0.54040963188486024</v>
      </c>
    </row>
    <row r="511" spans="1:20" ht="15.6">
      <c r="A511" s="2">
        <v>1907</v>
      </c>
      <c r="B511" s="3">
        <v>46118</v>
      </c>
      <c r="C511" s="4">
        <f>YEAR(SalesDataTable[[#This Row],[Order Date]])</f>
        <v>2026</v>
      </c>
      <c r="D511" s="16" t="str">
        <f>"Q"&amp;ROUNDUP(MONTH(SalesDataTable[[#This Row],[Order Date]])/3,0)</f>
        <v>Q2</v>
      </c>
      <c r="E511" s="4">
        <f>MONTH(SalesDataTable[[#This Row],[Order Date]])</f>
        <v>4</v>
      </c>
      <c r="F511" s="16" t="str">
        <f>TEXT(SalesDataTable[[#This Row],[Order Date]],"MMM")</f>
        <v>Apr</v>
      </c>
      <c r="G511" s="4" t="s">
        <v>6</v>
      </c>
      <c r="H511" s="4" t="s">
        <v>43</v>
      </c>
      <c r="I511" s="4" t="s">
        <v>8</v>
      </c>
      <c r="J511" s="4" t="s">
        <v>16</v>
      </c>
      <c r="K511" s="4" t="s">
        <v>4</v>
      </c>
      <c r="L511" s="4" t="s">
        <v>22</v>
      </c>
      <c r="M511" s="8">
        <v>10</v>
      </c>
      <c r="N511" s="5">
        <v>50.64</v>
      </c>
      <c r="O511" s="6">
        <v>0.2</v>
      </c>
      <c r="P511" s="5">
        <v>22.99</v>
      </c>
      <c r="Q511" s="5">
        <f t="shared" si="28"/>
        <v>405.12</v>
      </c>
      <c r="R511" s="5">
        <f t="shared" si="29"/>
        <v>229.89999999999998</v>
      </c>
      <c r="S511" s="5">
        <f t="shared" si="30"/>
        <v>175.22000000000003</v>
      </c>
      <c r="T511" s="7">
        <f t="shared" si="31"/>
        <v>0.43251382306477099</v>
      </c>
    </row>
    <row r="512" spans="1:20" ht="15.6">
      <c r="A512" s="2">
        <v>1950</v>
      </c>
      <c r="B512" s="3">
        <v>46118</v>
      </c>
      <c r="C512" s="4">
        <f>YEAR(SalesDataTable[[#This Row],[Order Date]])</f>
        <v>2026</v>
      </c>
      <c r="D512" s="16" t="str">
        <f>"Q"&amp;ROUNDUP(MONTH(SalesDataTable[[#This Row],[Order Date]])/3,0)</f>
        <v>Q2</v>
      </c>
      <c r="E512" s="4">
        <f>MONTH(SalesDataTable[[#This Row],[Order Date]])</f>
        <v>4</v>
      </c>
      <c r="F512" s="16" t="str">
        <f>TEXT(SalesDataTable[[#This Row],[Order Date]],"MMM")</f>
        <v>Apr</v>
      </c>
      <c r="G512" s="4" t="s">
        <v>0</v>
      </c>
      <c r="H512" s="4" t="s">
        <v>36</v>
      </c>
      <c r="I512" s="4" t="s">
        <v>2</v>
      </c>
      <c r="J512" s="4" t="s">
        <v>13</v>
      </c>
      <c r="K512" s="4" t="s">
        <v>9</v>
      </c>
      <c r="L512" s="4" t="s">
        <v>46</v>
      </c>
      <c r="M512" s="8">
        <v>1</v>
      </c>
      <c r="N512" s="5">
        <v>73</v>
      </c>
      <c r="O512" s="6">
        <v>0</v>
      </c>
      <c r="P512" s="5">
        <v>32.4</v>
      </c>
      <c r="Q512" s="5">
        <f t="shared" si="28"/>
        <v>73</v>
      </c>
      <c r="R512" s="5">
        <f t="shared" si="29"/>
        <v>32.4</v>
      </c>
      <c r="S512" s="5">
        <f t="shared" si="30"/>
        <v>40.6</v>
      </c>
      <c r="T512" s="7">
        <f t="shared" si="31"/>
        <v>0.55616438356164388</v>
      </c>
    </row>
    <row r="513" spans="1:20" ht="15.6">
      <c r="A513" s="2">
        <v>2443</v>
      </c>
      <c r="B513" s="3">
        <v>46118</v>
      </c>
      <c r="C513" s="4">
        <f>YEAR(SalesDataTable[[#This Row],[Order Date]])</f>
        <v>2026</v>
      </c>
      <c r="D513" s="16" t="str">
        <f>"Q"&amp;ROUNDUP(MONTH(SalesDataTable[[#This Row],[Order Date]])/3,0)</f>
        <v>Q2</v>
      </c>
      <c r="E513" s="4">
        <f>MONTH(SalesDataTable[[#This Row],[Order Date]])</f>
        <v>4</v>
      </c>
      <c r="F513" s="16" t="str">
        <f>TEXT(SalesDataTable[[#This Row],[Order Date]],"MMM")</f>
        <v>Apr</v>
      </c>
      <c r="G513" s="4" t="s">
        <v>0</v>
      </c>
      <c r="H513" s="4" t="s">
        <v>50</v>
      </c>
      <c r="I513" s="4" t="s">
        <v>2</v>
      </c>
      <c r="J513" s="4" t="s">
        <v>3</v>
      </c>
      <c r="K513" s="4" t="s">
        <v>14</v>
      </c>
      <c r="L513" s="4" t="s">
        <v>15</v>
      </c>
      <c r="M513" s="8">
        <v>1</v>
      </c>
      <c r="N513" s="5">
        <v>35.700000000000003</v>
      </c>
      <c r="O513" s="6">
        <v>0</v>
      </c>
      <c r="P513" s="5">
        <v>13.8</v>
      </c>
      <c r="Q513" s="5">
        <f t="shared" si="28"/>
        <v>35.700000000000003</v>
      </c>
      <c r="R513" s="5">
        <f t="shared" si="29"/>
        <v>13.8</v>
      </c>
      <c r="S513" s="5">
        <f t="shared" si="30"/>
        <v>21.900000000000002</v>
      </c>
      <c r="T513" s="7">
        <f t="shared" si="31"/>
        <v>0.61344537815126055</v>
      </c>
    </row>
    <row r="514" spans="1:20" ht="15.6">
      <c r="A514" s="2">
        <v>2480</v>
      </c>
      <c r="B514" s="3">
        <v>46118</v>
      </c>
      <c r="C514" s="4">
        <f>YEAR(SalesDataTable[[#This Row],[Order Date]])</f>
        <v>2026</v>
      </c>
      <c r="D514" s="16" t="str">
        <f>"Q"&amp;ROUNDUP(MONTH(SalesDataTable[[#This Row],[Order Date]])/3,0)</f>
        <v>Q2</v>
      </c>
      <c r="E514" s="4">
        <f>MONTH(SalesDataTable[[#This Row],[Order Date]])</f>
        <v>4</v>
      </c>
      <c r="F514" s="16" t="str">
        <f>TEXT(SalesDataTable[[#This Row],[Order Date]],"MMM")</f>
        <v>Apr</v>
      </c>
      <c r="G514" s="4" t="s">
        <v>11</v>
      </c>
      <c r="H514" s="4" t="s">
        <v>52</v>
      </c>
      <c r="I514" s="4" t="s">
        <v>8</v>
      </c>
      <c r="J514" s="4" t="s">
        <v>13</v>
      </c>
      <c r="K514" s="4" t="s">
        <v>9</v>
      </c>
      <c r="L514" s="4" t="s">
        <v>37</v>
      </c>
      <c r="M514" s="8">
        <v>8</v>
      </c>
      <c r="N514" s="5">
        <v>152.41999999999999</v>
      </c>
      <c r="O514" s="6">
        <v>0.05</v>
      </c>
      <c r="P514" s="5">
        <v>80.11</v>
      </c>
      <c r="Q514" s="5">
        <f t="shared" ref="Q514:Q577" si="32">M514*N514*(1-O514)</f>
        <v>1158.3919999999998</v>
      </c>
      <c r="R514" s="5">
        <f t="shared" ref="R514:R577" si="33">M514*P514</f>
        <v>640.88</v>
      </c>
      <c r="S514" s="5">
        <f t="shared" ref="S514:S577" si="34">Q514-R514</f>
        <v>517.51199999999983</v>
      </c>
      <c r="T514" s="7">
        <f t="shared" ref="T514:T577" si="35">IFERROR(S514/Q514,0)</f>
        <v>0.44675032286134564</v>
      </c>
    </row>
    <row r="515" spans="1:20" ht="15.6">
      <c r="A515" s="2">
        <v>2515</v>
      </c>
      <c r="B515" s="3">
        <v>46118</v>
      </c>
      <c r="C515" s="4">
        <f>YEAR(SalesDataTable[[#This Row],[Order Date]])</f>
        <v>2026</v>
      </c>
      <c r="D515" s="16" t="str">
        <f>"Q"&amp;ROUNDUP(MONTH(SalesDataTable[[#This Row],[Order Date]])/3,0)</f>
        <v>Q2</v>
      </c>
      <c r="E515" s="4">
        <f>MONTH(SalesDataTable[[#This Row],[Order Date]])</f>
        <v>4</v>
      </c>
      <c r="F515" s="16" t="str">
        <f>TEXT(SalesDataTable[[#This Row],[Order Date]],"MMM")</f>
        <v>Apr</v>
      </c>
      <c r="G515" s="4" t="s">
        <v>20</v>
      </c>
      <c r="H515" s="4" t="s">
        <v>33</v>
      </c>
      <c r="I515" s="4" t="s">
        <v>2</v>
      </c>
      <c r="J515" s="4" t="s">
        <v>3</v>
      </c>
      <c r="K515" s="4" t="s">
        <v>4</v>
      </c>
      <c r="L515" s="4" t="s">
        <v>5</v>
      </c>
      <c r="M515" s="8">
        <v>1</v>
      </c>
      <c r="N515" s="5">
        <v>81.78</v>
      </c>
      <c r="O515" s="6">
        <v>0</v>
      </c>
      <c r="P515" s="5">
        <v>42.82</v>
      </c>
      <c r="Q515" s="5">
        <f t="shared" si="32"/>
        <v>81.78</v>
      </c>
      <c r="R515" s="5">
        <f t="shared" si="33"/>
        <v>42.82</v>
      </c>
      <c r="S515" s="5">
        <f t="shared" si="34"/>
        <v>38.96</v>
      </c>
      <c r="T515" s="7">
        <f t="shared" si="35"/>
        <v>0.47640009782342874</v>
      </c>
    </row>
    <row r="516" spans="1:20" ht="15.6">
      <c r="A516" s="2">
        <v>2829</v>
      </c>
      <c r="B516" s="3">
        <v>46118</v>
      </c>
      <c r="C516" s="4">
        <f>YEAR(SalesDataTable[[#This Row],[Order Date]])</f>
        <v>2026</v>
      </c>
      <c r="D516" s="16" t="str">
        <f>"Q"&amp;ROUNDUP(MONTH(SalesDataTable[[#This Row],[Order Date]])/3,0)</f>
        <v>Q2</v>
      </c>
      <c r="E516" s="4">
        <f>MONTH(SalesDataTable[[#This Row],[Order Date]])</f>
        <v>4</v>
      </c>
      <c r="F516" s="16" t="str">
        <f>TEXT(SalesDataTable[[#This Row],[Order Date]],"MMM")</f>
        <v>Apr</v>
      </c>
      <c r="G516" s="4" t="s">
        <v>6</v>
      </c>
      <c r="H516" s="4" t="s">
        <v>27</v>
      </c>
      <c r="I516" s="4" t="s">
        <v>2</v>
      </c>
      <c r="J516" s="4" t="s">
        <v>16</v>
      </c>
      <c r="K516" s="4" t="s">
        <v>4</v>
      </c>
      <c r="L516" s="4" t="s">
        <v>30</v>
      </c>
      <c r="M516" s="8">
        <v>6</v>
      </c>
      <c r="N516" s="5">
        <v>102.59</v>
      </c>
      <c r="O516" s="6">
        <v>0.1</v>
      </c>
      <c r="P516" s="5">
        <v>49.6</v>
      </c>
      <c r="Q516" s="5">
        <f t="shared" si="32"/>
        <v>553.98599999999999</v>
      </c>
      <c r="R516" s="5">
        <f t="shared" si="33"/>
        <v>297.60000000000002</v>
      </c>
      <c r="S516" s="5">
        <f t="shared" si="34"/>
        <v>256.38599999999997</v>
      </c>
      <c r="T516" s="7">
        <f t="shared" si="35"/>
        <v>0.46280230908362302</v>
      </c>
    </row>
    <row r="517" spans="1:20" ht="15.6">
      <c r="A517" s="2">
        <v>4086</v>
      </c>
      <c r="B517" s="3">
        <v>46118</v>
      </c>
      <c r="C517" s="4">
        <f>YEAR(SalesDataTable[[#This Row],[Order Date]])</f>
        <v>2026</v>
      </c>
      <c r="D517" s="16" t="str">
        <f>"Q"&amp;ROUNDUP(MONTH(SalesDataTable[[#This Row],[Order Date]])/3,0)</f>
        <v>Q2</v>
      </c>
      <c r="E517" s="4">
        <f>MONTH(SalesDataTable[[#This Row],[Order Date]])</f>
        <v>4</v>
      </c>
      <c r="F517" s="16" t="str">
        <f>TEXT(SalesDataTable[[#This Row],[Order Date]],"MMM")</f>
        <v>Apr</v>
      </c>
      <c r="G517" s="4" t="s">
        <v>20</v>
      </c>
      <c r="H517" s="4" t="s">
        <v>33</v>
      </c>
      <c r="I517" s="4" t="s">
        <v>19</v>
      </c>
      <c r="J517" s="4" t="s">
        <v>3</v>
      </c>
      <c r="K517" s="4" t="s">
        <v>9</v>
      </c>
      <c r="L517" s="4" t="s">
        <v>37</v>
      </c>
      <c r="M517" s="8">
        <v>2</v>
      </c>
      <c r="N517" s="5">
        <v>152.44</v>
      </c>
      <c r="O517" s="6">
        <v>0.15</v>
      </c>
      <c r="P517" s="5">
        <v>76.680000000000007</v>
      </c>
      <c r="Q517" s="5">
        <f t="shared" si="32"/>
        <v>259.14799999999997</v>
      </c>
      <c r="R517" s="5">
        <f t="shared" si="33"/>
        <v>153.36000000000001</v>
      </c>
      <c r="S517" s="5">
        <f t="shared" si="34"/>
        <v>105.78799999999995</v>
      </c>
      <c r="T517" s="7">
        <f t="shared" si="35"/>
        <v>0.4082146109559015</v>
      </c>
    </row>
    <row r="518" spans="1:20" ht="15.6">
      <c r="A518" s="2">
        <v>4512</v>
      </c>
      <c r="B518" s="3">
        <v>46118</v>
      </c>
      <c r="C518" s="4">
        <f>YEAR(SalesDataTable[[#This Row],[Order Date]])</f>
        <v>2026</v>
      </c>
      <c r="D518" s="16" t="str">
        <f>"Q"&amp;ROUNDUP(MONTH(SalesDataTable[[#This Row],[Order Date]])/3,0)</f>
        <v>Q2</v>
      </c>
      <c r="E518" s="4">
        <f>MONTH(SalesDataTable[[#This Row],[Order Date]])</f>
        <v>4</v>
      </c>
      <c r="F518" s="16" t="str">
        <f>TEXT(SalesDataTable[[#This Row],[Order Date]],"MMM")</f>
        <v>Apr</v>
      </c>
      <c r="G518" s="4" t="s">
        <v>6</v>
      </c>
      <c r="H518" s="4" t="s">
        <v>7</v>
      </c>
      <c r="I518" s="4" t="s">
        <v>2</v>
      </c>
      <c r="J518" s="4" t="s">
        <v>13</v>
      </c>
      <c r="K518" s="4" t="s">
        <v>14</v>
      </c>
      <c r="L518" s="4" t="s">
        <v>44</v>
      </c>
      <c r="M518" s="8">
        <v>6</v>
      </c>
      <c r="N518" s="5">
        <v>136.29</v>
      </c>
      <c r="O518" s="6">
        <v>0</v>
      </c>
      <c r="P518" s="5">
        <v>68.209999999999994</v>
      </c>
      <c r="Q518" s="5">
        <f t="shared" si="32"/>
        <v>817.74</v>
      </c>
      <c r="R518" s="5">
        <f t="shared" si="33"/>
        <v>409.26</v>
      </c>
      <c r="S518" s="5">
        <f t="shared" si="34"/>
        <v>408.48</v>
      </c>
      <c r="T518" s="7">
        <f t="shared" si="35"/>
        <v>0.49952307579426225</v>
      </c>
    </row>
    <row r="519" spans="1:20" ht="15.6">
      <c r="A519" s="2">
        <v>4837</v>
      </c>
      <c r="B519" s="3">
        <v>46118</v>
      </c>
      <c r="C519" s="4">
        <f>YEAR(SalesDataTable[[#This Row],[Order Date]])</f>
        <v>2026</v>
      </c>
      <c r="D519" s="16" t="str">
        <f>"Q"&amp;ROUNDUP(MONTH(SalesDataTable[[#This Row],[Order Date]])/3,0)</f>
        <v>Q2</v>
      </c>
      <c r="E519" s="4">
        <f>MONTH(SalesDataTable[[#This Row],[Order Date]])</f>
        <v>4</v>
      </c>
      <c r="F519" s="16" t="str">
        <f>TEXT(SalesDataTable[[#This Row],[Order Date]],"MMM")</f>
        <v>Apr</v>
      </c>
      <c r="G519" s="4" t="s">
        <v>0</v>
      </c>
      <c r="H519" s="4" t="s">
        <v>36</v>
      </c>
      <c r="I519" s="4" t="s">
        <v>8</v>
      </c>
      <c r="J519" s="4" t="s">
        <v>16</v>
      </c>
      <c r="K519" s="4" t="s">
        <v>9</v>
      </c>
      <c r="L519" s="4" t="s">
        <v>37</v>
      </c>
      <c r="M519" s="8">
        <v>4</v>
      </c>
      <c r="N519" s="5">
        <v>157.51</v>
      </c>
      <c r="O519" s="6">
        <v>0.2</v>
      </c>
      <c r="P519" s="5">
        <v>79.209999999999994</v>
      </c>
      <c r="Q519" s="5">
        <f t="shared" si="32"/>
        <v>504.03199999999998</v>
      </c>
      <c r="R519" s="5">
        <f t="shared" si="33"/>
        <v>316.83999999999997</v>
      </c>
      <c r="S519" s="5">
        <f t="shared" si="34"/>
        <v>187.19200000000001</v>
      </c>
      <c r="T519" s="7">
        <f t="shared" si="35"/>
        <v>0.37138911815122855</v>
      </c>
    </row>
    <row r="520" spans="1:20" ht="15.6">
      <c r="A520" s="2">
        <v>1580</v>
      </c>
      <c r="B520" s="3">
        <v>46119</v>
      </c>
      <c r="C520" s="4">
        <f>YEAR(SalesDataTable[[#This Row],[Order Date]])</f>
        <v>2026</v>
      </c>
      <c r="D520" s="16" t="str">
        <f>"Q"&amp;ROUNDUP(MONTH(SalesDataTable[[#This Row],[Order Date]])/3,0)</f>
        <v>Q2</v>
      </c>
      <c r="E520" s="4">
        <f>MONTH(SalesDataTable[[#This Row],[Order Date]])</f>
        <v>4</v>
      </c>
      <c r="F520" s="16" t="str">
        <f>TEXT(SalesDataTable[[#This Row],[Order Date]],"MMM")</f>
        <v>Apr</v>
      </c>
      <c r="G520" s="4" t="s">
        <v>11</v>
      </c>
      <c r="H520" s="4" t="s">
        <v>18</v>
      </c>
      <c r="I520" s="4" t="s">
        <v>2</v>
      </c>
      <c r="J520" s="4" t="s">
        <v>13</v>
      </c>
      <c r="K520" s="4" t="s">
        <v>23</v>
      </c>
      <c r="L520" s="4" t="s">
        <v>51</v>
      </c>
      <c r="M520" s="8">
        <v>2</v>
      </c>
      <c r="N520" s="5">
        <v>120.5</v>
      </c>
      <c r="O520" s="6">
        <v>0</v>
      </c>
      <c r="P520" s="5">
        <v>61.42</v>
      </c>
      <c r="Q520" s="5">
        <f t="shared" si="32"/>
        <v>241</v>
      </c>
      <c r="R520" s="5">
        <f t="shared" si="33"/>
        <v>122.84</v>
      </c>
      <c r="S520" s="5">
        <f t="shared" si="34"/>
        <v>118.16</v>
      </c>
      <c r="T520" s="7">
        <f t="shared" si="35"/>
        <v>0.49029045643153524</v>
      </c>
    </row>
    <row r="521" spans="1:20" ht="15.6">
      <c r="A521" s="2">
        <v>1962</v>
      </c>
      <c r="B521" s="3">
        <v>46119</v>
      </c>
      <c r="C521" s="4">
        <f>YEAR(SalesDataTable[[#This Row],[Order Date]])</f>
        <v>2026</v>
      </c>
      <c r="D521" s="16" t="str">
        <f>"Q"&amp;ROUNDUP(MONTH(SalesDataTable[[#This Row],[Order Date]])/3,0)</f>
        <v>Q2</v>
      </c>
      <c r="E521" s="4">
        <f>MONTH(SalesDataTable[[#This Row],[Order Date]])</f>
        <v>4</v>
      </c>
      <c r="F521" s="16" t="str">
        <f>TEXT(SalesDataTable[[#This Row],[Order Date]],"MMM")</f>
        <v>Apr</v>
      </c>
      <c r="G521" s="4" t="s">
        <v>0</v>
      </c>
      <c r="H521" s="4" t="s">
        <v>1</v>
      </c>
      <c r="I521" s="4" t="s">
        <v>2</v>
      </c>
      <c r="J521" s="4" t="s">
        <v>3</v>
      </c>
      <c r="K521" s="4" t="s">
        <v>9</v>
      </c>
      <c r="L521" s="4" t="s">
        <v>37</v>
      </c>
      <c r="M521" s="8">
        <v>3</v>
      </c>
      <c r="N521" s="5">
        <v>152.62</v>
      </c>
      <c r="O521" s="6">
        <v>0.05</v>
      </c>
      <c r="P521" s="5">
        <v>77.75</v>
      </c>
      <c r="Q521" s="5">
        <f t="shared" si="32"/>
        <v>434.96699999999998</v>
      </c>
      <c r="R521" s="5">
        <f t="shared" si="33"/>
        <v>233.25</v>
      </c>
      <c r="S521" s="5">
        <f t="shared" si="34"/>
        <v>201.71699999999998</v>
      </c>
      <c r="T521" s="7">
        <f t="shared" si="35"/>
        <v>0.46375242259757637</v>
      </c>
    </row>
    <row r="522" spans="1:20" ht="15.6">
      <c r="A522" s="2">
        <v>2381</v>
      </c>
      <c r="B522" s="3">
        <v>46119</v>
      </c>
      <c r="C522" s="4">
        <f>YEAR(SalesDataTable[[#This Row],[Order Date]])</f>
        <v>2026</v>
      </c>
      <c r="D522" s="16" t="str">
        <f>"Q"&amp;ROUNDUP(MONTH(SalesDataTable[[#This Row],[Order Date]])/3,0)</f>
        <v>Q2</v>
      </c>
      <c r="E522" s="4">
        <f>MONTH(SalesDataTable[[#This Row],[Order Date]])</f>
        <v>4</v>
      </c>
      <c r="F522" s="16" t="str">
        <f>TEXT(SalesDataTable[[#This Row],[Order Date]],"MMM")</f>
        <v>Apr</v>
      </c>
      <c r="G522" s="4" t="s">
        <v>6</v>
      </c>
      <c r="H522" s="4" t="s">
        <v>41</v>
      </c>
      <c r="I522" s="4" t="s">
        <v>2</v>
      </c>
      <c r="J522" s="4" t="s">
        <v>3</v>
      </c>
      <c r="K522" s="4" t="s">
        <v>14</v>
      </c>
      <c r="L522" s="4" t="s">
        <v>44</v>
      </c>
      <c r="M522" s="8">
        <v>2</v>
      </c>
      <c r="N522" s="5">
        <v>134.16</v>
      </c>
      <c r="O522" s="6">
        <v>0.05</v>
      </c>
      <c r="P522" s="5">
        <v>67.08</v>
      </c>
      <c r="Q522" s="5">
        <f t="shared" si="32"/>
        <v>254.90399999999997</v>
      </c>
      <c r="R522" s="5">
        <f t="shared" si="33"/>
        <v>134.16</v>
      </c>
      <c r="S522" s="5">
        <f t="shared" si="34"/>
        <v>120.74399999999997</v>
      </c>
      <c r="T522" s="7">
        <f t="shared" si="35"/>
        <v>0.47368421052631576</v>
      </c>
    </row>
    <row r="523" spans="1:20" ht="15.6">
      <c r="A523" s="2">
        <v>2655</v>
      </c>
      <c r="B523" s="3">
        <v>46119</v>
      </c>
      <c r="C523" s="4">
        <f>YEAR(SalesDataTable[[#This Row],[Order Date]])</f>
        <v>2026</v>
      </c>
      <c r="D523" s="16" t="str">
        <f>"Q"&amp;ROUNDUP(MONTH(SalesDataTable[[#This Row],[Order Date]])/3,0)</f>
        <v>Q2</v>
      </c>
      <c r="E523" s="4">
        <f>MONTH(SalesDataTable[[#This Row],[Order Date]])</f>
        <v>4</v>
      </c>
      <c r="F523" s="16" t="str">
        <f>TEXT(SalesDataTable[[#This Row],[Order Date]],"MMM")</f>
        <v>Apr</v>
      </c>
      <c r="G523" s="4" t="s">
        <v>20</v>
      </c>
      <c r="H523" s="4" t="s">
        <v>47</v>
      </c>
      <c r="I523" s="4" t="s">
        <v>19</v>
      </c>
      <c r="J523" s="4" t="s">
        <v>16</v>
      </c>
      <c r="K523" s="4" t="s">
        <v>4</v>
      </c>
      <c r="L523" s="4" t="s">
        <v>30</v>
      </c>
      <c r="M523" s="8">
        <v>1</v>
      </c>
      <c r="N523" s="5">
        <v>101.13</v>
      </c>
      <c r="O523" s="6">
        <v>0</v>
      </c>
      <c r="P523" s="5">
        <v>50.8</v>
      </c>
      <c r="Q523" s="5">
        <f t="shared" si="32"/>
        <v>101.13</v>
      </c>
      <c r="R523" s="5">
        <f t="shared" si="33"/>
        <v>50.8</v>
      </c>
      <c r="S523" s="5">
        <f t="shared" si="34"/>
        <v>50.33</v>
      </c>
      <c r="T523" s="7">
        <f t="shared" si="35"/>
        <v>0.49767625828141998</v>
      </c>
    </row>
    <row r="524" spans="1:20" ht="15.6">
      <c r="A524" s="2">
        <v>2944</v>
      </c>
      <c r="B524" s="3">
        <v>46119</v>
      </c>
      <c r="C524" s="4">
        <f>YEAR(SalesDataTable[[#This Row],[Order Date]])</f>
        <v>2026</v>
      </c>
      <c r="D524" s="16" t="str">
        <f>"Q"&amp;ROUNDUP(MONTH(SalesDataTable[[#This Row],[Order Date]])/3,0)</f>
        <v>Q2</v>
      </c>
      <c r="E524" s="4">
        <f>MONTH(SalesDataTable[[#This Row],[Order Date]])</f>
        <v>4</v>
      </c>
      <c r="F524" s="16" t="str">
        <f>TEXT(SalesDataTable[[#This Row],[Order Date]],"MMM")</f>
        <v>Apr</v>
      </c>
      <c r="G524" s="4" t="s">
        <v>6</v>
      </c>
      <c r="H524" s="4" t="s">
        <v>49</v>
      </c>
      <c r="I524" s="4" t="s">
        <v>19</v>
      </c>
      <c r="J524" s="4" t="s">
        <v>13</v>
      </c>
      <c r="K524" s="4" t="s">
        <v>34</v>
      </c>
      <c r="L524" s="4" t="s">
        <v>45</v>
      </c>
      <c r="M524" s="8">
        <v>1</v>
      </c>
      <c r="N524" s="5">
        <v>51.36</v>
      </c>
      <c r="O524" s="6">
        <v>0</v>
      </c>
      <c r="P524" s="5">
        <v>22.21</v>
      </c>
      <c r="Q524" s="5">
        <f t="shared" si="32"/>
        <v>51.36</v>
      </c>
      <c r="R524" s="5">
        <f t="shared" si="33"/>
        <v>22.21</v>
      </c>
      <c r="S524" s="5">
        <f t="shared" si="34"/>
        <v>29.15</v>
      </c>
      <c r="T524" s="7">
        <f t="shared" si="35"/>
        <v>0.56756230529595009</v>
      </c>
    </row>
    <row r="525" spans="1:20" ht="15.6">
      <c r="A525" s="2">
        <v>4756</v>
      </c>
      <c r="B525" s="3">
        <v>46119</v>
      </c>
      <c r="C525" s="4">
        <f>YEAR(SalesDataTable[[#This Row],[Order Date]])</f>
        <v>2026</v>
      </c>
      <c r="D525" s="16" t="str">
        <f>"Q"&amp;ROUNDUP(MONTH(SalesDataTable[[#This Row],[Order Date]])/3,0)</f>
        <v>Q2</v>
      </c>
      <c r="E525" s="4">
        <f>MONTH(SalesDataTable[[#This Row],[Order Date]])</f>
        <v>4</v>
      </c>
      <c r="F525" s="16" t="str">
        <f>TEXT(SalesDataTable[[#This Row],[Order Date]],"MMM")</f>
        <v>Apr</v>
      </c>
      <c r="G525" s="4" t="s">
        <v>11</v>
      </c>
      <c r="H525" s="4" t="s">
        <v>52</v>
      </c>
      <c r="I525" s="4" t="s">
        <v>2</v>
      </c>
      <c r="J525" s="4" t="s">
        <v>16</v>
      </c>
      <c r="K525" s="4" t="s">
        <v>9</v>
      </c>
      <c r="L525" s="4" t="s">
        <v>37</v>
      </c>
      <c r="M525" s="8">
        <v>5</v>
      </c>
      <c r="N525" s="5">
        <v>151.88</v>
      </c>
      <c r="O525" s="6">
        <v>0</v>
      </c>
      <c r="P525" s="5">
        <v>80.56</v>
      </c>
      <c r="Q525" s="5">
        <f t="shared" si="32"/>
        <v>759.4</v>
      </c>
      <c r="R525" s="5">
        <f t="shared" si="33"/>
        <v>402.8</v>
      </c>
      <c r="S525" s="5">
        <f t="shared" si="34"/>
        <v>356.59999999999997</v>
      </c>
      <c r="T525" s="7">
        <f t="shared" si="35"/>
        <v>0.46958124835396364</v>
      </c>
    </row>
    <row r="526" spans="1:20" ht="15.6">
      <c r="A526" s="2">
        <v>52</v>
      </c>
      <c r="B526" s="3">
        <v>46120</v>
      </c>
      <c r="C526" s="4">
        <f>YEAR(SalesDataTable[[#This Row],[Order Date]])</f>
        <v>2026</v>
      </c>
      <c r="D526" s="16" t="str">
        <f>"Q"&amp;ROUNDUP(MONTH(SalesDataTable[[#This Row],[Order Date]])/3,0)</f>
        <v>Q2</v>
      </c>
      <c r="E526" s="4">
        <f>MONTH(SalesDataTable[[#This Row],[Order Date]])</f>
        <v>4</v>
      </c>
      <c r="F526" s="16" t="str">
        <f>TEXT(SalesDataTable[[#This Row],[Order Date]],"MMM")</f>
        <v>Apr</v>
      </c>
      <c r="G526" s="4" t="s">
        <v>6</v>
      </c>
      <c r="H526" s="4" t="s">
        <v>43</v>
      </c>
      <c r="I526" s="4" t="s">
        <v>2</v>
      </c>
      <c r="J526" s="4" t="s">
        <v>13</v>
      </c>
      <c r="K526" s="4" t="s">
        <v>14</v>
      </c>
      <c r="L526" s="4" t="s">
        <v>44</v>
      </c>
      <c r="M526" s="8">
        <v>2</v>
      </c>
      <c r="N526" s="5">
        <v>133.59</v>
      </c>
      <c r="O526" s="6">
        <v>0</v>
      </c>
      <c r="P526" s="5">
        <v>66.83</v>
      </c>
      <c r="Q526" s="5">
        <f t="shared" si="32"/>
        <v>267.18</v>
      </c>
      <c r="R526" s="5">
        <f t="shared" si="33"/>
        <v>133.66</v>
      </c>
      <c r="S526" s="5">
        <f t="shared" si="34"/>
        <v>133.52000000000001</v>
      </c>
      <c r="T526" s="7">
        <f t="shared" si="35"/>
        <v>0.49973800434164234</v>
      </c>
    </row>
    <row r="527" spans="1:20" ht="15.6">
      <c r="A527" s="2">
        <v>556</v>
      </c>
      <c r="B527" s="3">
        <v>46120</v>
      </c>
      <c r="C527" s="4">
        <f>YEAR(SalesDataTable[[#This Row],[Order Date]])</f>
        <v>2026</v>
      </c>
      <c r="D527" s="16" t="str">
        <f>"Q"&amp;ROUNDUP(MONTH(SalesDataTable[[#This Row],[Order Date]])/3,0)</f>
        <v>Q2</v>
      </c>
      <c r="E527" s="4">
        <f>MONTH(SalesDataTable[[#This Row],[Order Date]])</f>
        <v>4</v>
      </c>
      <c r="F527" s="16" t="str">
        <f>TEXT(SalesDataTable[[#This Row],[Order Date]],"MMM")</f>
        <v>Apr</v>
      </c>
      <c r="G527" s="4" t="s">
        <v>20</v>
      </c>
      <c r="H527" s="4" t="s">
        <v>33</v>
      </c>
      <c r="I527" s="4" t="s">
        <v>2</v>
      </c>
      <c r="J527" s="4" t="s">
        <v>13</v>
      </c>
      <c r="K527" s="4" t="s">
        <v>23</v>
      </c>
      <c r="L527" s="4" t="s">
        <v>51</v>
      </c>
      <c r="M527" s="8">
        <v>2</v>
      </c>
      <c r="N527" s="5">
        <v>124.39</v>
      </c>
      <c r="O527" s="6">
        <v>0</v>
      </c>
      <c r="P527" s="5">
        <v>61.27</v>
      </c>
      <c r="Q527" s="5">
        <f t="shared" si="32"/>
        <v>248.78</v>
      </c>
      <c r="R527" s="5">
        <f t="shared" si="33"/>
        <v>122.54</v>
      </c>
      <c r="S527" s="5">
        <f t="shared" si="34"/>
        <v>126.24</v>
      </c>
      <c r="T527" s="7">
        <f t="shared" si="35"/>
        <v>0.50743628909076288</v>
      </c>
    </row>
    <row r="528" spans="1:20" ht="15.6">
      <c r="A528" s="2">
        <v>1233</v>
      </c>
      <c r="B528" s="3">
        <v>46120</v>
      </c>
      <c r="C528" s="4">
        <f>YEAR(SalesDataTable[[#This Row],[Order Date]])</f>
        <v>2026</v>
      </c>
      <c r="D528" s="16" t="str">
        <f>"Q"&amp;ROUNDUP(MONTH(SalesDataTable[[#This Row],[Order Date]])/3,0)</f>
        <v>Q2</v>
      </c>
      <c r="E528" s="4">
        <f>MONTH(SalesDataTable[[#This Row],[Order Date]])</f>
        <v>4</v>
      </c>
      <c r="F528" s="16" t="str">
        <f>TEXT(SalesDataTable[[#This Row],[Order Date]],"MMM")</f>
        <v>Apr</v>
      </c>
      <c r="G528" s="4" t="s">
        <v>0</v>
      </c>
      <c r="H528" s="4" t="s">
        <v>50</v>
      </c>
      <c r="I528" s="4" t="s">
        <v>2</v>
      </c>
      <c r="J528" s="4" t="s">
        <v>13</v>
      </c>
      <c r="K528" s="4" t="s">
        <v>4</v>
      </c>
      <c r="L528" s="4" t="s">
        <v>22</v>
      </c>
      <c r="M528" s="8">
        <v>5</v>
      </c>
      <c r="N528" s="5">
        <v>50.22</v>
      </c>
      <c r="O528" s="6">
        <v>0.1</v>
      </c>
      <c r="P528" s="5">
        <v>22.31</v>
      </c>
      <c r="Q528" s="5">
        <f t="shared" si="32"/>
        <v>225.99</v>
      </c>
      <c r="R528" s="5">
        <f t="shared" si="33"/>
        <v>111.55</v>
      </c>
      <c r="S528" s="5">
        <f t="shared" si="34"/>
        <v>114.44000000000001</v>
      </c>
      <c r="T528" s="7">
        <f t="shared" si="35"/>
        <v>0.50639408823399268</v>
      </c>
    </row>
    <row r="529" spans="1:20" ht="15.6">
      <c r="A529" s="2">
        <v>1492</v>
      </c>
      <c r="B529" s="3">
        <v>46120</v>
      </c>
      <c r="C529" s="4">
        <f>YEAR(SalesDataTable[[#This Row],[Order Date]])</f>
        <v>2026</v>
      </c>
      <c r="D529" s="16" t="str">
        <f>"Q"&amp;ROUNDUP(MONTH(SalesDataTable[[#This Row],[Order Date]])/3,0)</f>
        <v>Q2</v>
      </c>
      <c r="E529" s="4">
        <f>MONTH(SalesDataTable[[#This Row],[Order Date]])</f>
        <v>4</v>
      </c>
      <c r="F529" s="16" t="str">
        <f>TEXT(SalesDataTable[[#This Row],[Order Date]],"MMM")</f>
        <v>Apr</v>
      </c>
      <c r="G529" s="4" t="s">
        <v>6</v>
      </c>
      <c r="H529" s="4" t="s">
        <v>49</v>
      </c>
      <c r="I529" s="4" t="s">
        <v>2</v>
      </c>
      <c r="J529" s="4" t="s">
        <v>3</v>
      </c>
      <c r="K529" s="4" t="s">
        <v>4</v>
      </c>
      <c r="L529" s="4" t="s">
        <v>26</v>
      </c>
      <c r="M529" s="8">
        <v>2</v>
      </c>
      <c r="N529" s="5">
        <v>41.08</v>
      </c>
      <c r="O529" s="6">
        <v>0</v>
      </c>
      <c r="P529" s="5">
        <v>16.79</v>
      </c>
      <c r="Q529" s="5">
        <f t="shared" si="32"/>
        <v>82.16</v>
      </c>
      <c r="R529" s="5">
        <f t="shared" si="33"/>
        <v>33.58</v>
      </c>
      <c r="S529" s="5">
        <f t="shared" si="34"/>
        <v>48.58</v>
      </c>
      <c r="T529" s="7">
        <f t="shared" si="35"/>
        <v>0.59128529698149956</v>
      </c>
    </row>
    <row r="530" spans="1:20" ht="15.6">
      <c r="A530" s="2">
        <v>1619</v>
      </c>
      <c r="B530" s="3">
        <v>46120</v>
      </c>
      <c r="C530" s="4">
        <f>YEAR(SalesDataTable[[#This Row],[Order Date]])</f>
        <v>2026</v>
      </c>
      <c r="D530" s="16" t="str">
        <f>"Q"&amp;ROUNDUP(MONTH(SalesDataTable[[#This Row],[Order Date]])/3,0)</f>
        <v>Q2</v>
      </c>
      <c r="E530" s="4">
        <f>MONTH(SalesDataTable[[#This Row],[Order Date]])</f>
        <v>4</v>
      </c>
      <c r="F530" s="16" t="str">
        <f>TEXT(SalesDataTable[[#This Row],[Order Date]],"MMM")</f>
        <v>Apr</v>
      </c>
      <c r="G530" s="4" t="s">
        <v>20</v>
      </c>
      <c r="H530" s="4" t="s">
        <v>33</v>
      </c>
      <c r="I530" s="4" t="s">
        <v>19</v>
      </c>
      <c r="J530" s="4" t="s">
        <v>13</v>
      </c>
      <c r="K530" s="4" t="s">
        <v>14</v>
      </c>
      <c r="L530" s="4" t="s">
        <v>32</v>
      </c>
      <c r="M530" s="8">
        <v>5</v>
      </c>
      <c r="N530" s="5">
        <v>46.11</v>
      </c>
      <c r="O530" s="6">
        <v>0</v>
      </c>
      <c r="P530" s="5">
        <v>18.88</v>
      </c>
      <c r="Q530" s="5">
        <f t="shared" si="32"/>
        <v>230.55</v>
      </c>
      <c r="R530" s="5">
        <f t="shared" si="33"/>
        <v>94.399999999999991</v>
      </c>
      <c r="S530" s="5">
        <f t="shared" si="34"/>
        <v>136.15000000000003</v>
      </c>
      <c r="T530" s="7">
        <f t="shared" si="35"/>
        <v>0.5905443504662764</v>
      </c>
    </row>
    <row r="531" spans="1:20" ht="15.6">
      <c r="A531" s="2">
        <v>1631</v>
      </c>
      <c r="B531" s="3">
        <v>46120</v>
      </c>
      <c r="C531" s="4">
        <f>YEAR(SalesDataTable[[#This Row],[Order Date]])</f>
        <v>2026</v>
      </c>
      <c r="D531" s="16" t="str">
        <f>"Q"&amp;ROUNDUP(MONTH(SalesDataTable[[#This Row],[Order Date]])/3,0)</f>
        <v>Q2</v>
      </c>
      <c r="E531" s="4">
        <f>MONTH(SalesDataTable[[#This Row],[Order Date]])</f>
        <v>4</v>
      </c>
      <c r="F531" s="16" t="str">
        <f>TEXT(SalesDataTable[[#This Row],[Order Date]],"MMM")</f>
        <v>Apr</v>
      </c>
      <c r="G531" s="4" t="s">
        <v>20</v>
      </c>
      <c r="H531" s="4" t="s">
        <v>33</v>
      </c>
      <c r="I531" s="4" t="s">
        <v>2</v>
      </c>
      <c r="J531" s="4" t="s">
        <v>3</v>
      </c>
      <c r="K531" s="4" t="s">
        <v>14</v>
      </c>
      <c r="L531" s="4" t="s">
        <v>32</v>
      </c>
      <c r="M531" s="8">
        <v>1</v>
      </c>
      <c r="N531" s="5">
        <v>45.54</v>
      </c>
      <c r="O531" s="6">
        <v>0</v>
      </c>
      <c r="P531" s="5">
        <v>18.36</v>
      </c>
      <c r="Q531" s="5">
        <f t="shared" si="32"/>
        <v>45.54</v>
      </c>
      <c r="R531" s="5">
        <f t="shared" si="33"/>
        <v>18.36</v>
      </c>
      <c r="S531" s="5">
        <f t="shared" si="34"/>
        <v>27.18</v>
      </c>
      <c r="T531" s="7">
        <f t="shared" si="35"/>
        <v>0.59683794466403162</v>
      </c>
    </row>
    <row r="532" spans="1:20" ht="15.6">
      <c r="A532" s="2">
        <v>1844</v>
      </c>
      <c r="B532" s="3">
        <v>46120</v>
      </c>
      <c r="C532" s="4">
        <f>YEAR(SalesDataTable[[#This Row],[Order Date]])</f>
        <v>2026</v>
      </c>
      <c r="D532" s="16" t="str">
        <f>"Q"&amp;ROUNDUP(MONTH(SalesDataTable[[#This Row],[Order Date]])/3,0)</f>
        <v>Q2</v>
      </c>
      <c r="E532" s="4">
        <f>MONTH(SalesDataTable[[#This Row],[Order Date]])</f>
        <v>4</v>
      </c>
      <c r="F532" s="16" t="str">
        <f>TEXT(SalesDataTable[[#This Row],[Order Date]],"MMM")</f>
        <v>Apr</v>
      </c>
      <c r="G532" s="4" t="s">
        <v>6</v>
      </c>
      <c r="H532" s="4" t="s">
        <v>49</v>
      </c>
      <c r="I532" s="4" t="s">
        <v>19</v>
      </c>
      <c r="J532" s="4" t="s">
        <v>13</v>
      </c>
      <c r="K532" s="4" t="s">
        <v>34</v>
      </c>
      <c r="L532" s="4" t="s">
        <v>42</v>
      </c>
      <c r="M532" s="8">
        <v>2</v>
      </c>
      <c r="N532" s="5">
        <v>37.1</v>
      </c>
      <c r="O532" s="6">
        <v>0.1</v>
      </c>
      <c r="P532" s="5">
        <v>14.17</v>
      </c>
      <c r="Q532" s="5">
        <f t="shared" si="32"/>
        <v>66.78</v>
      </c>
      <c r="R532" s="5">
        <f t="shared" si="33"/>
        <v>28.34</v>
      </c>
      <c r="S532" s="5">
        <f t="shared" si="34"/>
        <v>38.44</v>
      </c>
      <c r="T532" s="7">
        <f t="shared" si="35"/>
        <v>0.57562144354597178</v>
      </c>
    </row>
    <row r="533" spans="1:20" ht="15.6">
      <c r="A533" s="2">
        <v>4246</v>
      </c>
      <c r="B533" s="3">
        <v>46120</v>
      </c>
      <c r="C533" s="4">
        <f>YEAR(SalesDataTable[[#This Row],[Order Date]])</f>
        <v>2026</v>
      </c>
      <c r="D533" s="16" t="str">
        <f>"Q"&amp;ROUNDUP(MONTH(SalesDataTable[[#This Row],[Order Date]])/3,0)</f>
        <v>Q2</v>
      </c>
      <c r="E533" s="4">
        <f>MONTH(SalesDataTable[[#This Row],[Order Date]])</f>
        <v>4</v>
      </c>
      <c r="F533" s="16" t="str">
        <f>TEXT(SalesDataTable[[#This Row],[Order Date]],"MMM")</f>
        <v>Apr</v>
      </c>
      <c r="G533" s="4" t="s">
        <v>20</v>
      </c>
      <c r="H533" s="4" t="s">
        <v>33</v>
      </c>
      <c r="I533" s="4" t="s">
        <v>8</v>
      </c>
      <c r="J533" s="4" t="s">
        <v>16</v>
      </c>
      <c r="K533" s="4" t="s">
        <v>9</v>
      </c>
      <c r="L533" s="4" t="s">
        <v>37</v>
      </c>
      <c r="M533" s="8">
        <v>5</v>
      </c>
      <c r="N533" s="5">
        <v>156.57</v>
      </c>
      <c r="O533" s="6">
        <v>0.15</v>
      </c>
      <c r="P533" s="5">
        <v>80.849999999999994</v>
      </c>
      <c r="Q533" s="5">
        <f t="shared" si="32"/>
        <v>665.4224999999999</v>
      </c>
      <c r="R533" s="5">
        <f t="shared" si="33"/>
        <v>404.25</v>
      </c>
      <c r="S533" s="5">
        <f t="shared" si="34"/>
        <v>261.1724999999999</v>
      </c>
      <c r="T533" s="7">
        <f t="shared" si="35"/>
        <v>0.39249123677062309</v>
      </c>
    </row>
    <row r="534" spans="1:20" ht="15.6">
      <c r="A534" s="2">
        <v>5139</v>
      </c>
      <c r="B534" s="3">
        <v>46120</v>
      </c>
      <c r="C534" s="4">
        <f>YEAR(SalesDataTable[[#This Row],[Order Date]])</f>
        <v>2026</v>
      </c>
      <c r="D534" s="16" t="str">
        <f>"Q"&amp;ROUNDUP(MONTH(SalesDataTable[[#This Row],[Order Date]])/3,0)</f>
        <v>Q2</v>
      </c>
      <c r="E534" s="4">
        <f>MONTH(SalesDataTable[[#This Row],[Order Date]])</f>
        <v>4</v>
      </c>
      <c r="F534" s="16" t="str">
        <f>TEXT(SalesDataTable[[#This Row],[Order Date]],"MMM")</f>
        <v>Apr</v>
      </c>
      <c r="G534" s="4" t="s">
        <v>0</v>
      </c>
      <c r="H534" s="4" t="s">
        <v>50</v>
      </c>
      <c r="I534" s="4" t="s">
        <v>2</v>
      </c>
      <c r="J534" s="4" t="s">
        <v>3</v>
      </c>
      <c r="K534" s="4" t="s">
        <v>34</v>
      </c>
      <c r="L534" s="4" t="s">
        <v>45</v>
      </c>
      <c r="M534" s="8">
        <v>2</v>
      </c>
      <c r="N534" s="5">
        <v>51.4</v>
      </c>
      <c r="O534" s="6">
        <v>0</v>
      </c>
      <c r="P534" s="5">
        <v>21.99</v>
      </c>
      <c r="Q534" s="5">
        <f t="shared" si="32"/>
        <v>102.8</v>
      </c>
      <c r="R534" s="5">
        <f t="shared" si="33"/>
        <v>43.98</v>
      </c>
      <c r="S534" s="5">
        <f t="shared" si="34"/>
        <v>58.82</v>
      </c>
      <c r="T534" s="7">
        <f t="shared" si="35"/>
        <v>0.57217898832684821</v>
      </c>
    </row>
    <row r="535" spans="1:20" ht="15.6">
      <c r="A535" s="2">
        <v>186</v>
      </c>
      <c r="B535" s="3">
        <v>46121</v>
      </c>
      <c r="C535" s="4">
        <f>YEAR(SalesDataTable[[#This Row],[Order Date]])</f>
        <v>2026</v>
      </c>
      <c r="D535" s="16" t="str">
        <f>"Q"&amp;ROUNDUP(MONTH(SalesDataTable[[#This Row],[Order Date]])/3,0)</f>
        <v>Q2</v>
      </c>
      <c r="E535" s="4">
        <f>MONTH(SalesDataTable[[#This Row],[Order Date]])</f>
        <v>4</v>
      </c>
      <c r="F535" s="16" t="str">
        <f>TEXT(SalesDataTable[[#This Row],[Order Date]],"MMM")</f>
        <v>Apr</v>
      </c>
      <c r="G535" s="4" t="s">
        <v>0</v>
      </c>
      <c r="H535" s="4" t="s">
        <v>1</v>
      </c>
      <c r="I535" s="4" t="s">
        <v>2</v>
      </c>
      <c r="J535" s="4" t="s">
        <v>13</v>
      </c>
      <c r="K535" s="4" t="s">
        <v>14</v>
      </c>
      <c r="L535" s="4" t="s">
        <v>32</v>
      </c>
      <c r="M535" s="8">
        <v>2</v>
      </c>
      <c r="N535" s="5">
        <v>46.42</v>
      </c>
      <c r="O535" s="6">
        <v>0.1</v>
      </c>
      <c r="P535" s="5">
        <v>18.73</v>
      </c>
      <c r="Q535" s="5">
        <f t="shared" si="32"/>
        <v>83.556000000000012</v>
      </c>
      <c r="R535" s="5">
        <f t="shared" si="33"/>
        <v>37.46</v>
      </c>
      <c r="S535" s="5">
        <f t="shared" si="34"/>
        <v>46.096000000000011</v>
      </c>
      <c r="T535" s="7">
        <f t="shared" si="35"/>
        <v>0.55167791660682663</v>
      </c>
    </row>
    <row r="536" spans="1:20" ht="15.6">
      <c r="A536" s="2">
        <v>1742</v>
      </c>
      <c r="B536" s="3">
        <v>46121</v>
      </c>
      <c r="C536" s="4">
        <f>YEAR(SalesDataTable[[#This Row],[Order Date]])</f>
        <v>2026</v>
      </c>
      <c r="D536" s="16" t="str">
        <f>"Q"&amp;ROUNDUP(MONTH(SalesDataTable[[#This Row],[Order Date]])/3,0)</f>
        <v>Q2</v>
      </c>
      <c r="E536" s="4">
        <f>MONTH(SalesDataTable[[#This Row],[Order Date]])</f>
        <v>4</v>
      </c>
      <c r="F536" s="16" t="str">
        <f>TEXT(SalesDataTable[[#This Row],[Order Date]],"MMM")</f>
        <v>Apr</v>
      </c>
      <c r="G536" s="4" t="s">
        <v>20</v>
      </c>
      <c r="H536" s="4" t="s">
        <v>21</v>
      </c>
      <c r="I536" s="4" t="s">
        <v>28</v>
      </c>
      <c r="J536" s="4" t="s">
        <v>3</v>
      </c>
      <c r="K536" s="4" t="s">
        <v>23</v>
      </c>
      <c r="L536" s="4" t="s">
        <v>51</v>
      </c>
      <c r="M536" s="8">
        <v>2</v>
      </c>
      <c r="N536" s="5">
        <v>120.75</v>
      </c>
      <c r="O536" s="6">
        <v>0.05</v>
      </c>
      <c r="P536" s="5">
        <v>60.31</v>
      </c>
      <c r="Q536" s="5">
        <f t="shared" si="32"/>
        <v>229.42499999999998</v>
      </c>
      <c r="R536" s="5">
        <f t="shared" si="33"/>
        <v>120.62</v>
      </c>
      <c r="S536" s="5">
        <f t="shared" si="34"/>
        <v>108.80499999999998</v>
      </c>
      <c r="T536" s="7">
        <f t="shared" si="35"/>
        <v>0.47425084450256066</v>
      </c>
    </row>
    <row r="537" spans="1:20" ht="15.6">
      <c r="A537" s="2">
        <v>3189</v>
      </c>
      <c r="B537" s="3">
        <v>46121</v>
      </c>
      <c r="C537" s="4">
        <f>YEAR(SalesDataTable[[#This Row],[Order Date]])</f>
        <v>2026</v>
      </c>
      <c r="D537" s="16" t="str">
        <f>"Q"&amp;ROUNDUP(MONTH(SalesDataTable[[#This Row],[Order Date]])/3,0)</f>
        <v>Q2</v>
      </c>
      <c r="E537" s="4">
        <f>MONTH(SalesDataTable[[#This Row],[Order Date]])</f>
        <v>4</v>
      </c>
      <c r="F537" s="16" t="str">
        <f>TEXT(SalesDataTable[[#This Row],[Order Date]],"MMM")</f>
        <v>Apr</v>
      </c>
      <c r="G537" s="4" t="s">
        <v>6</v>
      </c>
      <c r="H537" s="4" t="s">
        <v>41</v>
      </c>
      <c r="I537" s="4" t="s">
        <v>8</v>
      </c>
      <c r="J537" s="4" t="s">
        <v>16</v>
      </c>
      <c r="K537" s="4" t="s">
        <v>9</v>
      </c>
      <c r="L537" s="4" t="s">
        <v>37</v>
      </c>
      <c r="M537" s="8">
        <v>6</v>
      </c>
      <c r="N537" s="5">
        <v>157.38999999999999</v>
      </c>
      <c r="O537" s="6">
        <v>0.05</v>
      </c>
      <c r="P537" s="5">
        <v>79.239999999999995</v>
      </c>
      <c r="Q537" s="5">
        <f t="shared" si="32"/>
        <v>897.12299999999993</v>
      </c>
      <c r="R537" s="5">
        <f t="shared" si="33"/>
        <v>475.43999999999994</v>
      </c>
      <c r="S537" s="5">
        <f t="shared" si="34"/>
        <v>421.68299999999999</v>
      </c>
      <c r="T537" s="7">
        <f t="shared" si="35"/>
        <v>0.47003922539049831</v>
      </c>
    </row>
    <row r="538" spans="1:20" ht="15.6">
      <c r="A538" s="2">
        <v>3747</v>
      </c>
      <c r="B538" s="3">
        <v>46121</v>
      </c>
      <c r="C538" s="4">
        <f>YEAR(SalesDataTable[[#This Row],[Order Date]])</f>
        <v>2026</v>
      </c>
      <c r="D538" s="16" t="str">
        <f>"Q"&amp;ROUNDUP(MONTH(SalesDataTable[[#This Row],[Order Date]])/3,0)</f>
        <v>Q2</v>
      </c>
      <c r="E538" s="4">
        <f>MONTH(SalesDataTable[[#This Row],[Order Date]])</f>
        <v>4</v>
      </c>
      <c r="F538" s="16" t="str">
        <f>TEXT(SalesDataTable[[#This Row],[Order Date]],"MMM")</f>
        <v>Apr</v>
      </c>
      <c r="G538" s="4" t="s">
        <v>20</v>
      </c>
      <c r="H538" s="4" t="s">
        <v>31</v>
      </c>
      <c r="I538" s="4" t="s">
        <v>19</v>
      </c>
      <c r="J538" s="4" t="s">
        <v>3</v>
      </c>
      <c r="K538" s="4" t="s">
        <v>23</v>
      </c>
      <c r="L538" s="4" t="s">
        <v>51</v>
      </c>
      <c r="M538" s="8">
        <v>2</v>
      </c>
      <c r="N538" s="5">
        <v>122.36</v>
      </c>
      <c r="O538" s="6">
        <v>0.05</v>
      </c>
      <c r="P538" s="5">
        <v>59.06</v>
      </c>
      <c r="Q538" s="5">
        <f t="shared" si="32"/>
        <v>232.48399999999998</v>
      </c>
      <c r="R538" s="5">
        <f t="shared" si="33"/>
        <v>118.12</v>
      </c>
      <c r="S538" s="5">
        <f t="shared" si="34"/>
        <v>114.36399999999998</v>
      </c>
      <c r="T538" s="7">
        <f t="shared" si="35"/>
        <v>0.49192202474148755</v>
      </c>
    </row>
    <row r="539" spans="1:20" ht="15.6">
      <c r="A539" s="2">
        <v>3782</v>
      </c>
      <c r="B539" s="3">
        <v>46121</v>
      </c>
      <c r="C539" s="4">
        <f>YEAR(SalesDataTable[[#This Row],[Order Date]])</f>
        <v>2026</v>
      </c>
      <c r="D539" s="16" t="str">
        <f>"Q"&amp;ROUNDUP(MONTH(SalesDataTable[[#This Row],[Order Date]])/3,0)</f>
        <v>Q2</v>
      </c>
      <c r="E539" s="4">
        <f>MONTH(SalesDataTable[[#This Row],[Order Date]])</f>
        <v>4</v>
      </c>
      <c r="F539" s="16" t="str">
        <f>TEXT(SalesDataTable[[#This Row],[Order Date]],"MMM")</f>
        <v>Apr</v>
      </c>
      <c r="G539" s="4" t="s">
        <v>0</v>
      </c>
      <c r="H539" s="4" t="s">
        <v>1</v>
      </c>
      <c r="I539" s="4" t="s">
        <v>19</v>
      </c>
      <c r="J539" s="4" t="s">
        <v>3</v>
      </c>
      <c r="K539" s="4" t="s">
        <v>34</v>
      </c>
      <c r="L539" s="4" t="s">
        <v>35</v>
      </c>
      <c r="M539" s="8">
        <v>2</v>
      </c>
      <c r="N539" s="5">
        <v>39.68</v>
      </c>
      <c r="O539" s="6">
        <v>0.05</v>
      </c>
      <c r="P539" s="5">
        <v>14.98</v>
      </c>
      <c r="Q539" s="5">
        <f t="shared" si="32"/>
        <v>75.391999999999996</v>
      </c>
      <c r="R539" s="5">
        <f t="shared" si="33"/>
        <v>29.96</v>
      </c>
      <c r="S539" s="5">
        <f t="shared" si="34"/>
        <v>45.431999999999995</v>
      </c>
      <c r="T539" s="7">
        <f t="shared" si="35"/>
        <v>0.60261035653650252</v>
      </c>
    </row>
    <row r="540" spans="1:20" ht="15.6">
      <c r="A540" s="2">
        <v>4344</v>
      </c>
      <c r="B540" s="3">
        <v>46121</v>
      </c>
      <c r="C540" s="4">
        <f>YEAR(SalesDataTable[[#This Row],[Order Date]])</f>
        <v>2026</v>
      </c>
      <c r="D540" s="16" t="str">
        <f>"Q"&amp;ROUNDUP(MONTH(SalesDataTable[[#This Row],[Order Date]])/3,0)</f>
        <v>Q2</v>
      </c>
      <c r="E540" s="4">
        <f>MONTH(SalesDataTable[[#This Row],[Order Date]])</f>
        <v>4</v>
      </c>
      <c r="F540" s="16" t="str">
        <f>TEXT(SalesDataTable[[#This Row],[Order Date]],"MMM")</f>
        <v>Apr</v>
      </c>
      <c r="G540" s="4" t="s">
        <v>11</v>
      </c>
      <c r="H540" s="4" t="s">
        <v>25</v>
      </c>
      <c r="I540" s="4" t="s">
        <v>19</v>
      </c>
      <c r="J540" s="4" t="s">
        <v>16</v>
      </c>
      <c r="K540" s="4" t="s">
        <v>23</v>
      </c>
      <c r="L540" s="4" t="s">
        <v>51</v>
      </c>
      <c r="M540" s="8">
        <v>3</v>
      </c>
      <c r="N540" s="5">
        <v>121.56</v>
      </c>
      <c r="O540" s="6">
        <v>0.15</v>
      </c>
      <c r="P540" s="5">
        <v>61.31</v>
      </c>
      <c r="Q540" s="5">
        <f t="shared" si="32"/>
        <v>309.97800000000001</v>
      </c>
      <c r="R540" s="5">
        <f t="shared" si="33"/>
        <v>183.93</v>
      </c>
      <c r="S540" s="5">
        <f t="shared" si="34"/>
        <v>126.048</v>
      </c>
      <c r="T540" s="7">
        <f t="shared" si="35"/>
        <v>0.40663530960261696</v>
      </c>
    </row>
    <row r="541" spans="1:20" ht="15.6">
      <c r="A541" s="2">
        <v>4901</v>
      </c>
      <c r="B541" s="3">
        <v>46121</v>
      </c>
      <c r="C541" s="4">
        <f>YEAR(SalesDataTable[[#This Row],[Order Date]])</f>
        <v>2026</v>
      </c>
      <c r="D541" s="16" t="str">
        <f>"Q"&amp;ROUNDUP(MONTH(SalesDataTable[[#This Row],[Order Date]])/3,0)</f>
        <v>Q2</v>
      </c>
      <c r="E541" s="4">
        <f>MONTH(SalesDataTable[[#This Row],[Order Date]])</f>
        <v>4</v>
      </c>
      <c r="F541" s="16" t="str">
        <f>TEXT(SalesDataTable[[#This Row],[Order Date]],"MMM")</f>
        <v>Apr</v>
      </c>
      <c r="G541" s="4" t="s">
        <v>0</v>
      </c>
      <c r="H541" s="4" t="s">
        <v>1</v>
      </c>
      <c r="I541" s="4" t="s">
        <v>28</v>
      </c>
      <c r="J541" s="4" t="s">
        <v>13</v>
      </c>
      <c r="K541" s="4" t="s">
        <v>4</v>
      </c>
      <c r="L541" s="4" t="s">
        <v>5</v>
      </c>
      <c r="M541" s="8">
        <v>1</v>
      </c>
      <c r="N541" s="5">
        <v>80.19</v>
      </c>
      <c r="O541" s="6">
        <v>0.1</v>
      </c>
      <c r="P541" s="5">
        <v>42.15</v>
      </c>
      <c r="Q541" s="5">
        <f t="shared" si="32"/>
        <v>72.171000000000006</v>
      </c>
      <c r="R541" s="5">
        <f t="shared" si="33"/>
        <v>42.15</v>
      </c>
      <c r="S541" s="5">
        <f t="shared" si="34"/>
        <v>30.021000000000008</v>
      </c>
      <c r="T541" s="7">
        <f t="shared" si="35"/>
        <v>0.4159704036247247</v>
      </c>
    </row>
    <row r="542" spans="1:20" ht="15.6">
      <c r="A542" s="2">
        <v>4969</v>
      </c>
      <c r="B542" s="3">
        <v>46121</v>
      </c>
      <c r="C542" s="4">
        <f>YEAR(SalesDataTable[[#This Row],[Order Date]])</f>
        <v>2026</v>
      </c>
      <c r="D542" s="16" t="str">
        <f>"Q"&amp;ROUNDUP(MONTH(SalesDataTable[[#This Row],[Order Date]])/3,0)</f>
        <v>Q2</v>
      </c>
      <c r="E542" s="4">
        <f>MONTH(SalesDataTable[[#This Row],[Order Date]])</f>
        <v>4</v>
      </c>
      <c r="F542" s="16" t="str">
        <f>TEXT(SalesDataTable[[#This Row],[Order Date]],"MMM")</f>
        <v>Apr</v>
      </c>
      <c r="G542" s="4" t="s">
        <v>20</v>
      </c>
      <c r="H542" s="4" t="s">
        <v>31</v>
      </c>
      <c r="I542" s="4" t="s">
        <v>28</v>
      </c>
      <c r="J542" s="4" t="s">
        <v>16</v>
      </c>
      <c r="K542" s="4" t="s">
        <v>4</v>
      </c>
      <c r="L542" s="4" t="s">
        <v>5</v>
      </c>
      <c r="M542" s="8">
        <v>2</v>
      </c>
      <c r="N542" s="5">
        <v>81.14</v>
      </c>
      <c r="O542" s="6">
        <v>0</v>
      </c>
      <c r="P542" s="5">
        <v>43.43</v>
      </c>
      <c r="Q542" s="5">
        <f t="shared" si="32"/>
        <v>162.28</v>
      </c>
      <c r="R542" s="5">
        <f t="shared" si="33"/>
        <v>86.86</v>
      </c>
      <c r="S542" s="5">
        <f t="shared" si="34"/>
        <v>75.42</v>
      </c>
      <c r="T542" s="7">
        <f t="shared" si="35"/>
        <v>0.46475228000985952</v>
      </c>
    </row>
    <row r="543" spans="1:20" ht="15.6">
      <c r="A543" s="2">
        <v>673</v>
      </c>
      <c r="B543" s="3">
        <v>46122</v>
      </c>
      <c r="C543" s="4">
        <f>YEAR(SalesDataTable[[#This Row],[Order Date]])</f>
        <v>2026</v>
      </c>
      <c r="D543" s="16" t="str">
        <f>"Q"&amp;ROUNDUP(MONTH(SalesDataTable[[#This Row],[Order Date]])/3,0)</f>
        <v>Q2</v>
      </c>
      <c r="E543" s="4">
        <f>MONTH(SalesDataTable[[#This Row],[Order Date]])</f>
        <v>4</v>
      </c>
      <c r="F543" s="16" t="str">
        <f>TEXT(SalesDataTable[[#This Row],[Order Date]],"MMM")</f>
        <v>Apr</v>
      </c>
      <c r="G543" s="4" t="s">
        <v>20</v>
      </c>
      <c r="H543" s="4" t="s">
        <v>33</v>
      </c>
      <c r="I543" s="4" t="s">
        <v>19</v>
      </c>
      <c r="J543" s="4" t="s">
        <v>13</v>
      </c>
      <c r="K543" s="4" t="s">
        <v>23</v>
      </c>
      <c r="L543" s="4" t="s">
        <v>29</v>
      </c>
      <c r="M543" s="8">
        <v>2</v>
      </c>
      <c r="N543" s="5">
        <v>191.11</v>
      </c>
      <c r="O543" s="6">
        <v>0</v>
      </c>
      <c r="P543" s="5">
        <v>103.58</v>
      </c>
      <c r="Q543" s="5">
        <f t="shared" si="32"/>
        <v>382.22</v>
      </c>
      <c r="R543" s="5">
        <f t="shared" si="33"/>
        <v>207.16</v>
      </c>
      <c r="S543" s="5">
        <f t="shared" si="34"/>
        <v>175.06000000000003</v>
      </c>
      <c r="T543" s="7">
        <f t="shared" si="35"/>
        <v>0.45800847679346979</v>
      </c>
    </row>
    <row r="544" spans="1:20" ht="15.6">
      <c r="A544" s="2">
        <v>888</v>
      </c>
      <c r="B544" s="3">
        <v>46122</v>
      </c>
      <c r="C544" s="4">
        <f>YEAR(SalesDataTable[[#This Row],[Order Date]])</f>
        <v>2026</v>
      </c>
      <c r="D544" s="16" t="str">
        <f>"Q"&amp;ROUNDUP(MONTH(SalesDataTable[[#This Row],[Order Date]])/3,0)</f>
        <v>Q2</v>
      </c>
      <c r="E544" s="4">
        <f>MONTH(SalesDataTable[[#This Row],[Order Date]])</f>
        <v>4</v>
      </c>
      <c r="F544" s="16" t="str">
        <f>TEXT(SalesDataTable[[#This Row],[Order Date]],"MMM")</f>
        <v>Apr</v>
      </c>
      <c r="G544" s="4" t="s">
        <v>20</v>
      </c>
      <c r="H544" s="4" t="s">
        <v>31</v>
      </c>
      <c r="I544" s="4" t="s">
        <v>19</v>
      </c>
      <c r="J544" s="4" t="s">
        <v>13</v>
      </c>
      <c r="K544" s="4" t="s">
        <v>4</v>
      </c>
      <c r="L544" s="4" t="s">
        <v>26</v>
      </c>
      <c r="M544" s="8">
        <v>2</v>
      </c>
      <c r="N544" s="5">
        <v>40.58</v>
      </c>
      <c r="O544" s="6">
        <v>0.05</v>
      </c>
      <c r="P544" s="5">
        <v>17.149999999999999</v>
      </c>
      <c r="Q544" s="5">
        <f t="shared" si="32"/>
        <v>77.10199999999999</v>
      </c>
      <c r="R544" s="5">
        <f t="shared" si="33"/>
        <v>34.299999999999997</v>
      </c>
      <c r="S544" s="5">
        <f t="shared" si="34"/>
        <v>42.801999999999992</v>
      </c>
      <c r="T544" s="7">
        <f t="shared" si="35"/>
        <v>0.55513475655625011</v>
      </c>
    </row>
    <row r="545" spans="1:20" ht="15.6">
      <c r="A545" s="2">
        <v>1541</v>
      </c>
      <c r="B545" s="3">
        <v>46122</v>
      </c>
      <c r="C545" s="4">
        <f>YEAR(SalesDataTable[[#This Row],[Order Date]])</f>
        <v>2026</v>
      </c>
      <c r="D545" s="16" t="str">
        <f>"Q"&amp;ROUNDUP(MONTH(SalesDataTable[[#This Row],[Order Date]])/3,0)</f>
        <v>Q2</v>
      </c>
      <c r="E545" s="4">
        <f>MONTH(SalesDataTable[[#This Row],[Order Date]])</f>
        <v>4</v>
      </c>
      <c r="F545" s="16" t="str">
        <f>TEXT(SalesDataTable[[#This Row],[Order Date]],"MMM")</f>
        <v>Apr</v>
      </c>
      <c r="G545" s="4" t="s">
        <v>0</v>
      </c>
      <c r="H545" s="4" t="s">
        <v>50</v>
      </c>
      <c r="I545" s="4" t="s">
        <v>28</v>
      </c>
      <c r="J545" s="4" t="s">
        <v>3</v>
      </c>
      <c r="K545" s="4" t="s">
        <v>23</v>
      </c>
      <c r="L545" s="4" t="s">
        <v>40</v>
      </c>
      <c r="M545" s="8">
        <v>1</v>
      </c>
      <c r="N545" s="5">
        <v>83.44</v>
      </c>
      <c r="O545" s="6">
        <v>0</v>
      </c>
      <c r="P545" s="5">
        <v>40.299999999999997</v>
      </c>
      <c r="Q545" s="5">
        <f t="shared" si="32"/>
        <v>83.44</v>
      </c>
      <c r="R545" s="5">
        <f t="shared" si="33"/>
        <v>40.299999999999997</v>
      </c>
      <c r="S545" s="5">
        <f t="shared" si="34"/>
        <v>43.14</v>
      </c>
      <c r="T545" s="7">
        <f t="shared" si="35"/>
        <v>0.51701821668264625</v>
      </c>
    </row>
    <row r="546" spans="1:20" ht="15.6">
      <c r="A546" s="2">
        <v>1881</v>
      </c>
      <c r="B546" s="3">
        <v>46122</v>
      </c>
      <c r="C546" s="4">
        <f>YEAR(SalesDataTable[[#This Row],[Order Date]])</f>
        <v>2026</v>
      </c>
      <c r="D546" s="16" t="str">
        <f>"Q"&amp;ROUNDUP(MONTH(SalesDataTable[[#This Row],[Order Date]])/3,0)</f>
        <v>Q2</v>
      </c>
      <c r="E546" s="4">
        <f>MONTH(SalesDataTable[[#This Row],[Order Date]])</f>
        <v>4</v>
      </c>
      <c r="F546" s="16" t="str">
        <f>TEXT(SalesDataTable[[#This Row],[Order Date]],"MMM")</f>
        <v>Apr</v>
      </c>
      <c r="G546" s="4" t="s">
        <v>20</v>
      </c>
      <c r="H546" s="4" t="s">
        <v>31</v>
      </c>
      <c r="I546" s="4" t="s">
        <v>28</v>
      </c>
      <c r="J546" s="4" t="s">
        <v>13</v>
      </c>
      <c r="K546" s="4" t="s">
        <v>34</v>
      </c>
      <c r="L546" s="4" t="s">
        <v>45</v>
      </c>
      <c r="M546" s="8">
        <v>1</v>
      </c>
      <c r="N546" s="5">
        <v>49.61</v>
      </c>
      <c r="O546" s="6">
        <v>0</v>
      </c>
      <c r="P546" s="5">
        <v>21.92</v>
      </c>
      <c r="Q546" s="5">
        <f t="shared" si="32"/>
        <v>49.61</v>
      </c>
      <c r="R546" s="5">
        <f t="shared" si="33"/>
        <v>21.92</v>
      </c>
      <c r="S546" s="5">
        <f t="shared" si="34"/>
        <v>27.689999999999998</v>
      </c>
      <c r="T546" s="7">
        <f t="shared" si="35"/>
        <v>0.55815359806490628</v>
      </c>
    </row>
    <row r="547" spans="1:20" ht="15.6">
      <c r="A547" s="2">
        <v>2007</v>
      </c>
      <c r="B547" s="3">
        <v>46122</v>
      </c>
      <c r="C547" s="4">
        <f>YEAR(SalesDataTable[[#This Row],[Order Date]])</f>
        <v>2026</v>
      </c>
      <c r="D547" s="16" t="str">
        <f>"Q"&amp;ROUNDUP(MONTH(SalesDataTable[[#This Row],[Order Date]])/3,0)</f>
        <v>Q2</v>
      </c>
      <c r="E547" s="4">
        <f>MONTH(SalesDataTable[[#This Row],[Order Date]])</f>
        <v>4</v>
      </c>
      <c r="F547" s="16" t="str">
        <f>TEXT(SalesDataTable[[#This Row],[Order Date]],"MMM")</f>
        <v>Apr</v>
      </c>
      <c r="G547" s="4" t="s">
        <v>20</v>
      </c>
      <c r="H547" s="4" t="s">
        <v>33</v>
      </c>
      <c r="I547" s="4" t="s">
        <v>2</v>
      </c>
      <c r="J547" s="4" t="s">
        <v>3</v>
      </c>
      <c r="K547" s="4" t="s">
        <v>34</v>
      </c>
      <c r="L547" s="4" t="s">
        <v>38</v>
      </c>
      <c r="M547" s="8">
        <v>2</v>
      </c>
      <c r="N547" s="5">
        <v>123.31</v>
      </c>
      <c r="O547" s="6">
        <v>0</v>
      </c>
      <c r="P547" s="5">
        <v>69.239999999999995</v>
      </c>
      <c r="Q547" s="5">
        <f t="shared" si="32"/>
        <v>246.62</v>
      </c>
      <c r="R547" s="5">
        <f t="shared" si="33"/>
        <v>138.47999999999999</v>
      </c>
      <c r="S547" s="5">
        <f t="shared" si="34"/>
        <v>108.14000000000001</v>
      </c>
      <c r="T547" s="7">
        <f t="shared" si="35"/>
        <v>0.43848836266320662</v>
      </c>
    </row>
    <row r="548" spans="1:20" ht="15.6">
      <c r="A548" s="2">
        <v>2312</v>
      </c>
      <c r="B548" s="3">
        <v>46122</v>
      </c>
      <c r="C548" s="4">
        <f>YEAR(SalesDataTable[[#This Row],[Order Date]])</f>
        <v>2026</v>
      </c>
      <c r="D548" s="16" t="str">
        <f>"Q"&amp;ROUNDUP(MONTH(SalesDataTable[[#This Row],[Order Date]])/3,0)</f>
        <v>Q2</v>
      </c>
      <c r="E548" s="4">
        <f>MONTH(SalesDataTable[[#This Row],[Order Date]])</f>
        <v>4</v>
      </c>
      <c r="F548" s="16" t="str">
        <f>TEXT(SalesDataTable[[#This Row],[Order Date]],"MMM")</f>
        <v>Apr</v>
      </c>
      <c r="G548" s="4" t="s">
        <v>0</v>
      </c>
      <c r="H548" s="4" t="s">
        <v>50</v>
      </c>
      <c r="I548" s="4" t="s">
        <v>19</v>
      </c>
      <c r="J548" s="4" t="s">
        <v>13</v>
      </c>
      <c r="K548" s="4" t="s">
        <v>9</v>
      </c>
      <c r="L548" s="4" t="s">
        <v>10</v>
      </c>
      <c r="M548" s="8">
        <v>1</v>
      </c>
      <c r="N548" s="5">
        <v>93.35</v>
      </c>
      <c r="O548" s="6">
        <v>0.1</v>
      </c>
      <c r="P548" s="5">
        <v>45.54</v>
      </c>
      <c r="Q548" s="5">
        <f t="shared" si="32"/>
        <v>84.015000000000001</v>
      </c>
      <c r="R548" s="5">
        <f t="shared" si="33"/>
        <v>45.54</v>
      </c>
      <c r="S548" s="5">
        <f t="shared" si="34"/>
        <v>38.475000000000001</v>
      </c>
      <c r="T548" s="7">
        <f t="shared" si="35"/>
        <v>0.45795393679700053</v>
      </c>
    </row>
    <row r="549" spans="1:20" ht="15.6">
      <c r="A549" s="2">
        <v>4493</v>
      </c>
      <c r="B549" s="3">
        <v>46122</v>
      </c>
      <c r="C549" s="4">
        <f>YEAR(SalesDataTable[[#This Row],[Order Date]])</f>
        <v>2026</v>
      </c>
      <c r="D549" s="16" t="str">
        <f>"Q"&amp;ROUNDUP(MONTH(SalesDataTable[[#This Row],[Order Date]])/3,0)</f>
        <v>Q2</v>
      </c>
      <c r="E549" s="4">
        <f>MONTH(SalesDataTable[[#This Row],[Order Date]])</f>
        <v>4</v>
      </c>
      <c r="F549" s="16" t="str">
        <f>TEXT(SalesDataTable[[#This Row],[Order Date]],"MMM")</f>
        <v>Apr</v>
      </c>
      <c r="G549" s="4" t="s">
        <v>0</v>
      </c>
      <c r="H549" s="4" t="s">
        <v>1</v>
      </c>
      <c r="I549" s="4" t="s">
        <v>8</v>
      </c>
      <c r="J549" s="4" t="s">
        <v>16</v>
      </c>
      <c r="K549" s="4" t="s">
        <v>9</v>
      </c>
      <c r="L549" s="4" t="s">
        <v>10</v>
      </c>
      <c r="M549" s="8">
        <v>5</v>
      </c>
      <c r="N549" s="5">
        <v>92.63</v>
      </c>
      <c r="O549" s="6">
        <v>0.15</v>
      </c>
      <c r="P549" s="5">
        <v>46.33</v>
      </c>
      <c r="Q549" s="5">
        <f t="shared" si="32"/>
        <v>393.67749999999995</v>
      </c>
      <c r="R549" s="5">
        <f t="shared" si="33"/>
        <v>231.64999999999998</v>
      </c>
      <c r="S549" s="5">
        <f t="shared" si="34"/>
        <v>162.02749999999997</v>
      </c>
      <c r="T549" s="7">
        <f t="shared" si="35"/>
        <v>0.41157419461361139</v>
      </c>
    </row>
    <row r="550" spans="1:20" ht="15.6">
      <c r="A550" s="2">
        <v>2072</v>
      </c>
      <c r="B550" s="3">
        <v>46123</v>
      </c>
      <c r="C550" s="4">
        <f>YEAR(SalesDataTable[[#This Row],[Order Date]])</f>
        <v>2026</v>
      </c>
      <c r="D550" s="16" t="str">
        <f>"Q"&amp;ROUNDUP(MONTH(SalesDataTable[[#This Row],[Order Date]])/3,0)</f>
        <v>Q2</v>
      </c>
      <c r="E550" s="4">
        <f>MONTH(SalesDataTable[[#This Row],[Order Date]])</f>
        <v>4</v>
      </c>
      <c r="F550" s="16" t="str">
        <f>TEXT(SalesDataTable[[#This Row],[Order Date]],"MMM")</f>
        <v>Apr</v>
      </c>
      <c r="G550" s="4" t="s">
        <v>0</v>
      </c>
      <c r="H550" s="4" t="s">
        <v>36</v>
      </c>
      <c r="I550" s="4" t="s">
        <v>2</v>
      </c>
      <c r="J550" s="4" t="s">
        <v>13</v>
      </c>
      <c r="K550" s="4" t="s">
        <v>23</v>
      </c>
      <c r="L550" s="4" t="s">
        <v>51</v>
      </c>
      <c r="M550" s="8">
        <v>4</v>
      </c>
      <c r="N550" s="5">
        <v>124.87</v>
      </c>
      <c r="O550" s="6">
        <v>0.1</v>
      </c>
      <c r="P550" s="5">
        <v>62.03</v>
      </c>
      <c r="Q550" s="5">
        <f t="shared" si="32"/>
        <v>449.53200000000004</v>
      </c>
      <c r="R550" s="5">
        <f t="shared" si="33"/>
        <v>248.12</v>
      </c>
      <c r="S550" s="5">
        <f t="shared" si="34"/>
        <v>201.41200000000003</v>
      </c>
      <c r="T550" s="7">
        <f t="shared" si="35"/>
        <v>0.44804819234225823</v>
      </c>
    </row>
    <row r="551" spans="1:20" ht="15.6">
      <c r="A551" s="2">
        <v>2142</v>
      </c>
      <c r="B551" s="3">
        <v>46123</v>
      </c>
      <c r="C551" s="4">
        <f>YEAR(SalesDataTable[[#This Row],[Order Date]])</f>
        <v>2026</v>
      </c>
      <c r="D551" s="16" t="str">
        <f>"Q"&amp;ROUNDUP(MONTH(SalesDataTable[[#This Row],[Order Date]])/3,0)</f>
        <v>Q2</v>
      </c>
      <c r="E551" s="4">
        <f>MONTH(SalesDataTable[[#This Row],[Order Date]])</f>
        <v>4</v>
      </c>
      <c r="F551" s="16" t="str">
        <f>TEXT(SalesDataTable[[#This Row],[Order Date]],"MMM")</f>
        <v>Apr</v>
      </c>
      <c r="G551" s="4" t="s">
        <v>20</v>
      </c>
      <c r="H551" s="4" t="s">
        <v>21</v>
      </c>
      <c r="I551" s="4" t="s">
        <v>28</v>
      </c>
      <c r="J551" s="4" t="s">
        <v>13</v>
      </c>
      <c r="K551" s="4" t="s">
        <v>23</v>
      </c>
      <c r="L551" s="4" t="s">
        <v>24</v>
      </c>
      <c r="M551" s="8">
        <v>1</v>
      </c>
      <c r="N551" s="5">
        <v>339.64</v>
      </c>
      <c r="O551" s="6">
        <v>0.1</v>
      </c>
      <c r="P551" s="5">
        <v>195.81</v>
      </c>
      <c r="Q551" s="5">
        <f t="shared" si="32"/>
        <v>305.67599999999999</v>
      </c>
      <c r="R551" s="5">
        <f t="shared" si="33"/>
        <v>195.81</v>
      </c>
      <c r="S551" s="5">
        <f t="shared" si="34"/>
        <v>109.86599999999999</v>
      </c>
      <c r="T551" s="7">
        <f t="shared" si="35"/>
        <v>0.35941977780394924</v>
      </c>
    </row>
    <row r="552" spans="1:20" ht="15.6">
      <c r="A552" s="2">
        <v>2911</v>
      </c>
      <c r="B552" s="3">
        <v>46123</v>
      </c>
      <c r="C552" s="4">
        <f>YEAR(SalesDataTable[[#This Row],[Order Date]])</f>
        <v>2026</v>
      </c>
      <c r="D552" s="16" t="str">
        <f>"Q"&amp;ROUNDUP(MONTH(SalesDataTable[[#This Row],[Order Date]])/3,0)</f>
        <v>Q2</v>
      </c>
      <c r="E552" s="4">
        <f>MONTH(SalesDataTable[[#This Row],[Order Date]])</f>
        <v>4</v>
      </c>
      <c r="F552" s="16" t="str">
        <f>TEXT(SalesDataTable[[#This Row],[Order Date]],"MMM")</f>
        <v>Apr</v>
      </c>
      <c r="G552" s="4" t="s">
        <v>11</v>
      </c>
      <c r="H552" s="4" t="s">
        <v>12</v>
      </c>
      <c r="I552" s="4" t="s">
        <v>19</v>
      </c>
      <c r="J552" s="4" t="s">
        <v>13</v>
      </c>
      <c r="K552" s="4" t="s">
        <v>4</v>
      </c>
      <c r="L552" s="4" t="s">
        <v>22</v>
      </c>
      <c r="M552" s="8">
        <v>1</v>
      </c>
      <c r="N552" s="5">
        <v>50.86</v>
      </c>
      <c r="O552" s="6">
        <v>0.05</v>
      </c>
      <c r="P552" s="5">
        <v>22.1</v>
      </c>
      <c r="Q552" s="5">
        <f t="shared" si="32"/>
        <v>48.317</v>
      </c>
      <c r="R552" s="5">
        <f t="shared" si="33"/>
        <v>22.1</v>
      </c>
      <c r="S552" s="5">
        <f t="shared" si="34"/>
        <v>26.216999999999999</v>
      </c>
      <c r="T552" s="7">
        <f t="shared" si="35"/>
        <v>0.54260405240391574</v>
      </c>
    </row>
    <row r="553" spans="1:20" ht="15.6">
      <c r="A553" s="2">
        <v>4276</v>
      </c>
      <c r="B553" s="3">
        <v>46123</v>
      </c>
      <c r="C553" s="4">
        <f>YEAR(SalesDataTable[[#This Row],[Order Date]])</f>
        <v>2026</v>
      </c>
      <c r="D553" s="16" t="str">
        <f>"Q"&amp;ROUNDUP(MONTH(SalesDataTable[[#This Row],[Order Date]])/3,0)</f>
        <v>Q2</v>
      </c>
      <c r="E553" s="4">
        <f>MONTH(SalesDataTable[[#This Row],[Order Date]])</f>
        <v>4</v>
      </c>
      <c r="F553" s="16" t="str">
        <f>TEXT(SalesDataTable[[#This Row],[Order Date]],"MMM")</f>
        <v>Apr</v>
      </c>
      <c r="G553" s="4" t="s">
        <v>20</v>
      </c>
      <c r="H553" s="4" t="s">
        <v>33</v>
      </c>
      <c r="I553" s="4" t="s">
        <v>2</v>
      </c>
      <c r="J553" s="4" t="s">
        <v>13</v>
      </c>
      <c r="K553" s="4" t="s">
        <v>14</v>
      </c>
      <c r="L553" s="4" t="s">
        <v>48</v>
      </c>
      <c r="M553" s="8">
        <v>2</v>
      </c>
      <c r="N553" s="5">
        <v>167.01</v>
      </c>
      <c r="O553" s="6">
        <v>0</v>
      </c>
      <c r="P553" s="5">
        <v>89.8</v>
      </c>
      <c r="Q553" s="5">
        <f t="shared" si="32"/>
        <v>334.02</v>
      </c>
      <c r="R553" s="5">
        <f t="shared" si="33"/>
        <v>179.6</v>
      </c>
      <c r="S553" s="5">
        <f t="shared" si="34"/>
        <v>154.41999999999999</v>
      </c>
      <c r="T553" s="7">
        <f t="shared" si="35"/>
        <v>0.46230764624872761</v>
      </c>
    </row>
    <row r="554" spans="1:20" ht="15.6">
      <c r="A554" s="2">
        <v>5077</v>
      </c>
      <c r="B554" s="3">
        <v>46123</v>
      </c>
      <c r="C554" s="4">
        <f>YEAR(SalesDataTable[[#This Row],[Order Date]])</f>
        <v>2026</v>
      </c>
      <c r="D554" s="16" t="str">
        <f>"Q"&amp;ROUNDUP(MONTH(SalesDataTable[[#This Row],[Order Date]])/3,0)</f>
        <v>Q2</v>
      </c>
      <c r="E554" s="4">
        <f>MONTH(SalesDataTable[[#This Row],[Order Date]])</f>
        <v>4</v>
      </c>
      <c r="F554" s="16" t="str">
        <f>TEXT(SalesDataTable[[#This Row],[Order Date]],"MMM")</f>
        <v>Apr</v>
      </c>
      <c r="G554" s="4" t="s">
        <v>20</v>
      </c>
      <c r="H554" s="4" t="s">
        <v>33</v>
      </c>
      <c r="I554" s="4" t="s">
        <v>28</v>
      </c>
      <c r="J554" s="4" t="s">
        <v>3</v>
      </c>
      <c r="K554" s="4" t="s">
        <v>9</v>
      </c>
      <c r="L554" s="4" t="s">
        <v>10</v>
      </c>
      <c r="M554" s="8">
        <v>2</v>
      </c>
      <c r="N554" s="5">
        <v>92.63</v>
      </c>
      <c r="O554" s="6">
        <v>0.15</v>
      </c>
      <c r="P554" s="5">
        <v>44.96</v>
      </c>
      <c r="Q554" s="5">
        <f t="shared" si="32"/>
        <v>157.47099999999998</v>
      </c>
      <c r="R554" s="5">
        <f t="shared" si="33"/>
        <v>89.92</v>
      </c>
      <c r="S554" s="5">
        <f t="shared" si="34"/>
        <v>67.550999999999974</v>
      </c>
      <c r="T554" s="7">
        <f t="shared" si="35"/>
        <v>0.42897422382533917</v>
      </c>
    </row>
    <row r="555" spans="1:20" ht="15.6">
      <c r="A555" s="2">
        <v>1259</v>
      </c>
      <c r="B555" s="3">
        <v>46124</v>
      </c>
      <c r="C555" s="4">
        <f>YEAR(SalesDataTable[[#This Row],[Order Date]])</f>
        <v>2026</v>
      </c>
      <c r="D555" s="16" t="str">
        <f>"Q"&amp;ROUNDUP(MONTH(SalesDataTable[[#This Row],[Order Date]])/3,0)</f>
        <v>Q2</v>
      </c>
      <c r="E555" s="4">
        <f>MONTH(SalesDataTable[[#This Row],[Order Date]])</f>
        <v>4</v>
      </c>
      <c r="F555" s="16" t="str">
        <f>TEXT(SalesDataTable[[#This Row],[Order Date]],"MMM")</f>
        <v>Apr</v>
      </c>
      <c r="G555" s="4" t="s">
        <v>6</v>
      </c>
      <c r="H555" s="4" t="s">
        <v>43</v>
      </c>
      <c r="I555" s="4" t="s">
        <v>28</v>
      </c>
      <c r="J555" s="4" t="s">
        <v>13</v>
      </c>
      <c r="K555" s="4" t="s">
        <v>9</v>
      </c>
      <c r="L555" s="4" t="s">
        <v>37</v>
      </c>
      <c r="M555" s="8">
        <v>2</v>
      </c>
      <c r="N555" s="5">
        <v>151.01</v>
      </c>
      <c r="O555" s="6">
        <v>0</v>
      </c>
      <c r="P555" s="5">
        <v>80.209999999999994</v>
      </c>
      <c r="Q555" s="5">
        <f t="shared" si="32"/>
        <v>302.02</v>
      </c>
      <c r="R555" s="5">
        <f t="shared" si="33"/>
        <v>160.41999999999999</v>
      </c>
      <c r="S555" s="5">
        <f t="shared" si="34"/>
        <v>141.6</v>
      </c>
      <c r="T555" s="7">
        <f t="shared" si="35"/>
        <v>0.4688431229719886</v>
      </c>
    </row>
    <row r="556" spans="1:20" ht="15.6">
      <c r="A556" s="2">
        <v>1720</v>
      </c>
      <c r="B556" s="3">
        <v>46124</v>
      </c>
      <c r="C556" s="4">
        <f>YEAR(SalesDataTable[[#This Row],[Order Date]])</f>
        <v>2026</v>
      </c>
      <c r="D556" s="16" t="str">
        <f>"Q"&amp;ROUNDUP(MONTH(SalesDataTable[[#This Row],[Order Date]])/3,0)</f>
        <v>Q2</v>
      </c>
      <c r="E556" s="4">
        <f>MONTH(SalesDataTable[[#This Row],[Order Date]])</f>
        <v>4</v>
      </c>
      <c r="F556" s="16" t="str">
        <f>TEXT(SalesDataTable[[#This Row],[Order Date]],"MMM")</f>
        <v>Apr</v>
      </c>
      <c r="G556" s="4" t="s">
        <v>0</v>
      </c>
      <c r="H556" s="4" t="s">
        <v>50</v>
      </c>
      <c r="I556" s="4" t="s">
        <v>2</v>
      </c>
      <c r="J556" s="4" t="s">
        <v>13</v>
      </c>
      <c r="K556" s="4" t="s">
        <v>9</v>
      </c>
      <c r="L556" s="4" t="s">
        <v>10</v>
      </c>
      <c r="M556" s="8">
        <v>2</v>
      </c>
      <c r="N556" s="5">
        <v>92.07</v>
      </c>
      <c r="O556" s="6">
        <v>0</v>
      </c>
      <c r="P556" s="5">
        <v>44.1</v>
      </c>
      <c r="Q556" s="5">
        <f t="shared" si="32"/>
        <v>184.14</v>
      </c>
      <c r="R556" s="5">
        <f t="shared" si="33"/>
        <v>88.2</v>
      </c>
      <c r="S556" s="5">
        <f t="shared" si="34"/>
        <v>95.939999999999984</v>
      </c>
      <c r="T556" s="7">
        <f t="shared" si="35"/>
        <v>0.52101661779081132</v>
      </c>
    </row>
    <row r="557" spans="1:20" ht="15.6">
      <c r="A557" s="2">
        <v>1975</v>
      </c>
      <c r="B557" s="3">
        <v>46124</v>
      </c>
      <c r="C557" s="4">
        <f>YEAR(SalesDataTable[[#This Row],[Order Date]])</f>
        <v>2026</v>
      </c>
      <c r="D557" s="16" t="str">
        <f>"Q"&amp;ROUNDUP(MONTH(SalesDataTable[[#This Row],[Order Date]])/3,0)</f>
        <v>Q2</v>
      </c>
      <c r="E557" s="4">
        <f>MONTH(SalesDataTable[[#This Row],[Order Date]])</f>
        <v>4</v>
      </c>
      <c r="F557" s="16" t="str">
        <f>TEXT(SalesDataTable[[#This Row],[Order Date]],"MMM")</f>
        <v>Apr</v>
      </c>
      <c r="G557" s="4" t="s">
        <v>0</v>
      </c>
      <c r="H557" s="4" t="s">
        <v>50</v>
      </c>
      <c r="I557" s="4" t="s">
        <v>2</v>
      </c>
      <c r="J557" s="4" t="s">
        <v>3</v>
      </c>
      <c r="K557" s="4" t="s">
        <v>34</v>
      </c>
      <c r="L557" s="4" t="s">
        <v>42</v>
      </c>
      <c r="M557" s="8">
        <v>1</v>
      </c>
      <c r="N557" s="5">
        <v>36.840000000000003</v>
      </c>
      <c r="O557" s="6">
        <v>0.1</v>
      </c>
      <c r="P557" s="5">
        <v>13.86</v>
      </c>
      <c r="Q557" s="5">
        <f t="shared" si="32"/>
        <v>33.156000000000006</v>
      </c>
      <c r="R557" s="5">
        <f t="shared" si="33"/>
        <v>13.86</v>
      </c>
      <c r="S557" s="5">
        <f t="shared" si="34"/>
        <v>19.296000000000006</v>
      </c>
      <c r="T557" s="7">
        <f t="shared" si="35"/>
        <v>0.58197611292073836</v>
      </c>
    </row>
    <row r="558" spans="1:20" ht="15.6">
      <c r="A558" s="2">
        <v>2848</v>
      </c>
      <c r="B558" s="3">
        <v>46124</v>
      </c>
      <c r="C558" s="4">
        <f>YEAR(SalesDataTable[[#This Row],[Order Date]])</f>
        <v>2026</v>
      </c>
      <c r="D558" s="16" t="str">
        <f>"Q"&amp;ROUNDUP(MONTH(SalesDataTable[[#This Row],[Order Date]])/3,0)</f>
        <v>Q2</v>
      </c>
      <c r="E558" s="4">
        <f>MONTH(SalesDataTable[[#This Row],[Order Date]])</f>
        <v>4</v>
      </c>
      <c r="F558" s="16" t="str">
        <f>TEXT(SalesDataTable[[#This Row],[Order Date]],"MMM")</f>
        <v>Apr</v>
      </c>
      <c r="G558" s="4" t="s">
        <v>6</v>
      </c>
      <c r="H558" s="4" t="s">
        <v>27</v>
      </c>
      <c r="I558" s="4" t="s">
        <v>2</v>
      </c>
      <c r="J558" s="4" t="s">
        <v>13</v>
      </c>
      <c r="K558" s="4" t="s">
        <v>9</v>
      </c>
      <c r="L558" s="4" t="s">
        <v>46</v>
      </c>
      <c r="M558" s="8">
        <v>1</v>
      </c>
      <c r="N558" s="5">
        <v>71.64</v>
      </c>
      <c r="O558" s="6">
        <v>0.05</v>
      </c>
      <c r="P558" s="5">
        <v>32.729999999999997</v>
      </c>
      <c r="Q558" s="5">
        <f t="shared" si="32"/>
        <v>68.057999999999993</v>
      </c>
      <c r="R558" s="5">
        <f t="shared" si="33"/>
        <v>32.729999999999997</v>
      </c>
      <c r="S558" s="5">
        <f t="shared" si="34"/>
        <v>35.327999999999996</v>
      </c>
      <c r="T558" s="7">
        <f t="shared" si="35"/>
        <v>0.51908666137706072</v>
      </c>
    </row>
    <row r="559" spans="1:20" ht="15.6">
      <c r="A559" s="2">
        <v>2979</v>
      </c>
      <c r="B559" s="3">
        <v>46124</v>
      </c>
      <c r="C559" s="4">
        <f>YEAR(SalesDataTable[[#This Row],[Order Date]])</f>
        <v>2026</v>
      </c>
      <c r="D559" s="16" t="str">
        <f>"Q"&amp;ROUNDUP(MONTH(SalesDataTable[[#This Row],[Order Date]])/3,0)</f>
        <v>Q2</v>
      </c>
      <c r="E559" s="4">
        <f>MONTH(SalesDataTable[[#This Row],[Order Date]])</f>
        <v>4</v>
      </c>
      <c r="F559" s="16" t="str">
        <f>TEXT(SalesDataTable[[#This Row],[Order Date]],"MMM")</f>
        <v>Apr</v>
      </c>
      <c r="G559" s="4" t="s">
        <v>6</v>
      </c>
      <c r="H559" s="4" t="s">
        <v>49</v>
      </c>
      <c r="I559" s="4" t="s">
        <v>2</v>
      </c>
      <c r="J559" s="4" t="s">
        <v>13</v>
      </c>
      <c r="K559" s="4" t="s">
        <v>34</v>
      </c>
      <c r="L559" s="4" t="s">
        <v>38</v>
      </c>
      <c r="M559" s="8">
        <v>1</v>
      </c>
      <c r="N559" s="5">
        <v>124.18</v>
      </c>
      <c r="O559" s="6">
        <v>0</v>
      </c>
      <c r="P559" s="5">
        <v>67.42</v>
      </c>
      <c r="Q559" s="5">
        <f t="shared" si="32"/>
        <v>124.18</v>
      </c>
      <c r="R559" s="5">
        <f t="shared" si="33"/>
        <v>67.42</v>
      </c>
      <c r="S559" s="5">
        <f t="shared" si="34"/>
        <v>56.760000000000005</v>
      </c>
      <c r="T559" s="7">
        <f t="shared" si="35"/>
        <v>0.45707843453052022</v>
      </c>
    </row>
    <row r="560" spans="1:20" ht="15.6">
      <c r="A560" s="2">
        <v>2996</v>
      </c>
      <c r="B560" s="3">
        <v>46124</v>
      </c>
      <c r="C560" s="4">
        <f>YEAR(SalesDataTable[[#This Row],[Order Date]])</f>
        <v>2026</v>
      </c>
      <c r="D560" s="16" t="str">
        <f>"Q"&amp;ROUNDUP(MONTH(SalesDataTable[[#This Row],[Order Date]])/3,0)</f>
        <v>Q2</v>
      </c>
      <c r="E560" s="4">
        <f>MONTH(SalesDataTable[[#This Row],[Order Date]])</f>
        <v>4</v>
      </c>
      <c r="F560" s="16" t="str">
        <f>TEXT(SalesDataTable[[#This Row],[Order Date]],"MMM")</f>
        <v>Apr</v>
      </c>
      <c r="G560" s="4" t="s">
        <v>6</v>
      </c>
      <c r="H560" s="4" t="s">
        <v>43</v>
      </c>
      <c r="I560" s="4" t="s">
        <v>19</v>
      </c>
      <c r="J560" s="4" t="s">
        <v>13</v>
      </c>
      <c r="K560" s="4" t="s">
        <v>14</v>
      </c>
      <c r="L560" s="4" t="s">
        <v>44</v>
      </c>
      <c r="M560" s="8">
        <v>1</v>
      </c>
      <c r="N560" s="5">
        <v>134.94999999999999</v>
      </c>
      <c r="O560" s="6">
        <v>0</v>
      </c>
      <c r="P560" s="5">
        <v>67.849999999999994</v>
      </c>
      <c r="Q560" s="5">
        <f t="shared" si="32"/>
        <v>134.94999999999999</v>
      </c>
      <c r="R560" s="5">
        <f t="shared" si="33"/>
        <v>67.849999999999994</v>
      </c>
      <c r="S560" s="5">
        <f t="shared" si="34"/>
        <v>67.099999999999994</v>
      </c>
      <c r="T560" s="7">
        <f t="shared" si="35"/>
        <v>0.49722119303445722</v>
      </c>
    </row>
    <row r="561" spans="1:20" ht="15.6">
      <c r="A561" s="2">
        <v>749</v>
      </c>
      <c r="B561" s="3">
        <v>46125</v>
      </c>
      <c r="C561" s="4">
        <f>YEAR(SalesDataTable[[#This Row],[Order Date]])</f>
        <v>2026</v>
      </c>
      <c r="D561" s="16" t="str">
        <f>"Q"&amp;ROUNDUP(MONTH(SalesDataTable[[#This Row],[Order Date]])/3,0)</f>
        <v>Q2</v>
      </c>
      <c r="E561" s="4">
        <f>MONTH(SalesDataTable[[#This Row],[Order Date]])</f>
        <v>4</v>
      </c>
      <c r="F561" s="16" t="str">
        <f>TEXT(SalesDataTable[[#This Row],[Order Date]],"MMM")</f>
        <v>Apr</v>
      </c>
      <c r="G561" s="4" t="s">
        <v>0</v>
      </c>
      <c r="H561" s="4" t="s">
        <v>50</v>
      </c>
      <c r="I561" s="4" t="s">
        <v>2</v>
      </c>
      <c r="J561" s="4" t="s">
        <v>13</v>
      </c>
      <c r="K561" s="4" t="s">
        <v>23</v>
      </c>
      <c r="L561" s="4" t="s">
        <v>51</v>
      </c>
      <c r="M561" s="8">
        <v>2</v>
      </c>
      <c r="N561" s="5">
        <v>124</v>
      </c>
      <c r="O561" s="6">
        <v>0</v>
      </c>
      <c r="P561" s="5">
        <v>60.14</v>
      </c>
      <c r="Q561" s="5">
        <f t="shared" si="32"/>
        <v>248</v>
      </c>
      <c r="R561" s="5">
        <f t="shared" si="33"/>
        <v>120.28</v>
      </c>
      <c r="S561" s="5">
        <f t="shared" si="34"/>
        <v>127.72</v>
      </c>
      <c r="T561" s="7">
        <f t="shared" si="35"/>
        <v>0.51500000000000001</v>
      </c>
    </row>
    <row r="562" spans="1:20" ht="15.6">
      <c r="A562" s="2">
        <v>1928</v>
      </c>
      <c r="B562" s="3">
        <v>46125</v>
      </c>
      <c r="C562" s="4">
        <f>YEAR(SalesDataTable[[#This Row],[Order Date]])</f>
        <v>2026</v>
      </c>
      <c r="D562" s="16" t="str">
        <f>"Q"&amp;ROUNDUP(MONTH(SalesDataTable[[#This Row],[Order Date]])/3,0)</f>
        <v>Q2</v>
      </c>
      <c r="E562" s="4">
        <f>MONTH(SalesDataTable[[#This Row],[Order Date]])</f>
        <v>4</v>
      </c>
      <c r="F562" s="16" t="str">
        <f>TEXT(SalesDataTable[[#This Row],[Order Date]],"MMM")</f>
        <v>Apr</v>
      </c>
      <c r="G562" s="4" t="s">
        <v>20</v>
      </c>
      <c r="H562" s="4" t="s">
        <v>47</v>
      </c>
      <c r="I562" s="4" t="s">
        <v>28</v>
      </c>
      <c r="J562" s="4" t="s">
        <v>3</v>
      </c>
      <c r="K562" s="4" t="s">
        <v>34</v>
      </c>
      <c r="L562" s="4" t="s">
        <v>45</v>
      </c>
      <c r="M562" s="8">
        <v>2</v>
      </c>
      <c r="N562" s="5">
        <v>50.2</v>
      </c>
      <c r="O562" s="6">
        <v>0.1</v>
      </c>
      <c r="P562" s="5">
        <v>21.48</v>
      </c>
      <c r="Q562" s="5">
        <f t="shared" si="32"/>
        <v>90.360000000000014</v>
      </c>
      <c r="R562" s="5">
        <f t="shared" si="33"/>
        <v>42.96</v>
      </c>
      <c r="S562" s="5">
        <f t="shared" si="34"/>
        <v>47.400000000000013</v>
      </c>
      <c r="T562" s="7">
        <f t="shared" si="35"/>
        <v>0.5245683930942896</v>
      </c>
    </row>
    <row r="563" spans="1:20" ht="15.6">
      <c r="A563" s="2">
        <v>2486</v>
      </c>
      <c r="B563" s="3">
        <v>46125</v>
      </c>
      <c r="C563" s="4">
        <f>YEAR(SalesDataTable[[#This Row],[Order Date]])</f>
        <v>2026</v>
      </c>
      <c r="D563" s="16" t="str">
        <f>"Q"&amp;ROUNDUP(MONTH(SalesDataTable[[#This Row],[Order Date]])/3,0)</f>
        <v>Q2</v>
      </c>
      <c r="E563" s="4">
        <f>MONTH(SalesDataTable[[#This Row],[Order Date]])</f>
        <v>4</v>
      </c>
      <c r="F563" s="16" t="str">
        <f>TEXT(SalesDataTable[[#This Row],[Order Date]],"MMM")</f>
        <v>Apr</v>
      </c>
      <c r="G563" s="4" t="s">
        <v>6</v>
      </c>
      <c r="H563" s="4" t="s">
        <v>41</v>
      </c>
      <c r="I563" s="4" t="s">
        <v>2</v>
      </c>
      <c r="J563" s="4" t="s">
        <v>16</v>
      </c>
      <c r="K563" s="4" t="s">
        <v>9</v>
      </c>
      <c r="L563" s="4" t="s">
        <v>10</v>
      </c>
      <c r="M563" s="8">
        <v>1</v>
      </c>
      <c r="N563" s="5">
        <v>93.65</v>
      </c>
      <c r="O563" s="6">
        <v>0</v>
      </c>
      <c r="P563" s="5">
        <v>44.15</v>
      </c>
      <c r="Q563" s="5">
        <f t="shared" si="32"/>
        <v>93.65</v>
      </c>
      <c r="R563" s="5">
        <f t="shared" si="33"/>
        <v>44.15</v>
      </c>
      <c r="S563" s="5">
        <f t="shared" si="34"/>
        <v>49.500000000000007</v>
      </c>
      <c r="T563" s="7">
        <f t="shared" si="35"/>
        <v>0.5285638013881474</v>
      </c>
    </row>
    <row r="564" spans="1:20" ht="15.6">
      <c r="A564" s="2">
        <v>2688</v>
      </c>
      <c r="B564" s="3">
        <v>46125</v>
      </c>
      <c r="C564" s="4">
        <f>YEAR(SalesDataTable[[#This Row],[Order Date]])</f>
        <v>2026</v>
      </c>
      <c r="D564" s="16" t="str">
        <f>"Q"&amp;ROUNDUP(MONTH(SalesDataTable[[#This Row],[Order Date]])/3,0)</f>
        <v>Q2</v>
      </c>
      <c r="E564" s="4">
        <f>MONTH(SalesDataTable[[#This Row],[Order Date]])</f>
        <v>4</v>
      </c>
      <c r="F564" s="16" t="str">
        <f>TEXT(SalesDataTable[[#This Row],[Order Date]],"MMM")</f>
        <v>Apr</v>
      </c>
      <c r="G564" s="4" t="s">
        <v>11</v>
      </c>
      <c r="H564" s="4" t="s">
        <v>52</v>
      </c>
      <c r="I564" s="4" t="s">
        <v>28</v>
      </c>
      <c r="J564" s="4" t="s">
        <v>13</v>
      </c>
      <c r="K564" s="4" t="s">
        <v>14</v>
      </c>
      <c r="L564" s="4" t="s">
        <v>32</v>
      </c>
      <c r="M564" s="8">
        <v>5</v>
      </c>
      <c r="N564" s="5">
        <v>47.25</v>
      </c>
      <c r="O564" s="6">
        <v>0.1</v>
      </c>
      <c r="P564" s="5">
        <v>17.93</v>
      </c>
      <c r="Q564" s="5">
        <f t="shared" si="32"/>
        <v>212.625</v>
      </c>
      <c r="R564" s="5">
        <f t="shared" si="33"/>
        <v>89.65</v>
      </c>
      <c r="S564" s="5">
        <f t="shared" si="34"/>
        <v>122.97499999999999</v>
      </c>
      <c r="T564" s="7">
        <f t="shared" si="35"/>
        <v>0.57836566725455607</v>
      </c>
    </row>
    <row r="565" spans="1:20" ht="15.6">
      <c r="A565" s="2">
        <v>2712</v>
      </c>
      <c r="B565" s="3">
        <v>46125</v>
      </c>
      <c r="C565" s="4">
        <f>YEAR(SalesDataTable[[#This Row],[Order Date]])</f>
        <v>2026</v>
      </c>
      <c r="D565" s="16" t="str">
        <f>"Q"&amp;ROUNDUP(MONTH(SalesDataTable[[#This Row],[Order Date]])/3,0)</f>
        <v>Q2</v>
      </c>
      <c r="E565" s="4">
        <f>MONTH(SalesDataTable[[#This Row],[Order Date]])</f>
        <v>4</v>
      </c>
      <c r="F565" s="16" t="str">
        <f>TEXT(SalesDataTable[[#This Row],[Order Date]],"MMM")</f>
        <v>Apr</v>
      </c>
      <c r="G565" s="4" t="s">
        <v>11</v>
      </c>
      <c r="H565" s="4" t="s">
        <v>25</v>
      </c>
      <c r="I565" s="4" t="s">
        <v>2</v>
      </c>
      <c r="J565" s="4" t="s">
        <v>3</v>
      </c>
      <c r="K565" s="4" t="s">
        <v>34</v>
      </c>
      <c r="L565" s="4" t="s">
        <v>42</v>
      </c>
      <c r="M565" s="8">
        <v>1</v>
      </c>
      <c r="N565" s="5">
        <v>35.69</v>
      </c>
      <c r="O565" s="6">
        <v>0.05</v>
      </c>
      <c r="P565" s="5">
        <v>13.53</v>
      </c>
      <c r="Q565" s="5">
        <f t="shared" si="32"/>
        <v>33.905499999999996</v>
      </c>
      <c r="R565" s="5">
        <f t="shared" si="33"/>
        <v>13.53</v>
      </c>
      <c r="S565" s="5">
        <f t="shared" si="34"/>
        <v>20.375499999999995</v>
      </c>
      <c r="T565" s="7">
        <f t="shared" si="35"/>
        <v>0.60094969842650892</v>
      </c>
    </row>
    <row r="566" spans="1:20" ht="15.6">
      <c r="A566" s="2">
        <v>3853</v>
      </c>
      <c r="B566" s="3">
        <v>46125</v>
      </c>
      <c r="C566" s="4">
        <f>YEAR(SalesDataTable[[#This Row],[Order Date]])</f>
        <v>2026</v>
      </c>
      <c r="D566" s="16" t="str">
        <f>"Q"&amp;ROUNDUP(MONTH(SalesDataTable[[#This Row],[Order Date]])/3,0)</f>
        <v>Q2</v>
      </c>
      <c r="E566" s="4">
        <f>MONTH(SalesDataTable[[#This Row],[Order Date]])</f>
        <v>4</v>
      </c>
      <c r="F566" s="16" t="str">
        <f>TEXT(SalesDataTable[[#This Row],[Order Date]],"MMM")</f>
        <v>Apr</v>
      </c>
      <c r="G566" s="4" t="s">
        <v>20</v>
      </c>
      <c r="H566" s="4" t="s">
        <v>47</v>
      </c>
      <c r="I566" s="4" t="s">
        <v>2</v>
      </c>
      <c r="J566" s="4" t="s">
        <v>3</v>
      </c>
      <c r="K566" s="4" t="s">
        <v>14</v>
      </c>
      <c r="L566" s="4" t="s">
        <v>44</v>
      </c>
      <c r="M566" s="8">
        <v>3</v>
      </c>
      <c r="N566" s="5">
        <v>136.12</v>
      </c>
      <c r="O566" s="6">
        <v>0</v>
      </c>
      <c r="P566" s="5">
        <v>66.58</v>
      </c>
      <c r="Q566" s="5">
        <f t="shared" si="32"/>
        <v>408.36</v>
      </c>
      <c r="R566" s="5">
        <f t="shared" si="33"/>
        <v>199.74</v>
      </c>
      <c r="S566" s="5">
        <f t="shared" si="34"/>
        <v>208.62</v>
      </c>
      <c r="T566" s="7">
        <f t="shared" si="35"/>
        <v>0.51087275933000298</v>
      </c>
    </row>
    <row r="567" spans="1:20" ht="15.6">
      <c r="A567" s="2">
        <v>4043</v>
      </c>
      <c r="B567" s="3">
        <v>46125</v>
      </c>
      <c r="C567" s="4">
        <f>YEAR(SalesDataTable[[#This Row],[Order Date]])</f>
        <v>2026</v>
      </c>
      <c r="D567" s="16" t="str">
        <f>"Q"&amp;ROUNDUP(MONTH(SalesDataTable[[#This Row],[Order Date]])/3,0)</f>
        <v>Q2</v>
      </c>
      <c r="E567" s="4">
        <f>MONTH(SalesDataTable[[#This Row],[Order Date]])</f>
        <v>4</v>
      </c>
      <c r="F567" s="16" t="str">
        <f>TEXT(SalesDataTable[[#This Row],[Order Date]],"MMM")</f>
        <v>Apr</v>
      </c>
      <c r="G567" s="4" t="s">
        <v>20</v>
      </c>
      <c r="H567" s="4" t="s">
        <v>31</v>
      </c>
      <c r="I567" s="4" t="s">
        <v>28</v>
      </c>
      <c r="J567" s="4" t="s">
        <v>13</v>
      </c>
      <c r="K567" s="4" t="s">
        <v>9</v>
      </c>
      <c r="L567" s="4" t="s">
        <v>37</v>
      </c>
      <c r="M567" s="8">
        <v>1</v>
      </c>
      <c r="N567" s="5">
        <v>155.88999999999999</v>
      </c>
      <c r="O567" s="6">
        <v>0</v>
      </c>
      <c r="P567" s="5">
        <v>77.260000000000005</v>
      </c>
      <c r="Q567" s="5">
        <f t="shared" si="32"/>
        <v>155.88999999999999</v>
      </c>
      <c r="R567" s="5">
        <f t="shared" si="33"/>
        <v>77.260000000000005</v>
      </c>
      <c r="S567" s="5">
        <f t="shared" si="34"/>
        <v>78.629999999999981</v>
      </c>
      <c r="T567" s="7">
        <f t="shared" si="35"/>
        <v>0.50439412406183837</v>
      </c>
    </row>
    <row r="568" spans="1:20" ht="15.6">
      <c r="A568" s="2">
        <v>290</v>
      </c>
      <c r="B568" s="3">
        <v>46126</v>
      </c>
      <c r="C568" s="4">
        <f>YEAR(SalesDataTable[[#This Row],[Order Date]])</f>
        <v>2026</v>
      </c>
      <c r="D568" s="16" t="str">
        <f>"Q"&amp;ROUNDUP(MONTH(SalesDataTable[[#This Row],[Order Date]])/3,0)</f>
        <v>Q2</v>
      </c>
      <c r="E568" s="4">
        <f>MONTH(SalesDataTable[[#This Row],[Order Date]])</f>
        <v>4</v>
      </c>
      <c r="F568" s="16" t="str">
        <f>TEXT(SalesDataTable[[#This Row],[Order Date]],"MMM")</f>
        <v>Apr</v>
      </c>
      <c r="G568" s="4" t="s">
        <v>0</v>
      </c>
      <c r="H568" s="4" t="s">
        <v>50</v>
      </c>
      <c r="I568" s="4" t="s">
        <v>2</v>
      </c>
      <c r="J568" s="4" t="s">
        <v>16</v>
      </c>
      <c r="K568" s="4" t="s">
        <v>14</v>
      </c>
      <c r="L568" s="4" t="s">
        <v>44</v>
      </c>
      <c r="M568" s="8">
        <v>1</v>
      </c>
      <c r="N568" s="5">
        <v>130.81</v>
      </c>
      <c r="O568" s="6">
        <v>0</v>
      </c>
      <c r="P568" s="5">
        <v>67.86</v>
      </c>
      <c r="Q568" s="5">
        <f t="shared" si="32"/>
        <v>130.81</v>
      </c>
      <c r="R568" s="5">
        <f t="shared" si="33"/>
        <v>67.86</v>
      </c>
      <c r="S568" s="5">
        <f t="shared" si="34"/>
        <v>62.95</v>
      </c>
      <c r="T568" s="7">
        <f t="shared" si="35"/>
        <v>0.48123232168794439</v>
      </c>
    </row>
    <row r="569" spans="1:20" ht="15.6">
      <c r="A569" s="2">
        <v>2953</v>
      </c>
      <c r="B569" s="3">
        <v>46126</v>
      </c>
      <c r="C569" s="4">
        <f>YEAR(SalesDataTable[[#This Row],[Order Date]])</f>
        <v>2026</v>
      </c>
      <c r="D569" s="16" t="str">
        <f>"Q"&amp;ROUNDUP(MONTH(SalesDataTable[[#This Row],[Order Date]])/3,0)</f>
        <v>Q2</v>
      </c>
      <c r="E569" s="4">
        <f>MONTH(SalesDataTable[[#This Row],[Order Date]])</f>
        <v>4</v>
      </c>
      <c r="F569" s="16" t="str">
        <f>TEXT(SalesDataTable[[#This Row],[Order Date]],"MMM")</f>
        <v>Apr</v>
      </c>
      <c r="G569" s="4" t="s">
        <v>0</v>
      </c>
      <c r="H569" s="4" t="s">
        <v>1</v>
      </c>
      <c r="I569" s="4" t="s">
        <v>2</v>
      </c>
      <c r="J569" s="4" t="s">
        <v>3</v>
      </c>
      <c r="K569" s="4" t="s">
        <v>14</v>
      </c>
      <c r="L569" s="4" t="s">
        <v>32</v>
      </c>
      <c r="M569" s="8">
        <v>2</v>
      </c>
      <c r="N569" s="5">
        <v>47.56</v>
      </c>
      <c r="O569" s="6">
        <v>0.05</v>
      </c>
      <c r="P569" s="5">
        <v>18.649999999999999</v>
      </c>
      <c r="Q569" s="5">
        <f t="shared" si="32"/>
        <v>90.364000000000004</v>
      </c>
      <c r="R569" s="5">
        <f t="shared" si="33"/>
        <v>37.299999999999997</v>
      </c>
      <c r="S569" s="5">
        <f t="shared" si="34"/>
        <v>53.064000000000007</v>
      </c>
      <c r="T569" s="7">
        <f t="shared" si="35"/>
        <v>0.58722500110663545</v>
      </c>
    </row>
    <row r="570" spans="1:20" ht="15.6">
      <c r="A570" s="2">
        <v>3179</v>
      </c>
      <c r="B570" s="3">
        <v>46126</v>
      </c>
      <c r="C570" s="4">
        <f>YEAR(SalesDataTable[[#This Row],[Order Date]])</f>
        <v>2026</v>
      </c>
      <c r="D570" s="16" t="str">
        <f>"Q"&amp;ROUNDUP(MONTH(SalesDataTable[[#This Row],[Order Date]])/3,0)</f>
        <v>Q2</v>
      </c>
      <c r="E570" s="4">
        <f>MONTH(SalesDataTable[[#This Row],[Order Date]])</f>
        <v>4</v>
      </c>
      <c r="F570" s="16" t="str">
        <f>TEXT(SalesDataTable[[#This Row],[Order Date]],"MMM")</f>
        <v>Apr</v>
      </c>
      <c r="G570" s="4" t="s">
        <v>6</v>
      </c>
      <c r="H570" s="4" t="s">
        <v>49</v>
      </c>
      <c r="I570" s="4" t="s">
        <v>2</v>
      </c>
      <c r="J570" s="4" t="s">
        <v>13</v>
      </c>
      <c r="K570" s="4" t="s">
        <v>9</v>
      </c>
      <c r="L570" s="4" t="s">
        <v>17</v>
      </c>
      <c r="M570" s="8">
        <v>2</v>
      </c>
      <c r="N570" s="5">
        <v>140.65</v>
      </c>
      <c r="O570" s="6">
        <v>0.05</v>
      </c>
      <c r="P570" s="5">
        <v>78.900000000000006</v>
      </c>
      <c r="Q570" s="5">
        <f t="shared" si="32"/>
        <v>267.23500000000001</v>
      </c>
      <c r="R570" s="5">
        <f t="shared" si="33"/>
        <v>157.80000000000001</v>
      </c>
      <c r="S570" s="5">
        <f t="shared" si="34"/>
        <v>109.435</v>
      </c>
      <c r="T570" s="7">
        <f t="shared" si="35"/>
        <v>0.40950848504125581</v>
      </c>
    </row>
    <row r="571" spans="1:20" ht="15.6">
      <c r="A571" s="2">
        <v>3301</v>
      </c>
      <c r="B571" s="3">
        <v>46126</v>
      </c>
      <c r="C571" s="4">
        <f>YEAR(SalesDataTable[[#This Row],[Order Date]])</f>
        <v>2026</v>
      </c>
      <c r="D571" s="16" t="str">
        <f>"Q"&amp;ROUNDUP(MONTH(SalesDataTable[[#This Row],[Order Date]])/3,0)</f>
        <v>Q2</v>
      </c>
      <c r="E571" s="4">
        <f>MONTH(SalesDataTable[[#This Row],[Order Date]])</f>
        <v>4</v>
      </c>
      <c r="F571" s="16" t="str">
        <f>TEXT(SalesDataTable[[#This Row],[Order Date]],"MMM")</f>
        <v>Apr</v>
      </c>
      <c r="G571" s="4" t="s">
        <v>20</v>
      </c>
      <c r="H571" s="4" t="s">
        <v>21</v>
      </c>
      <c r="I571" s="4" t="s">
        <v>19</v>
      </c>
      <c r="J571" s="4" t="s">
        <v>13</v>
      </c>
      <c r="K571" s="4" t="s">
        <v>4</v>
      </c>
      <c r="L571" s="4" t="s">
        <v>5</v>
      </c>
      <c r="M571" s="8">
        <v>1</v>
      </c>
      <c r="N571" s="5">
        <v>82.75</v>
      </c>
      <c r="O571" s="6">
        <v>0</v>
      </c>
      <c r="P571" s="5">
        <v>43.18</v>
      </c>
      <c r="Q571" s="5">
        <f t="shared" si="32"/>
        <v>82.75</v>
      </c>
      <c r="R571" s="5">
        <f t="shared" si="33"/>
        <v>43.18</v>
      </c>
      <c r="S571" s="5">
        <f t="shared" si="34"/>
        <v>39.57</v>
      </c>
      <c r="T571" s="7">
        <f t="shared" si="35"/>
        <v>0.47818731117824775</v>
      </c>
    </row>
    <row r="572" spans="1:20" ht="15.6">
      <c r="A572" s="2">
        <v>3349</v>
      </c>
      <c r="B572" s="3">
        <v>46126</v>
      </c>
      <c r="C572" s="4">
        <f>YEAR(SalesDataTable[[#This Row],[Order Date]])</f>
        <v>2026</v>
      </c>
      <c r="D572" s="16" t="str">
        <f>"Q"&amp;ROUNDUP(MONTH(SalesDataTable[[#This Row],[Order Date]])/3,0)</f>
        <v>Q2</v>
      </c>
      <c r="E572" s="4">
        <f>MONTH(SalesDataTable[[#This Row],[Order Date]])</f>
        <v>4</v>
      </c>
      <c r="F572" s="16" t="str">
        <f>TEXT(SalesDataTable[[#This Row],[Order Date]],"MMM")</f>
        <v>Apr</v>
      </c>
      <c r="G572" s="4" t="s">
        <v>20</v>
      </c>
      <c r="H572" s="4" t="s">
        <v>33</v>
      </c>
      <c r="I572" s="4" t="s">
        <v>2</v>
      </c>
      <c r="J572" s="4" t="s">
        <v>3</v>
      </c>
      <c r="K572" s="4" t="s">
        <v>34</v>
      </c>
      <c r="L572" s="4" t="s">
        <v>35</v>
      </c>
      <c r="M572" s="8">
        <v>2</v>
      </c>
      <c r="N572" s="5">
        <v>40.909999999999997</v>
      </c>
      <c r="O572" s="6">
        <v>0.1</v>
      </c>
      <c r="P572" s="5">
        <v>14.95</v>
      </c>
      <c r="Q572" s="5">
        <f t="shared" si="32"/>
        <v>73.637999999999991</v>
      </c>
      <c r="R572" s="5">
        <f t="shared" si="33"/>
        <v>29.9</v>
      </c>
      <c r="S572" s="5">
        <f t="shared" si="34"/>
        <v>43.737999999999992</v>
      </c>
      <c r="T572" s="7">
        <f t="shared" si="35"/>
        <v>0.59395964040305271</v>
      </c>
    </row>
    <row r="573" spans="1:20" ht="15.6">
      <c r="A573" s="2">
        <v>4874</v>
      </c>
      <c r="B573" s="3">
        <v>46126</v>
      </c>
      <c r="C573" s="4">
        <f>YEAR(SalesDataTable[[#This Row],[Order Date]])</f>
        <v>2026</v>
      </c>
      <c r="D573" s="16" t="str">
        <f>"Q"&amp;ROUNDUP(MONTH(SalesDataTable[[#This Row],[Order Date]])/3,0)</f>
        <v>Q2</v>
      </c>
      <c r="E573" s="4">
        <f>MONTH(SalesDataTable[[#This Row],[Order Date]])</f>
        <v>4</v>
      </c>
      <c r="F573" s="16" t="str">
        <f>TEXT(SalesDataTable[[#This Row],[Order Date]],"MMM")</f>
        <v>Apr</v>
      </c>
      <c r="G573" s="4" t="s">
        <v>0</v>
      </c>
      <c r="H573" s="4" t="s">
        <v>1</v>
      </c>
      <c r="I573" s="4" t="s">
        <v>19</v>
      </c>
      <c r="J573" s="4" t="s">
        <v>3</v>
      </c>
      <c r="K573" s="4" t="s">
        <v>14</v>
      </c>
      <c r="L573" s="4" t="s">
        <v>32</v>
      </c>
      <c r="M573" s="8">
        <v>1</v>
      </c>
      <c r="N573" s="5">
        <v>46.62</v>
      </c>
      <c r="O573" s="6">
        <v>0</v>
      </c>
      <c r="P573" s="5">
        <v>18.86</v>
      </c>
      <c r="Q573" s="5">
        <f t="shared" si="32"/>
        <v>46.62</v>
      </c>
      <c r="R573" s="5">
        <f t="shared" si="33"/>
        <v>18.86</v>
      </c>
      <c r="S573" s="5">
        <f t="shared" si="34"/>
        <v>27.759999999999998</v>
      </c>
      <c r="T573" s="7">
        <f t="shared" si="35"/>
        <v>0.59545259545259543</v>
      </c>
    </row>
    <row r="574" spans="1:20" ht="15.6">
      <c r="A574" s="2">
        <v>1045</v>
      </c>
      <c r="B574" s="3">
        <v>46127</v>
      </c>
      <c r="C574" s="4">
        <f>YEAR(SalesDataTable[[#This Row],[Order Date]])</f>
        <v>2026</v>
      </c>
      <c r="D574" s="16" t="str">
        <f>"Q"&amp;ROUNDUP(MONTH(SalesDataTable[[#This Row],[Order Date]])/3,0)</f>
        <v>Q2</v>
      </c>
      <c r="E574" s="4">
        <f>MONTH(SalesDataTable[[#This Row],[Order Date]])</f>
        <v>4</v>
      </c>
      <c r="F574" s="16" t="str">
        <f>TEXT(SalesDataTable[[#This Row],[Order Date]],"MMM")</f>
        <v>Apr</v>
      </c>
      <c r="G574" s="4" t="s">
        <v>0</v>
      </c>
      <c r="H574" s="4" t="s">
        <v>50</v>
      </c>
      <c r="I574" s="4" t="s">
        <v>2</v>
      </c>
      <c r="J574" s="4" t="s">
        <v>3</v>
      </c>
      <c r="K574" s="4" t="s">
        <v>23</v>
      </c>
      <c r="L574" s="4" t="s">
        <v>29</v>
      </c>
      <c r="M574" s="8">
        <v>2</v>
      </c>
      <c r="N574" s="5">
        <v>196.57</v>
      </c>
      <c r="O574" s="6">
        <v>0.05</v>
      </c>
      <c r="P574" s="5">
        <v>106.2</v>
      </c>
      <c r="Q574" s="5">
        <f t="shared" si="32"/>
        <v>373.48299999999995</v>
      </c>
      <c r="R574" s="5">
        <f t="shared" si="33"/>
        <v>212.4</v>
      </c>
      <c r="S574" s="5">
        <f t="shared" si="34"/>
        <v>161.08299999999994</v>
      </c>
      <c r="T574" s="7">
        <f t="shared" si="35"/>
        <v>0.43129941657317727</v>
      </c>
    </row>
    <row r="575" spans="1:20" ht="15.6">
      <c r="A575" s="2">
        <v>1703</v>
      </c>
      <c r="B575" s="3">
        <v>46127</v>
      </c>
      <c r="C575" s="4">
        <f>YEAR(SalesDataTable[[#This Row],[Order Date]])</f>
        <v>2026</v>
      </c>
      <c r="D575" s="16" t="str">
        <f>"Q"&amp;ROUNDUP(MONTH(SalesDataTable[[#This Row],[Order Date]])/3,0)</f>
        <v>Q2</v>
      </c>
      <c r="E575" s="4">
        <f>MONTH(SalesDataTable[[#This Row],[Order Date]])</f>
        <v>4</v>
      </c>
      <c r="F575" s="16" t="str">
        <f>TEXT(SalesDataTable[[#This Row],[Order Date]],"MMM")</f>
        <v>Apr</v>
      </c>
      <c r="G575" s="4" t="s">
        <v>6</v>
      </c>
      <c r="H575" s="4" t="s">
        <v>7</v>
      </c>
      <c r="I575" s="4" t="s">
        <v>2</v>
      </c>
      <c r="J575" s="4" t="s">
        <v>3</v>
      </c>
      <c r="K575" s="4" t="s">
        <v>9</v>
      </c>
      <c r="L575" s="4" t="s">
        <v>10</v>
      </c>
      <c r="M575" s="8">
        <v>1</v>
      </c>
      <c r="N575" s="5">
        <v>90.52</v>
      </c>
      <c r="O575" s="6">
        <v>0</v>
      </c>
      <c r="P575" s="5">
        <v>46.5</v>
      </c>
      <c r="Q575" s="5">
        <f t="shared" si="32"/>
        <v>90.52</v>
      </c>
      <c r="R575" s="5">
        <f t="shared" si="33"/>
        <v>46.5</v>
      </c>
      <c r="S575" s="5">
        <f t="shared" si="34"/>
        <v>44.019999999999996</v>
      </c>
      <c r="T575" s="7">
        <f t="shared" si="35"/>
        <v>0.4863013698630137</v>
      </c>
    </row>
    <row r="576" spans="1:20" ht="15.6">
      <c r="A576" s="2">
        <v>2107</v>
      </c>
      <c r="B576" s="3">
        <v>46127</v>
      </c>
      <c r="C576" s="4">
        <f>YEAR(SalesDataTable[[#This Row],[Order Date]])</f>
        <v>2026</v>
      </c>
      <c r="D576" s="16" t="str">
        <f>"Q"&amp;ROUNDUP(MONTH(SalesDataTable[[#This Row],[Order Date]])/3,0)</f>
        <v>Q2</v>
      </c>
      <c r="E576" s="4">
        <f>MONTH(SalesDataTable[[#This Row],[Order Date]])</f>
        <v>4</v>
      </c>
      <c r="F576" s="16" t="str">
        <f>TEXT(SalesDataTable[[#This Row],[Order Date]],"MMM")</f>
        <v>Apr</v>
      </c>
      <c r="G576" s="4" t="s">
        <v>0</v>
      </c>
      <c r="H576" s="4" t="s">
        <v>50</v>
      </c>
      <c r="I576" s="4" t="s">
        <v>2</v>
      </c>
      <c r="J576" s="4" t="s">
        <v>3</v>
      </c>
      <c r="K576" s="4" t="s">
        <v>14</v>
      </c>
      <c r="L576" s="4" t="s">
        <v>48</v>
      </c>
      <c r="M576" s="8">
        <v>5</v>
      </c>
      <c r="N576" s="5">
        <v>165.35</v>
      </c>
      <c r="O576" s="6">
        <v>0.05</v>
      </c>
      <c r="P576" s="5">
        <v>89.38</v>
      </c>
      <c r="Q576" s="5">
        <f t="shared" si="32"/>
        <v>785.41249999999991</v>
      </c>
      <c r="R576" s="5">
        <f t="shared" si="33"/>
        <v>446.9</v>
      </c>
      <c r="S576" s="5">
        <f t="shared" si="34"/>
        <v>338.51249999999993</v>
      </c>
      <c r="T576" s="7">
        <f t="shared" si="35"/>
        <v>0.43099963395031271</v>
      </c>
    </row>
    <row r="577" spans="1:20" ht="15.6">
      <c r="A577" s="2">
        <v>2265</v>
      </c>
      <c r="B577" s="3">
        <v>46127</v>
      </c>
      <c r="C577" s="4">
        <f>YEAR(SalesDataTable[[#This Row],[Order Date]])</f>
        <v>2026</v>
      </c>
      <c r="D577" s="16" t="str">
        <f>"Q"&amp;ROUNDUP(MONTH(SalesDataTable[[#This Row],[Order Date]])/3,0)</f>
        <v>Q2</v>
      </c>
      <c r="E577" s="4">
        <f>MONTH(SalesDataTable[[#This Row],[Order Date]])</f>
        <v>4</v>
      </c>
      <c r="F577" s="16" t="str">
        <f>TEXT(SalesDataTable[[#This Row],[Order Date]],"MMM")</f>
        <v>Apr</v>
      </c>
      <c r="G577" s="4" t="s">
        <v>6</v>
      </c>
      <c r="H577" s="4" t="s">
        <v>41</v>
      </c>
      <c r="I577" s="4" t="s">
        <v>19</v>
      </c>
      <c r="J577" s="4" t="s">
        <v>3</v>
      </c>
      <c r="K577" s="4" t="s">
        <v>14</v>
      </c>
      <c r="L577" s="4" t="s">
        <v>15</v>
      </c>
      <c r="M577" s="8">
        <v>2</v>
      </c>
      <c r="N577" s="5">
        <v>36.35</v>
      </c>
      <c r="O577" s="6">
        <v>0</v>
      </c>
      <c r="P577" s="5">
        <v>13.55</v>
      </c>
      <c r="Q577" s="5">
        <f t="shared" si="32"/>
        <v>72.7</v>
      </c>
      <c r="R577" s="5">
        <f t="shared" si="33"/>
        <v>27.1</v>
      </c>
      <c r="S577" s="5">
        <f t="shared" si="34"/>
        <v>45.6</v>
      </c>
      <c r="T577" s="7">
        <f t="shared" si="35"/>
        <v>0.6272352132049519</v>
      </c>
    </row>
    <row r="578" spans="1:20" ht="15.6">
      <c r="A578" s="2">
        <v>2839</v>
      </c>
      <c r="B578" s="3">
        <v>46127</v>
      </c>
      <c r="C578" s="4">
        <f>YEAR(SalesDataTable[[#This Row],[Order Date]])</f>
        <v>2026</v>
      </c>
      <c r="D578" s="16" t="str">
        <f>"Q"&amp;ROUNDUP(MONTH(SalesDataTable[[#This Row],[Order Date]])/3,0)</f>
        <v>Q2</v>
      </c>
      <c r="E578" s="4">
        <f>MONTH(SalesDataTable[[#This Row],[Order Date]])</f>
        <v>4</v>
      </c>
      <c r="F578" s="16" t="str">
        <f>TEXT(SalesDataTable[[#This Row],[Order Date]],"MMM")</f>
        <v>Apr</v>
      </c>
      <c r="G578" s="4" t="s">
        <v>6</v>
      </c>
      <c r="H578" s="4" t="s">
        <v>49</v>
      </c>
      <c r="I578" s="4" t="s">
        <v>19</v>
      </c>
      <c r="J578" s="4" t="s">
        <v>13</v>
      </c>
      <c r="K578" s="4" t="s">
        <v>14</v>
      </c>
      <c r="L578" s="4" t="s">
        <v>32</v>
      </c>
      <c r="M578" s="8">
        <v>1</v>
      </c>
      <c r="N578" s="5">
        <v>47</v>
      </c>
      <c r="O578" s="6">
        <v>0</v>
      </c>
      <c r="P578" s="5">
        <v>18.64</v>
      </c>
      <c r="Q578" s="5">
        <f t="shared" ref="Q578:Q641" si="36">M578*N578*(1-O578)</f>
        <v>47</v>
      </c>
      <c r="R578" s="5">
        <f t="shared" ref="R578:R641" si="37">M578*P578</f>
        <v>18.64</v>
      </c>
      <c r="S578" s="5">
        <f t="shared" ref="S578:S641" si="38">Q578-R578</f>
        <v>28.36</v>
      </c>
      <c r="T578" s="7">
        <f t="shared" ref="T578:T641" si="39">IFERROR(S578/Q578,0)</f>
        <v>0.60340425531914887</v>
      </c>
    </row>
    <row r="579" spans="1:20" ht="15.6">
      <c r="A579" s="2">
        <v>4742</v>
      </c>
      <c r="B579" s="3">
        <v>46127</v>
      </c>
      <c r="C579" s="4">
        <f>YEAR(SalesDataTable[[#This Row],[Order Date]])</f>
        <v>2026</v>
      </c>
      <c r="D579" s="16" t="str">
        <f>"Q"&amp;ROUNDUP(MONTH(SalesDataTable[[#This Row],[Order Date]])/3,0)</f>
        <v>Q2</v>
      </c>
      <c r="E579" s="4">
        <f>MONTH(SalesDataTable[[#This Row],[Order Date]])</f>
        <v>4</v>
      </c>
      <c r="F579" s="16" t="str">
        <f>TEXT(SalesDataTable[[#This Row],[Order Date]],"MMM")</f>
        <v>Apr</v>
      </c>
      <c r="G579" s="4" t="s">
        <v>20</v>
      </c>
      <c r="H579" s="4" t="s">
        <v>47</v>
      </c>
      <c r="I579" s="4" t="s">
        <v>28</v>
      </c>
      <c r="J579" s="4" t="s">
        <v>3</v>
      </c>
      <c r="K579" s="4" t="s">
        <v>14</v>
      </c>
      <c r="L579" s="4" t="s">
        <v>32</v>
      </c>
      <c r="M579" s="8">
        <v>1</v>
      </c>
      <c r="N579" s="5">
        <v>46.86</v>
      </c>
      <c r="O579" s="6">
        <v>0</v>
      </c>
      <c r="P579" s="5">
        <v>18.190000000000001</v>
      </c>
      <c r="Q579" s="5">
        <f t="shared" si="36"/>
        <v>46.86</v>
      </c>
      <c r="R579" s="5">
        <f t="shared" si="37"/>
        <v>18.190000000000001</v>
      </c>
      <c r="S579" s="5">
        <f t="shared" si="38"/>
        <v>28.669999999999998</v>
      </c>
      <c r="T579" s="7">
        <f t="shared" si="39"/>
        <v>0.61182244985061884</v>
      </c>
    </row>
    <row r="580" spans="1:20" ht="15.6">
      <c r="A580" s="2">
        <v>4899</v>
      </c>
      <c r="B580" s="3">
        <v>46127</v>
      </c>
      <c r="C580" s="4">
        <f>YEAR(SalesDataTable[[#This Row],[Order Date]])</f>
        <v>2026</v>
      </c>
      <c r="D580" s="16" t="str">
        <f>"Q"&amp;ROUNDUP(MONTH(SalesDataTable[[#This Row],[Order Date]])/3,0)</f>
        <v>Q2</v>
      </c>
      <c r="E580" s="4">
        <f>MONTH(SalesDataTable[[#This Row],[Order Date]])</f>
        <v>4</v>
      </c>
      <c r="F580" s="16" t="str">
        <f>TEXT(SalesDataTable[[#This Row],[Order Date]],"MMM")</f>
        <v>Apr</v>
      </c>
      <c r="G580" s="4" t="s">
        <v>0</v>
      </c>
      <c r="H580" s="4" t="s">
        <v>36</v>
      </c>
      <c r="I580" s="4" t="s">
        <v>2</v>
      </c>
      <c r="J580" s="4" t="s">
        <v>13</v>
      </c>
      <c r="K580" s="4" t="s">
        <v>23</v>
      </c>
      <c r="L580" s="4" t="s">
        <v>40</v>
      </c>
      <c r="M580" s="8">
        <v>2</v>
      </c>
      <c r="N580" s="5">
        <v>82.13</v>
      </c>
      <c r="O580" s="6">
        <v>0.05</v>
      </c>
      <c r="P580" s="5">
        <v>39.909999999999997</v>
      </c>
      <c r="Q580" s="5">
        <f t="shared" si="36"/>
        <v>156.047</v>
      </c>
      <c r="R580" s="5">
        <f t="shared" si="37"/>
        <v>79.819999999999993</v>
      </c>
      <c r="S580" s="5">
        <f t="shared" si="38"/>
        <v>76.227000000000004</v>
      </c>
      <c r="T580" s="7">
        <f t="shared" si="39"/>
        <v>0.48848744288579726</v>
      </c>
    </row>
    <row r="581" spans="1:20" ht="15.6">
      <c r="A581" s="2">
        <v>5042</v>
      </c>
      <c r="B581" s="3">
        <v>46127</v>
      </c>
      <c r="C581" s="4">
        <f>YEAR(SalesDataTable[[#This Row],[Order Date]])</f>
        <v>2026</v>
      </c>
      <c r="D581" s="16" t="str">
        <f>"Q"&amp;ROUNDUP(MONTH(SalesDataTable[[#This Row],[Order Date]])/3,0)</f>
        <v>Q2</v>
      </c>
      <c r="E581" s="4">
        <f>MONTH(SalesDataTable[[#This Row],[Order Date]])</f>
        <v>4</v>
      </c>
      <c r="F581" s="16" t="str">
        <f>TEXT(SalesDataTable[[#This Row],[Order Date]],"MMM")</f>
        <v>Apr</v>
      </c>
      <c r="G581" s="4" t="s">
        <v>6</v>
      </c>
      <c r="H581" s="4" t="s">
        <v>27</v>
      </c>
      <c r="I581" s="4" t="s">
        <v>19</v>
      </c>
      <c r="J581" s="4" t="s">
        <v>16</v>
      </c>
      <c r="K581" s="4" t="s">
        <v>14</v>
      </c>
      <c r="L581" s="4" t="s">
        <v>48</v>
      </c>
      <c r="M581" s="8">
        <v>1</v>
      </c>
      <c r="N581" s="5">
        <v>163.16</v>
      </c>
      <c r="O581" s="6">
        <v>0</v>
      </c>
      <c r="P581" s="5">
        <v>88.78</v>
      </c>
      <c r="Q581" s="5">
        <f t="shared" si="36"/>
        <v>163.16</v>
      </c>
      <c r="R581" s="5">
        <f t="shared" si="37"/>
        <v>88.78</v>
      </c>
      <c r="S581" s="5">
        <f t="shared" si="38"/>
        <v>74.38</v>
      </c>
      <c r="T581" s="7">
        <f t="shared" si="39"/>
        <v>0.45587153714145623</v>
      </c>
    </row>
    <row r="582" spans="1:20" ht="15.6">
      <c r="A582" s="2">
        <v>2248</v>
      </c>
      <c r="B582" s="3">
        <v>46128</v>
      </c>
      <c r="C582" s="4">
        <f>YEAR(SalesDataTable[[#This Row],[Order Date]])</f>
        <v>2026</v>
      </c>
      <c r="D582" s="16" t="str">
        <f>"Q"&amp;ROUNDUP(MONTH(SalesDataTable[[#This Row],[Order Date]])/3,0)</f>
        <v>Q2</v>
      </c>
      <c r="E582" s="4">
        <f>MONTH(SalesDataTable[[#This Row],[Order Date]])</f>
        <v>4</v>
      </c>
      <c r="F582" s="16" t="str">
        <f>TEXT(SalesDataTable[[#This Row],[Order Date]],"MMM")</f>
        <v>Apr</v>
      </c>
      <c r="G582" s="4" t="s">
        <v>0</v>
      </c>
      <c r="H582" s="4" t="s">
        <v>50</v>
      </c>
      <c r="I582" s="4" t="s">
        <v>19</v>
      </c>
      <c r="J582" s="4" t="s">
        <v>13</v>
      </c>
      <c r="K582" s="4" t="s">
        <v>14</v>
      </c>
      <c r="L582" s="4" t="s">
        <v>15</v>
      </c>
      <c r="M582" s="8">
        <v>2</v>
      </c>
      <c r="N582" s="5">
        <v>36.68</v>
      </c>
      <c r="O582" s="6">
        <v>0.1</v>
      </c>
      <c r="P582" s="5">
        <v>13.92</v>
      </c>
      <c r="Q582" s="5">
        <f t="shared" si="36"/>
        <v>66.024000000000001</v>
      </c>
      <c r="R582" s="5">
        <f t="shared" si="37"/>
        <v>27.84</v>
      </c>
      <c r="S582" s="5">
        <f t="shared" si="38"/>
        <v>38.183999999999997</v>
      </c>
      <c r="T582" s="7">
        <f t="shared" si="39"/>
        <v>0.57833515085423481</v>
      </c>
    </row>
    <row r="583" spans="1:20" ht="15.6">
      <c r="A583" s="2">
        <v>2427</v>
      </c>
      <c r="B583" s="3">
        <v>46128</v>
      </c>
      <c r="C583" s="4">
        <f>YEAR(SalesDataTable[[#This Row],[Order Date]])</f>
        <v>2026</v>
      </c>
      <c r="D583" s="16" t="str">
        <f>"Q"&amp;ROUNDUP(MONTH(SalesDataTable[[#This Row],[Order Date]])/3,0)</f>
        <v>Q2</v>
      </c>
      <c r="E583" s="4">
        <f>MONTH(SalesDataTable[[#This Row],[Order Date]])</f>
        <v>4</v>
      </c>
      <c r="F583" s="16" t="str">
        <f>TEXT(SalesDataTable[[#This Row],[Order Date]],"MMM")</f>
        <v>Apr</v>
      </c>
      <c r="G583" s="4" t="s">
        <v>20</v>
      </c>
      <c r="H583" s="4" t="s">
        <v>47</v>
      </c>
      <c r="I583" s="4" t="s">
        <v>2</v>
      </c>
      <c r="J583" s="4" t="s">
        <v>13</v>
      </c>
      <c r="K583" s="4" t="s">
        <v>14</v>
      </c>
      <c r="L583" s="4" t="s">
        <v>32</v>
      </c>
      <c r="M583" s="8">
        <v>1</v>
      </c>
      <c r="N583" s="5">
        <v>45.82</v>
      </c>
      <c r="O583" s="6">
        <v>0.1</v>
      </c>
      <c r="P583" s="5">
        <v>18.48</v>
      </c>
      <c r="Q583" s="5">
        <f t="shared" si="36"/>
        <v>41.238</v>
      </c>
      <c r="R583" s="5">
        <f t="shared" si="37"/>
        <v>18.48</v>
      </c>
      <c r="S583" s="5">
        <f t="shared" si="38"/>
        <v>22.757999999999999</v>
      </c>
      <c r="T583" s="7">
        <f t="shared" si="39"/>
        <v>0.55186963480285167</v>
      </c>
    </row>
    <row r="584" spans="1:20" ht="15.6">
      <c r="A584" s="2">
        <v>2445</v>
      </c>
      <c r="B584" s="3">
        <v>46128</v>
      </c>
      <c r="C584" s="4">
        <f>YEAR(SalesDataTable[[#This Row],[Order Date]])</f>
        <v>2026</v>
      </c>
      <c r="D584" s="16" t="str">
        <f>"Q"&amp;ROUNDUP(MONTH(SalesDataTable[[#This Row],[Order Date]])/3,0)</f>
        <v>Q2</v>
      </c>
      <c r="E584" s="4">
        <f>MONTH(SalesDataTable[[#This Row],[Order Date]])</f>
        <v>4</v>
      </c>
      <c r="F584" s="16" t="str">
        <f>TEXT(SalesDataTable[[#This Row],[Order Date]],"MMM")</f>
        <v>Apr</v>
      </c>
      <c r="G584" s="4" t="s">
        <v>0</v>
      </c>
      <c r="H584" s="4" t="s">
        <v>50</v>
      </c>
      <c r="I584" s="4" t="s">
        <v>2</v>
      </c>
      <c r="J584" s="4" t="s">
        <v>3</v>
      </c>
      <c r="K584" s="4" t="s">
        <v>9</v>
      </c>
      <c r="L584" s="4" t="s">
        <v>46</v>
      </c>
      <c r="M584" s="8">
        <v>1</v>
      </c>
      <c r="N584" s="5">
        <v>70.95</v>
      </c>
      <c r="O584" s="6">
        <v>0</v>
      </c>
      <c r="P584" s="5">
        <v>31.43</v>
      </c>
      <c r="Q584" s="5">
        <f t="shared" si="36"/>
        <v>70.95</v>
      </c>
      <c r="R584" s="5">
        <f t="shared" si="37"/>
        <v>31.43</v>
      </c>
      <c r="S584" s="5">
        <f t="shared" si="38"/>
        <v>39.520000000000003</v>
      </c>
      <c r="T584" s="7">
        <f t="shared" si="39"/>
        <v>0.55701198026779419</v>
      </c>
    </row>
    <row r="585" spans="1:20" ht="15.6">
      <c r="A585" s="2">
        <v>3311</v>
      </c>
      <c r="B585" s="3">
        <v>46128</v>
      </c>
      <c r="C585" s="4">
        <f>YEAR(SalesDataTable[[#This Row],[Order Date]])</f>
        <v>2026</v>
      </c>
      <c r="D585" s="16" t="str">
        <f>"Q"&amp;ROUNDUP(MONTH(SalesDataTable[[#This Row],[Order Date]])/3,0)</f>
        <v>Q2</v>
      </c>
      <c r="E585" s="4">
        <f>MONTH(SalesDataTable[[#This Row],[Order Date]])</f>
        <v>4</v>
      </c>
      <c r="F585" s="16" t="str">
        <f>TEXT(SalesDataTable[[#This Row],[Order Date]],"MMM")</f>
        <v>Apr</v>
      </c>
      <c r="G585" s="4" t="s">
        <v>6</v>
      </c>
      <c r="H585" s="4" t="s">
        <v>41</v>
      </c>
      <c r="I585" s="4" t="s">
        <v>2</v>
      </c>
      <c r="J585" s="4" t="s">
        <v>13</v>
      </c>
      <c r="K585" s="4" t="s">
        <v>14</v>
      </c>
      <c r="L585" s="4" t="s">
        <v>32</v>
      </c>
      <c r="M585" s="8">
        <v>1</v>
      </c>
      <c r="N585" s="5">
        <v>46.68</v>
      </c>
      <c r="O585" s="6">
        <v>0.05</v>
      </c>
      <c r="P585" s="5">
        <v>18.350000000000001</v>
      </c>
      <c r="Q585" s="5">
        <f t="shared" si="36"/>
        <v>44.345999999999997</v>
      </c>
      <c r="R585" s="5">
        <f t="shared" si="37"/>
        <v>18.350000000000001</v>
      </c>
      <c r="S585" s="5">
        <f t="shared" si="38"/>
        <v>25.995999999999995</v>
      </c>
      <c r="T585" s="7">
        <f t="shared" si="39"/>
        <v>0.58620845172056102</v>
      </c>
    </row>
    <row r="586" spans="1:20" ht="15.6">
      <c r="A586" s="2">
        <v>3320</v>
      </c>
      <c r="B586" s="3">
        <v>46128</v>
      </c>
      <c r="C586" s="4">
        <f>YEAR(SalesDataTable[[#This Row],[Order Date]])</f>
        <v>2026</v>
      </c>
      <c r="D586" s="16" t="str">
        <f>"Q"&amp;ROUNDUP(MONTH(SalesDataTable[[#This Row],[Order Date]])/3,0)</f>
        <v>Q2</v>
      </c>
      <c r="E586" s="4">
        <f>MONTH(SalesDataTable[[#This Row],[Order Date]])</f>
        <v>4</v>
      </c>
      <c r="F586" s="16" t="str">
        <f>TEXT(SalesDataTable[[#This Row],[Order Date]],"MMM")</f>
        <v>Apr</v>
      </c>
      <c r="G586" s="4" t="s">
        <v>11</v>
      </c>
      <c r="H586" s="4" t="s">
        <v>52</v>
      </c>
      <c r="I586" s="4" t="s">
        <v>2</v>
      </c>
      <c r="J586" s="4" t="s">
        <v>16</v>
      </c>
      <c r="K586" s="4" t="s">
        <v>14</v>
      </c>
      <c r="L586" s="4" t="s">
        <v>48</v>
      </c>
      <c r="M586" s="8">
        <v>5</v>
      </c>
      <c r="N586" s="5">
        <v>164.31</v>
      </c>
      <c r="O586" s="6">
        <v>0.05</v>
      </c>
      <c r="P586" s="5">
        <v>85.41</v>
      </c>
      <c r="Q586" s="5">
        <f t="shared" si="36"/>
        <v>780.47249999999997</v>
      </c>
      <c r="R586" s="5">
        <f t="shared" si="37"/>
        <v>427.04999999999995</v>
      </c>
      <c r="S586" s="5">
        <f t="shared" si="38"/>
        <v>353.42250000000001</v>
      </c>
      <c r="T586" s="7">
        <f t="shared" si="39"/>
        <v>0.45283145786686912</v>
      </c>
    </row>
    <row r="587" spans="1:20" ht="15.6">
      <c r="A587" s="2">
        <v>3321</v>
      </c>
      <c r="B587" s="3">
        <v>46128</v>
      </c>
      <c r="C587" s="4">
        <f>YEAR(SalesDataTable[[#This Row],[Order Date]])</f>
        <v>2026</v>
      </c>
      <c r="D587" s="16" t="str">
        <f>"Q"&amp;ROUNDUP(MONTH(SalesDataTable[[#This Row],[Order Date]])/3,0)</f>
        <v>Q2</v>
      </c>
      <c r="E587" s="4">
        <f>MONTH(SalesDataTable[[#This Row],[Order Date]])</f>
        <v>4</v>
      </c>
      <c r="F587" s="16" t="str">
        <f>TEXT(SalesDataTable[[#This Row],[Order Date]],"MMM")</f>
        <v>Apr</v>
      </c>
      <c r="G587" s="4" t="s">
        <v>6</v>
      </c>
      <c r="H587" s="4" t="s">
        <v>27</v>
      </c>
      <c r="I587" s="4" t="s">
        <v>2</v>
      </c>
      <c r="J587" s="4" t="s">
        <v>16</v>
      </c>
      <c r="K587" s="4" t="s">
        <v>14</v>
      </c>
      <c r="L587" s="4" t="s">
        <v>15</v>
      </c>
      <c r="M587" s="8">
        <v>3</v>
      </c>
      <c r="N587" s="5">
        <v>35.57</v>
      </c>
      <c r="O587" s="6">
        <v>0</v>
      </c>
      <c r="P587" s="5">
        <v>13.67</v>
      </c>
      <c r="Q587" s="5">
        <f t="shared" si="36"/>
        <v>106.71000000000001</v>
      </c>
      <c r="R587" s="5">
        <f t="shared" si="37"/>
        <v>41.01</v>
      </c>
      <c r="S587" s="5">
        <f t="shared" si="38"/>
        <v>65.700000000000017</v>
      </c>
      <c r="T587" s="7">
        <f t="shared" si="39"/>
        <v>0.61568737700309262</v>
      </c>
    </row>
    <row r="588" spans="1:20" ht="15.6">
      <c r="A588" s="2">
        <v>5181</v>
      </c>
      <c r="B588" s="3">
        <v>46128</v>
      </c>
      <c r="C588" s="4">
        <f>YEAR(SalesDataTable[[#This Row],[Order Date]])</f>
        <v>2026</v>
      </c>
      <c r="D588" s="16" t="str">
        <f>"Q"&amp;ROUNDUP(MONTH(SalesDataTable[[#This Row],[Order Date]])/3,0)</f>
        <v>Q2</v>
      </c>
      <c r="E588" s="4">
        <f>MONTH(SalesDataTable[[#This Row],[Order Date]])</f>
        <v>4</v>
      </c>
      <c r="F588" s="16" t="str">
        <f>TEXT(SalesDataTable[[#This Row],[Order Date]],"MMM")</f>
        <v>Apr</v>
      </c>
      <c r="G588" s="4" t="s">
        <v>0</v>
      </c>
      <c r="H588" s="4" t="s">
        <v>1</v>
      </c>
      <c r="I588" s="4" t="s">
        <v>28</v>
      </c>
      <c r="J588" s="4" t="s">
        <v>13</v>
      </c>
      <c r="K588" s="4" t="s">
        <v>14</v>
      </c>
      <c r="L588" s="4" t="s">
        <v>32</v>
      </c>
      <c r="M588" s="8">
        <v>2</v>
      </c>
      <c r="N588" s="5">
        <v>45.51</v>
      </c>
      <c r="O588" s="6">
        <v>0.1</v>
      </c>
      <c r="P588" s="5">
        <v>18.809999999999999</v>
      </c>
      <c r="Q588" s="5">
        <f t="shared" si="36"/>
        <v>81.917999999999992</v>
      </c>
      <c r="R588" s="5">
        <f t="shared" si="37"/>
        <v>37.619999999999997</v>
      </c>
      <c r="S588" s="5">
        <f t="shared" si="38"/>
        <v>44.297999999999995</v>
      </c>
      <c r="T588" s="7">
        <f t="shared" si="39"/>
        <v>0.54076027246758951</v>
      </c>
    </row>
    <row r="589" spans="1:20" ht="15.6">
      <c r="A589" s="2">
        <v>5187</v>
      </c>
      <c r="B589" s="3">
        <v>46128</v>
      </c>
      <c r="C589" s="4">
        <f>YEAR(SalesDataTable[[#This Row],[Order Date]])</f>
        <v>2026</v>
      </c>
      <c r="D589" s="16" t="str">
        <f>"Q"&amp;ROUNDUP(MONTH(SalesDataTable[[#This Row],[Order Date]])/3,0)</f>
        <v>Q2</v>
      </c>
      <c r="E589" s="4">
        <f>MONTH(SalesDataTable[[#This Row],[Order Date]])</f>
        <v>4</v>
      </c>
      <c r="F589" s="16" t="str">
        <f>TEXT(SalesDataTable[[#This Row],[Order Date]],"MMM")</f>
        <v>Apr</v>
      </c>
      <c r="G589" s="4" t="s">
        <v>20</v>
      </c>
      <c r="H589" s="4" t="s">
        <v>33</v>
      </c>
      <c r="I589" s="4" t="s">
        <v>2</v>
      </c>
      <c r="J589" s="4" t="s">
        <v>3</v>
      </c>
      <c r="K589" s="4" t="s">
        <v>23</v>
      </c>
      <c r="L589" s="4" t="s">
        <v>29</v>
      </c>
      <c r="M589" s="8">
        <v>2</v>
      </c>
      <c r="N589" s="5">
        <v>198.32</v>
      </c>
      <c r="O589" s="6">
        <v>0</v>
      </c>
      <c r="P589" s="5">
        <v>106.8</v>
      </c>
      <c r="Q589" s="5">
        <f t="shared" si="36"/>
        <v>396.64</v>
      </c>
      <c r="R589" s="5">
        <f t="shared" si="37"/>
        <v>213.6</v>
      </c>
      <c r="S589" s="5">
        <f t="shared" si="38"/>
        <v>183.04</v>
      </c>
      <c r="T589" s="7">
        <f t="shared" si="39"/>
        <v>0.46147640177490923</v>
      </c>
    </row>
    <row r="590" spans="1:20" ht="15.6">
      <c r="A590" s="2">
        <v>605</v>
      </c>
      <c r="B590" s="3">
        <v>46129</v>
      </c>
      <c r="C590" s="4">
        <f>YEAR(SalesDataTable[[#This Row],[Order Date]])</f>
        <v>2026</v>
      </c>
      <c r="D590" s="16" t="str">
        <f>"Q"&amp;ROUNDUP(MONTH(SalesDataTable[[#This Row],[Order Date]])/3,0)</f>
        <v>Q2</v>
      </c>
      <c r="E590" s="4">
        <f>MONTH(SalesDataTable[[#This Row],[Order Date]])</f>
        <v>4</v>
      </c>
      <c r="F590" s="16" t="str">
        <f>TEXT(SalesDataTable[[#This Row],[Order Date]],"MMM")</f>
        <v>Apr</v>
      </c>
      <c r="G590" s="4" t="s">
        <v>20</v>
      </c>
      <c r="H590" s="4" t="s">
        <v>33</v>
      </c>
      <c r="I590" s="4" t="s">
        <v>28</v>
      </c>
      <c r="J590" s="4" t="s">
        <v>16</v>
      </c>
      <c r="K590" s="4" t="s">
        <v>14</v>
      </c>
      <c r="L590" s="4" t="s">
        <v>44</v>
      </c>
      <c r="M590" s="8">
        <v>2</v>
      </c>
      <c r="N590" s="5">
        <v>130.94</v>
      </c>
      <c r="O590" s="6">
        <v>0</v>
      </c>
      <c r="P590" s="5">
        <v>67.459999999999994</v>
      </c>
      <c r="Q590" s="5">
        <f t="shared" si="36"/>
        <v>261.88</v>
      </c>
      <c r="R590" s="5">
        <f t="shared" si="37"/>
        <v>134.91999999999999</v>
      </c>
      <c r="S590" s="5">
        <f t="shared" si="38"/>
        <v>126.96000000000001</v>
      </c>
      <c r="T590" s="7">
        <f t="shared" si="39"/>
        <v>0.48480219948067821</v>
      </c>
    </row>
    <row r="591" spans="1:20" ht="15.6">
      <c r="A591" s="2">
        <v>3244</v>
      </c>
      <c r="B591" s="3">
        <v>46129</v>
      </c>
      <c r="C591" s="4">
        <f>YEAR(SalesDataTable[[#This Row],[Order Date]])</f>
        <v>2026</v>
      </c>
      <c r="D591" s="16" t="str">
        <f>"Q"&amp;ROUNDUP(MONTH(SalesDataTable[[#This Row],[Order Date]])/3,0)</f>
        <v>Q2</v>
      </c>
      <c r="E591" s="4">
        <f>MONTH(SalesDataTable[[#This Row],[Order Date]])</f>
        <v>4</v>
      </c>
      <c r="F591" s="16" t="str">
        <f>TEXT(SalesDataTable[[#This Row],[Order Date]],"MMM")</f>
        <v>Apr</v>
      </c>
      <c r="G591" s="4" t="s">
        <v>6</v>
      </c>
      <c r="H591" s="4" t="s">
        <v>41</v>
      </c>
      <c r="I591" s="4" t="s">
        <v>28</v>
      </c>
      <c r="J591" s="4" t="s">
        <v>3</v>
      </c>
      <c r="K591" s="4" t="s">
        <v>14</v>
      </c>
      <c r="L591" s="4" t="s">
        <v>44</v>
      </c>
      <c r="M591" s="8">
        <v>1</v>
      </c>
      <c r="N591" s="5">
        <v>131.62</v>
      </c>
      <c r="O591" s="6">
        <v>0</v>
      </c>
      <c r="P591" s="5">
        <v>66.95</v>
      </c>
      <c r="Q591" s="5">
        <f t="shared" si="36"/>
        <v>131.62</v>
      </c>
      <c r="R591" s="5">
        <f t="shared" si="37"/>
        <v>66.95</v>
      </c>
      <c r="S591" s="5">
        <f t="shared" si="38"/>
        <v>64.67</v>
      </c>
      <c r="T591" s="7">
        <f t="shared" si="39"/>
        <v>0.49133870232487464</v>
      </c>
    </row>
    <row r="592" spans="1:20" ht="15.6">
      <c r="A592" s="2">
        <v>4047</v>
      </c>
      <c r="B592" s="3">
        <v>46129</v>
      </c>
      <c r="C592" s="4">
        <f>YEAR(SalesDataTable[[#This Row],[Order Date]])</f>
        <v>2026</v>
      </c>
      <c r="D592" s="16" t="str">
        <f>"Q"&amp;ROUNDUP(MONTH(SalesDataTable[[#This Row],[Order Date]])/3,0)</f>
        <v>Q2</v>
      </c>
      <c r="E592" s="4">
        <f>MONTH(SalesDataTable[[#This Row],[Order Date]])</f>
        <v>4</v>
      </c>
      <c r="F592" s="16" t="str">
        <f>TEXT(SalesDataTable[[#This Row],[Order Date]],"MMM")</f>
        <v>Apr</v>
      </c>
      <c r="G592" s="4" t="s">
        <v>0</v>
      </c>
      <c r="H592" s="4" t="s">
        <v>1</v>
      </c>
      <c r="I592" s="4" t="s">
        <v>8</v>
      </c>
      <c r="J592" s="4" t="s">
        <v>16</v>
      </c>
      <c r="K592" s="4" t="s">
        <v>14</v>
      </c>
      <c r="L592" s="4" t="s">
        <v>48</v>
      </c>
      <c r="M592" s="8">
        <v>8</v>
      </c>
      <c r="N592" s="5">
        <v>168.34</v>
      </c>
      <c r="O592" s="6">
        <v>0.15</v>
      </c>
      <c r="P592" s="5">
        <v>88.7</v>
      </c>
      <c r="Q592" s="5">
        <f t="shared" si="36"/>
        <v>1144.712</v>
      </c>
      <c r="R592" s="5">
        <f t="shared" si="37"/>
        <v>709.6</v>
      </c>
      <c r="S592" s="5">
        <f t="shared" si="38"/>
        <v>435.11199999999997</v>
      </c>
      <c r="T592" s="7">
        <f t="shared" si="39"/>
        <v>0.38010608781946897</v>
      </c>
    </row>
    <row r="593" spans="1:20" ht="15.6">
      <c r="A593" s="2">
        <v>4101</v>
      </c>
      <c r="B593" s="3">
        <v>46129</v>
      </c>
      <c r="C593" s="4">
        <f>YEAR(SalesDataTable[[#This Row],[Order Date]])</f>
        <v>2026</v>
      </c>
      <c r="D593" s="16" t="str">
        <f>"Q"&amp;ROUNDUP(MONTH(SalesDataTable[[#This Row],[Order Date]])/3,0)</f>
        <v>Q2</v>
      </c>
      <c r="E593" s="4">
        <f>MONTH(SalesDataTable[[#This Row],[Order Date]])</f>
        <v>4</v>
      </c>
      <c r="F593" s="16" t="str">
        <f>TEXT(SalesDataTable[[#This Row],[Order Date]],"MMM")</f>
        <v>Apr</v>
      </c>
      <c r="G593" s="4" t="s">
        <v>6</v>
      </c>
      <c r="H593" s="4" t="s">
        <v>27</v>
      </c>
      <c r="I593" s="4" t="s">
        <v>2</v>
      </c>
      <c r="J593" s="4" t="s">
        <v>3</v>
      </c>
      <c r="K593" s="4" t="s">
        <v>23</v>
      </c>
      <c r="L593" s="4" t="s">
        <v>40</v>
      </c>
      <c r="M593" s="8">
        <v>1</v>
      </c>
      <c r="N593" s="5">
        <v>81.040000000000006</v>
      </c>
      <c r="O593" s="6">
        <v>0</v>
      </c>
      <c r="P593" s="5">
        <v>39.97</v>
      </c>
      <c r="Q593" s="5">
        <f t="shared" si="36"/>
        <v>81.040000000000006</v>
      </c>
      <c r="R593" s="5">
        <f t="shared" si="37"/>
        <v>39.97</v>
      </c>
      <c r="S593" s="5">
        <f t="shared" si="38"/>
        <v>41.070000000000007</v>
      </c>
      <c r="T593" s="7">
        <f t="shared" si="39"/>
        <v>0.50678677196446209</v>
      </c>
    </row>
    <row r="594" spans="1:20" ht="15.6">
      <c r="A594" s="2">
        <v>4537</v>
      </c>
      <c r="B594" s="3">
        <v>46129</v>
      </c>
      <c r="C594" s="4">
        <f>YEAR(SalesDataTable[[#This Row],[Order Date]])</f>
        <v>2026</v>
      </c>
      <c r="D594" s="16" t="str">
        <f>"Q"&amp;ROUNDUP(MONTH(SalesDataTable[[#This Row],[Order Date]])/3,0)</f>
        <v>Q2</v>
      </c>
      <c r="E594" s="4">
        <f>MONTH(SalesDataTable[[#This Row],[Order Date]])</f>
        <v>4</v>
      </c>
      <c r="F594" s="16" t="str">
        <f>TEXT(SalesDataTable[[#This Row],[Order Date]],"MMM")</f>
        <v>Apr</v>
      </c>
      <c r="G594" s="4" t="s">
        <v>20</v>
      </c>
      <c r="H594" s="4" t="s">
        <v>33</v>
      </c>
      <c r="I594" s="4" t="s">
        <v>2</v>
      </c>
      <c r="J594" s="4" t="s">
        <v>16</v>
      </c>
      <c r="K594" s="4" t="s">
        <v>23</v>
      </c>
      <c r="L594" s="4" t="s">
        <v>40</v>
      </c>
      <c r="M594" s="8">
        <v>3</v>
      </c>
      <c r="N594" s="5">
        <v>81.53</v>
      </c>
      <c r="O594" s="6">
        <v>0.05</v>
      </c>
      <c r="P594" s="5">
        <v>38.630000000000003</v>
      </c>
      <c r="Q594" s="5">
        <f t="shared" si="36"/>
        <v>232.3605</v>
      </c>
      <c r="R594" s="5">
        <f t="shared" si="37"/>
        <v>115.89000000000001</v>
      </c>
      <c r="S594" s="5">
        <f t="shared" si="38"/>
        <v>116.47049999999999</v>
      </c>
      <c r="T594" s="7">
        <f t="shared" si="39"/>
        <v>0.50124913657872139</v>
      </c>
    </row>
    <row r="595" spans="1:20" ht="15.6">
      <c r="A595" s="2">
        <v>754</v>
      </c>
      <c r="B595" s="3">
        <v>46130</v>
      </c>
      <c r="C595" s="4">
        <f>YEAR(SalesDataTable[[#This Row],[Order Date]])</f>
        <v>2026</v>
      </c>
      <c r="D595" s="16" t="str">
        <f>"Q"&amp;ROUNDUP(MONTH(SalesDataTable[[#This Row],[Order Date]])/3,0)</f>
        <v>Q2</v>
      </c>
      <c r="E595" s="4">
        <f>MONTH(SalesDataTable[[#This Row],[Order Date]])</f>
        <v>4</v>
      </c>
      <c r="F595" s="16" t="str">
        <f>TEXT(SalesDataTable[[#This Row],[Order Date]],"MMM")</f>
        <v>Apr</v>
      </c>
      <c r="G595" s="4" t="s">
        <v>11</v>
      </c>
      <c r="H595" s="4" t="s">
        <v>39</v>
      </c>
      <c r="I595" s="4" t="s">
        <v>28</v>
      </c>
      <c r="J595" s="4" t="s">
        <v>3</v>
      </c>
      <c r="K595" s="4" t="s">
        <v>4</v>
      </c>
      <c r="L595" s="4" t="s">
        <v>30</v>
      </c>
      <c r="M595" s="8">
        <v>3</v>
      </c>
      <c r="N595" s="5">
        <v>104.8</v>
      </c>
      <c r="O595" s="6">
        <v>0.1</v>
      </c>
      <c r="P595" s="5">
        <v>50.59</v>
      </c>
      <c r="Q595" s="5">
        <f t="shared" si="36"/>
        <v>282.95999999999998</v>
      </c>
      <c r="R595" s="5">
        <f t="shared" si="37"/>
        <v>151.77000000000001</v>
      </c>
      <c r="S595" s="5">
        <f t="shared" si="38"/>
        <v>131.18999999999997</v>
      </c>
      <c r="T595" s="7">
        <f t="shared" si="39"/>
        <v>0.46363443596268017</v>
      </c>
    </row>
    <row r="596" spans="1:20" ht="15.6">
      <c r="A596" s="2">
        <v>1340</v>
      </c>
      <c r="B596" s="3">
        <v>46130</v>
      </c>
      <c r="C596" s="4">
        <f>YEAR(SalesDataTable[[#This Row],[Order Date]])</f>
        <v>2026</v>
      </c>
      <c r="D596" s="16" t="str">
        <f>"Q"&amp;ROUNDUP(MONTH(SalesDataTable[[#This Row],[Order Date]])/3,0)</f>
        <v>Q2</v>
      </c>
      <c r="E596" s="4">
        <f>MONTH(SalesDataTable[[#This Row],[Order Date]])</f>
        <v>4</v>
      </c>
      <c r="F596" s="16" t="str">
        <f>TEXT(SalesDataTable[[#This Row],[Order Date]],"MMM")</f>
        <v>Apr</v>
      </c>
      <c r="G596" s="4" t="s">
        <v>20</v>
      </c>
      <c r="H596" s="4" t="s">
        <v>33</v>
      </c>
      <c r="I596" s="4" t="s">
        <v>2</v>
      </c>
      <c r="J596" s="4" t="s">
        <v>13</v>
      </c>
      <c r="K596" s="4" t="s">
        <v>34</v>
      </c>
      <c r="L596" s="4" t="s">
        <v>45</v>
      </c>
      <c r="M596" s="8">
        <v>2</v>
      </c>
      <c r="N596" s="5">
        <v>51.24</v>
      </c>
      <c r="O596" s="6">
        <v>0</v>
      </c>
      <c r="P596" s="5">
        <v>22.52</v>
      </c>
      <c r="Q596" s="5">
        <f t="shared" si="36"/>
        <v>102.48</v>
      </c>
      <c r="R596" s="5">
        <f t="shared" si="37"/>
        <v>45.04</v>
      </c>
      <c r="S596" s="5">
        <f t="shared" si="38"/>
        <v>57.440000000000005</v>
      </c>
      <c r="T596" s="7">
        <f t="shared" si="39"/>
        <v>0.56049960967993762</v>
      </c>
    </row>
    <row r="597" spans="1:20" ht="15.6">
      <c r="A597" s="2">
        <v>1444</v>
      </c>
      <c r="B597" s="3">
        <v>46130</v>
      </c>
      <c r="C597" s="4">
        <f>YEAR(SalesDataTable[[#This Row],[Order Date]])</f>
        <v>2026</v>
      </c>
      <c r="D597" s="16" t="str">
        <f>"Q"&amp;ROUNDUP(MONTH(SalesDataTable[[#This Row],[Order Date]])/3,0)</f>
        <v>Q2</v>
      </c>
      <c r="E597" s="4">
        <f>MONTH(SalesDataTable[[#This Row],[Order Date]])</f>
        <v>4</v>
      </c>
      <c r="F597" s="16" t="str">
        <f>TEXT(SalesDataTable[[#This Row],[Order Date]],"MMM")</f>
        <v>Apr</v>
      </c>
      <c r="G597" s="4" t="s">
        <v>11</v>
      </c>
      <c r="H597" s="4" t="s">
        <v>39</v>
      </c>
      <c r="I597" s="4" t="s">
        <v>19</v>
      </c>
      <c r="J597" s="4" t="s">
        <v>3</v>
      </c>
      <c r="K597" s="4" t="s">
        <v>23</v>
      </c>
      <c r="L597" s="4" t="s">
        <v>51</v>
      </c>
      <c r="M597" s="8">
        <v>1</v>
      </c>
      <c r="N597" s="5">
        <v>120.52</v>
      </c>
      <c r="O597" s="6">
        <v>0.1</v>
      </c>
      <c r="P597" s="5">
        <v>59.01</v>
      </c>
      <c r="Q597" s="5">
        <f t="shared" si="36"/>
        <v>108.468</v>
      </c>
      <c r="R597" s="5">
        <f t="shared" si="37"/>
        <v>59.01</v>
      </c>
      <c r="S597" s="5">
        <f t="shared" si="38"/>
        <v>49.458000000000006</v>
      </c>
      <c r="T597" s="7">
        <f t="shared" si="39"/>
        <v>0.45596858059519862</v>
      </c>
    </row>
    <row r="598" spans="1:20" ht="15.6">
      <c r="A598" s="2">
        <v>2390</v>
      </c>
      <c r="B598" s="3">
        <v>46130</v>
      </c>
      <c r="C598" s="4">
        <f>YEAR(SalesDataTable[[#This Row],[Order Date]])</f>
        <v>2026</v>
      </c>
      <c r="D598" s="16" t="str">
        <f>"Q"&amp;ROUNDUP(MONTH(SalesDataTable[[#This Row],[Order Date]])/3,0)</f>
        <v>Q2</v>
      </c>
      <c r="E598" s="4">
        <f>MONTH(SalesDataTable[[#This Row],[Order Date]])</f>
        <v>4</v>
      </c>
      <c r="F598" s="16" t="str">
        <f>TEXT(SalesDataTable[[#This Row],[Order Date]],"MMM")</f>
        <v>Apr</v>
      </c>
      <c r="G598" s="4" t="s">
        <v>20</v>
      </c>
      <c r="H598" s="4" t="s">
        <v>33</v>
      </c>
      <c r="I598" s="4" t="s">
        <v>19</v>
      </c>
      <c r="J598" s="4" t="s">
        <v>3</v>
      </c>
      <c r="K598" s="4" t="s">
        <v>23</v>
      </c>
      <c r="L598" s="4" t="s">
        <v>40</v>
      </c>
      <c r="M598" s="8">
        <v>1</v>
      </c>
      <c r="N598" s="5">
        <v>80.98</v>
      </c>
      <c r="O598" s="6">
        <v>0</v>
      </c>
      <c r="P598" s="5">
        <v>40.19</v>
      </c>
      <c r="Q598" s="5">
        <f t="shared" si="36"/>
        <v>80.98</v>
      </c>
      <c r="R598" s="5">
        <f t="shared" si="37"/>
        <v>40.19</v>
      </c>
      <c r="S598" s="5">
        <f t="shared" si="38"/>
        <v>40.790000000000006</v>
      </c>
      <c r="T598" s="7">
        <f t="shared" si="39"/>
        <v>0.50370461842430236</v>
      </c>
    </row>
    <row r="599" spans="1:20" ht="15.6">
      <c r="A599" s="2">
        <v>3076</v>
      </c>
      <c r="B599" s="3">
        <v>46130</v>
      </c>
      <c r="C599" s="4">
        <f>YEAR(SalesDataTable[[#This Row],[Order Date]])</f>
        <v>2026</v>
      </c>
      <c r="D599" s="16" t="str">
        <f>"Q"&amp;ROUNDUP(MONTH(SalesDataTable[[#This Row],[Order Date]])/3,0)</f>
        <v>Q2</v>
      </c>
      <c r="E599" s="4">
        <f>MONTH(SalesDataTable[[#This Row],[Order Date]])</f>
        <v>4</v>
      </c>
      <c r="F599" s="16" t="str">
        <f>TEXT(SalesDataTable[[#This Row],[Order Date]],"MMM")</f>
        <v>Apr</v>
      </c>
      <c r="G599" s="4" t="s">
        <v>11</v>
      </c>
      <c r="H599" s="4" t="s">
        <v>12</v>
      </c>
      <c r="I599" s="4" t="s">
        <v>2</v>
      </c>
      <c r="J599" s="4" t="s">
        <v>16</v>
      </c>
      <c r="K599" s="4" t="s">
        <v>23</v>
      </c>
      <c r="L599" s="4" t="s">
        <v>40</v>
      </c>
      <c r="M599" s="8">
        <v>2</v>
      </c>
      <c r="N599" s="5">
        <v>82.58</v>
      </c>
      <c r="O599" s="6">
        <v>0.1</v>
      </c>
      <c r="P599" s="5">
        <v>39.93</v>
      </c>
      <c r="Q599" s="5">
        <f t="shared" si="36"/>
        <v>148.64400000000001</v>
      </c>
      <c r="R599" s="5">
        <f t="shared" si="37"/>
        <v>79.86</v>
      </c>
      <c r="S599" s="5">
        <f t="shared" si="38"/>
        <v>68.784000000000006</v>
      </c>
      <c r="T599" s="7">
        <f t="shared" si="39"/>
        <v>0.46274319851457174</v>
      </c>
    </row>
    <row r="600" spans="1:20" ht="15.6">
      <c r="A600" s="2">
        <v>3157</v>
      </c>
      <c r="B600" s="3">
        <v>46130</v>
      </c>
      <c r="C600" s="4">
        <f>YEAR(SalesDataTable[[#This Row],[Order Date]])</f>
        <v>2026</v>
      </c>
      <c r="D600" s="16" t="str">
        <f>"Q"&amp;ROUNDUP(MONTH(SalesDataTable[[#This Row],[Order Date]])/3,0)</f>
        <v>Q2</v>
      </c>
      <c r="E600" s="4">
        <f>MONTH(SalesDataTable[[#This Row],[Order Date]])</f>
        <v>4</v>
      </c>
      <c r="F600" s="16" t="str">
        <f>TEXT(SalesDataTable[[#This Row],[Order Date]],"MMM")</f>
        <v>Apr</v>
      </c>
      <c r="G600" s="4" t="s">
        <v>20</v>
      </c>
      <c r="H600" s="4" t="s">
        <v>33</v>
      </c>
      <c r="I600" s="4" t="s">
        <v>2</v>
      </c>
      <c r="J600" s="4" t="s">
        <v>13</v>
      </c>
      <c r="K600" s="4" t="s">
        <v>23</v>
      </c>
      <c r="L600" s="4" t="s">
        <v>29</v>
      </c>
      <c r="M600" s="8">
        <v>2</v>
      </c>
      <c r="N600" s="5">
        <v>200.36</v>
      </c>
      <c r="O600" s="6">
        <v>0</v>
      </c>
      <c r="P600" s="5">
        <v>105.12</v>
      </c>
      <c r="Q600" s="5">
        <f t="shared" si="36"/>
        <v>400.72</v>
      </c>
      <c r="R600" s="5">
        <f t="shared" si="37"/>
        <v>210.24</v>
      </c>
      <c r="S600" s="5">
        <f t="shared" si="38"/>
        <v>190.48000000000002</v>
      </c>
      <c r="T600" s="7">
        <f t="shared" si="39"/>
        <v>0.47534438011579161</v>
      </c>
    </row>
    <row r="601" spans="1:20" ht="15.6">
      <c r="A601" s="2">
        <v>4516</v>
      </c>
      <c r="B601" s="3">
        <v>46130</v>
      </c>
      <c r="C601" s="4">
        <f>YEAR(SalesDataTable[[#This Row],[Order Date]])</f>
        <v>2026</v>
      </c>
      <c r="D601" s="16" t="str">
        <f>"Q"&amp;ROUNDUP(MONTH(SalesDataTable[[#This Row],[Order Date]])/3,0)</f>
        <v>Q2</v>
      </c>
      <c r="E601" s="4">
        <f>MONTH(SalesDataTable[[#This Row],[Order Date]])</f>
        <v>4</v>
      </c>
      <c r="F601" s="16" t="str">
        <f>TEXT(SalesDataTable[[#This Row],[Order Date]],"MMM")</f>
        <v>Apr</v>
      </c>
      <c r="G601" s="4" t="s">
        <v>11</v>
      </c>
      <c r="H601" s="4" t="s">
        <v>25</v>
      </c>
      <c r="I601" s="4" t="s">
        <v>2</v>
      </c>
      <c r="J601" s="4" t="s">
        <v>3</v>
      </c>
      <c r="K601" s="4" t="s">
        <v>23</v>
      </c>
      <c r="L601" s="4" t="s">
        <v>29</v>
      </c>
      <c r="M601" s="8">
        <v>1</v>
      </c>
      <c r="N601" s="5">
        <v>196.24</v>
      </c>
      <c r="O601" s="6">
        <v>0</v>
      </c>
      <c r="P601" s="5">
        <v>106.34</v>
      </c>
      <c r="Q601" s="5">
        <f t="shared" si="36"/>
        <v>196.24</v>
      </c>
      <c r="R601" s="5">
        <f t="shared" si="37"/>
        <v>106.34</v>
      </c>
      <c r="S601" s="5">
        <f t="shared" si="38"/>
        <v>89.9</v>
      </c>
      <c r="T601" s="7">
        <f t="shared" si="39"/>
        <v>0.45811251528740321</v>
      </c>
    </row>
    <row r="602" spans="1:20" ht="15.6">
      <c r="A602" s="2">
        <v>5119</v>
      </c>
      <c r="B602" s="3">
        <v>46130</v>
      </c>
      <c r="C602" s="4">
        <f>YEAR(SalesDataTable[[#This Row],[Order Date]])</f>
        <v>2026</v>
      </c>
      <c r="D602" s="16" t="str">
        <f>"Q"&amp;ROUNDUP(MONTH(SalesDataTable[[#This Row],[Order Date]])/3,0)</f>
        <v>Q2</v>
      </c>
      <c r="E602" s="4">
        <f>MONTH(SalesDataTable[[#This Row],[Order Date]])</f>
        <v>4</v>
      </c>
      <c r="F602" s="16" t="str">
        <f>TEXT(SalesDataTable[[#This Row],[Order Date]],"MMM")</f>
        <v>Apr</v>
      </c>
      <c r="G602" s="4" t="s">
        <v>0</v>
      </c>
      <c r="H602" s="4" t="s">
        <v>50</v>
      </c>
      <c r="I602" s="4" t="s">
        <v>2</v>
      </c>
      <c r="J602" s="4" t="s">
        <v>16</v>
      </c>
      <c r="K602" s="4" t="s">
        <v>9</v>
      </c>
      <c r="L602" s="4" t="s">
        <v>10</v>
      </c>
      <c r="M602" s="8">
        <v>1</v>
      </c>
      <c r="N602" s="5">
        <v>93.32</v>
      </c>
      <c r="O602" s="6">
        <v>0</v>
      </c>
      <c r="P602" s="5">
        <v>44.82</v>
      </c>
      <c r="Q602" s="5">
        <f t="shared" si="36"/>
        <v>93.32</v>
      </c>
      <c r="R602" s="5">
        <f t="shared" si="37"/>
        <v>44.82</v>
      </c>
      <c r="S602" s="5">
        <f t="shared" si="38"/>
        <v>48.499999999999993</v>
      </c>
      <c r="T602" s="7">
        <f t="shared" si="39"/>
        <v>0.51971710244320612</v>
      </c>
    </row>
    <row r="603" spans="1:20" ht="15.6">
      <c r="A603" s="2">
        <v>125</v>
      </c>
      <c r="B603" s="3">
        <v>46131</v>
      </c>
      <c r="C603" s="4">
        <f>YEAR(SalesDataTable[[#This Row],[Order Date]])</f>
        <v>2026</v>
      </c>
      <c r="D603" s="16" t="str">
        <f>"Q"&amp;ROUNDUP(MONTH(SalesDataTable[[#This Row],[Order Date]])/3,0)</f>
        <v>Q2</v>
      </c>
      <c r="E603" s="4">
        <f>MONTH(SalesDataTable[[#This Row],[Order Date]])</f>
        <v>4</v>
      </c>
      <c r="F603" s="16" t="str">
        <f>TEXT(SalesDataTable[[#This Row],[Order Date]],"MMM")</f>
        <v>Apr</v>
      </c>
      <c r="G603" s="4" t="s">
        <v>20</v>
      </c>
      <c r="H603" s="4" t="s">
        <v>31</v>
      </c>
      <c r="I603" s="4" t="s">
        <v>2</v>
      </c>
      <c r="J603" s="4" t="s">
        <v>3</v>
      </c>
      <c r="K603" s="4" t="s">
        <v>4</v>
      </c>
      <c r="L603" s="4" t="s">
        <v>30</v>
      </c>
      <c r="M603" s="8">
        <v>2</v>
      </c>
      <c r="N603" s="5">
        <v>101.61</v>
      </c>
      <c r="O603" s="6">
        <v>0</v>
      </c>
      <c r="P603" s="5">
        <v>49.9</v>
      </c>
      <c r="Q603" s="5">
        <f t="shared" si="36"/>
        <v>203.22</v>
      </c>
      <c r="R603" s="5">
        <f t="shared" si="37"/>
        <v>99.8</v>
      </c>
      <c r="S603" s="5">
        <f t="shared" si="38"/>
        <v>103.42</v>
      </c>
      <c r="T603" s="7">
        <f t="shared" si="39"/>
        <v>0.50890660368074014</v>
      </c>
    </row>
    <row r="604" spans="1:20" ht="15.6">
      <c r="A604" s="2">
        <v>728</v>
      </c>
      <c r="B604" s="3">
        <v>46131</v>
      </c>
      <c r="C604" s="4">
        <f>YEAR(SalesDataTable[[#This Row],[Order Date]])</f>
        <v>2026</v>
      </c>
      <c r="D604" s="16" t="str">
        <f>"Q"&amp;ROUNDUP(MONTH(SalesDataTable[[#This Row],[Order Date]])/3,0)</f>
        <v>Q2</v>
      </c>
      <c r="E604" s="4">
        <f>MONTH(SalesDataTable[[#This Row],[Order Date]])</f>
        <v>4</v>
      </c>
      <c r="F604" s="16" t="str">
        <f>TEXT(SalesDataTable[[#This Row],[Order Date]],"MMM")</f>
        <v>Apr</v>
      </c>
      <c r="G604" s="4" t="s">
        <v>6</v>
      </c>
      <c r="H604" s="4" t="s">
        <v>49</v>
      </c>
      <c r="I604" s="4" t="s">
        <v>2</v>
      </c>
      <c r="J604" s="4" t="s">
        <v>3</v>
      </c>
      <c r="K604" s="4" t="s">
        <v>4</v>
      </c>
      <c r="L604" s="4" t="s">
        <v>30</v>
      </c>
      <c r="M604" s="8">
        <v>1</v>
      </c>
      <c r="N604" s="5">
        <v>104.91</v>
      </c>
      <c r="O604" s="6">
        <v>0</v>
      </c>
      <c r="P604" s="5">
        <v>51.68</v>
      </c>
      <c r="Q604" s="5">
        <f t="shared" si="36"/>
        <v>104.91</v>
      </c>
      <c r="R604" s="5">
        <f t="shared" si="37"/>
        <v>51.68</v>
      </c>
      <c r="S604" s="5">
        <f t="shared" si="38"/>
        <v>53.23</v>
      </c>
      <c r="T604" s="7">
        <f t="shared" si="39"/>
        <v>0.50738728433895719</v>
      </c>
    </row>
    <row r="605" spans="1:20" ht="15.6">
      <c r="A605" s="2">
        <v>1271</v>
      </c>
      <c r="B605" s="3">
        <v>46131</v>
      </c>
      <c r="C605" s="4">
        <f>YEAR(SalesDataTable[[#This Row],[Order Date]])</f>
        <v>2026</v>
      </c>
      <c r="D605" s="16" t="str">
        <f>"Q"&amp;ROUNDUP(MONTH(SalesDataTable[[#This Row],[Order Date]])/3,0)</f>
        <v>Q2</v>
      </c>
      <c r="E605" s="4">
        <f>MONTH(SalesDataTable[[#This Row],[Order Date]])</f>
        <v>4</v>
      </c>
      <c r="F605" s="16" t="str">
        <f>TEXT(SalesDataTable[[#This Row],[Order Date]],"MMM")</f>
        <v>Apr</v>
      </c>
      <c r="G605" s="4" t="s">
        <v>11</v>
      </c>
      <c r="H605" s="4" t="s">
        <v>12</v>
      </c>
      <c r="I605" s="4" t="s">
        <v>8</v>
      </c>
      <c r="J605" s="4" t="s">
        <v>16</v>
      </c>
      <c r="K605" s="4" t="s">
        <v>34</v>
      </c>
      <c r="L605" s="4" t="s">
        <v>35</v>
      </c>
      <c r="M605" s="8">
        <v>8</v>
      </c>
      <c r="N605" s="5">
        <v>39.99</v>
      </c>
      <c r="O605" s="6">
        <v>0.15</v>
      </c>
      <c r="P605" s="5">
        <v>14.92</v>
      </c>
      <c r="Q605" s="5">
        <f t="shared" si="36"/>
        <v>271.93200000000002</v>
      </c>
      <c r="R605" s="5">
        <f t="shared" si="37"/>
        <v>119.36</v>
      </c>
      <c r="S605" s="5">
        <f t="shared" si="38"/>
        <v>152.572</v>
      </c>
      <c r="T605" s="7">
        <f t="shared" si="39"/>
        <v>0.56106673727255341</v>
      </c>
    </row>
    <row r="606" spans="1:20" ht="15.6">
      <c r="A606" s="2">
        <v>1284</v>
      </c>
      <c r="B606" s="3">
        <v>46131</v>
      </c>
      <c r="C606" s="4">
        <f>YEAR(SalesDataTable[[#This Row],[Order Date]])</f>
        <v>2026</v>
      </c>
      <c r="D606" s="16" t="str">
        <f>"Q"&amp;ROUNDUP(MONTH(SalesDataTable[[#This Row],[Order Date]])/3,0)</f>
        <v>Q2</v>
      </c>
      <c r="E606" s="4">
        <f>MONTH(SalesDataTable[[#This Row],[Order Date]])</f>
        <v>4</v>
      </c>
      <c r="F606" s="16" t="str">
        <f>TEXT(SalesDataTable[[#This Row],[Order Date]],"MMM")</f>
        <v>Apr</v>
      </c>
      <c r="G606" s="4" t="s">
        <v>6</v>
      </c>
      <c r="H606" s="4" t="s">
        <v>43</v>
      </c>
      <c r="I606" s="4" t="s">
        <v>19</v>
      </c>
      <c r="J606" s="4" t="s">
        <v>13</v>
      </c>
      <c r="K606" s="4" t="s">
        <v>14</v>
      </c>
      <c r="L606" s="4" t="s">
        <v>44</v>
      </c>
      <c r="M606" s="8">
        <v>1</v>
      </c>
      <c r="N606" s="5">
        <v>136.01</v>
      </c>
      <c r="O606" s="6">
        <v>0</v>
      </c>
      <c r="P606" s="5">
        <v>66.59</v>
      </c>
      <c r="Q606" s="5">
        <f t="shared" si="36"/>
        <v>136.01</v>
      </c>
      <c r="R606" s="5">
        <f t="shared" si="37"/>
        <v>66.59</v>
      </c>
      <c r="S606" s="5">
        <f t="shared" si="38"/>
        <v>69.419999999999987</v>
      </c>
      <c r="T606" s="7">
        <f t="shared" si="39"/>
        <v>0.51040364679067707</v>
      </c>
    </row>
    <row r="607" spans="1:20" ht="15.6">
      <c r="A607" s="2">
        <v>1657</v>
      </c>
      <c r="B607" s="3">
        <v>46131</v>
      </c>
      <c r="C607" s="4">
        <f>YEAR(SalesDataTable[[#This Row],[Order Date]])</f>
        <v>2026</v>
      </c>
      <c r="D607" s="16" t="str">
        <f>"Q"&amp;ROUNDUP(MONTH(SalesDataTable[[#This Row],[Order Date]])/3,0)</f>
        <v>Q2</v>
      </c>
      <c r="E607" s="4">
        <f>MONTH(SalesDataTable[[#This Row],[Order Date]])</f>
        <v>4</v>
      </c>
      <c r="F607" s="16" t="str">
        <f>TEXT(SalesDataTable[[#This Row],[Order Date]],"MMM")</f>
        <v>Apr</v>
      </c>
      <c r="G607" s="4" t="s">
        <v>0</v>
      </c>
      <c r="H607" s="4" t="s">
        <v>1</v>
      </c>
      <c r="I607" s="4" t="s">
        <v>8</v>
      </c>
      <c r="J607" s="4" t="s">
        <v>16</v>
      </c>
      <c r="K607" s="4" t="s">
        <v>23</v>
      </c>
      <c r="L607" s="4" t="s">
        <v>51</v>
      </c>
      <c r="M607" s="8">
        <v>15</v>
      </c>
      <c r="N607" s="5">
        <v>122.1</v>
      </c>
      <c r="O607" s="6">
        <v>0.15</v>
      </c>
      <c r="P607" s="5">
        <v>62.33</v>
      </c>
      <c r="Q607" s="5">
        <f t="shared" si="36"/>
        <v>1556.7749999999999</v>
      </c>
      <c r="R607" s="5">
        <f t="shared" si="37"/>
        <v>934.94999999999993</v>
      </c>
      <c r="S607" s="5">
        <f t="shared" si="38"/>
        <v>621.82499999999993</v>
      </c>
      <c r="T607" s="7">
        <f t="shared" si="39"/>
        <v>0.39943151707857588</v>
      </c>
    </row>
    <row r="608" spans="1:20" ht="15.6">
      <c r="A608" s="2">
        <v>2240</v>
      </c>
      <c r="B608" s="3">
        <v>46131</v>
      </c>
      <c r="C608" s="4">
        <f>YEAR(SalesDataTable[[#This Row],[Order Date]])</f>
        <v>2026</v>
      </c>
      <c r="D608" s="16" t="str">
        <f>"Q"&amp;ROUNDUP(MONTH(SalesDataTable[[#This Row],[Order Date]])/3,0)</f>
        <v>Q2</v>
      </c>
      <c r="E608" s="4">
        <f>MONTH(SalesDataTable[[#This Row],[Order Date]])</f>
        <v>4</v>
      </c>
      <c r="F608" s="16" t="str">
        <f>TEXT(SalesDataTable[[#This Row],[Order Date]],"MMM")</f>
        <v>Apr</v>
      </c>
      <c r="G608" s="4" t="s">
        <v>0</v>
      </c>
      <c r="H608" s="4" t="s">
        <v>50</v>
      </c>
      <c r="I608" s="4" t="s">
        <v>28</v>
      </c>
      <c r="J608" s="4" t="s">
        <v>3</v>
      </c>
      <c r="K608" s="4" t="s">
        <v>23</v>
      </c>
      <c r="L608" s="4" t="s">
        <v>24</v>
      </c>
      <c r="M608" s="8">
        <v>4</v>
      </c>
      <c r="N608" s="5">
        <v>341.75</v>
      </c>
      <c r="O608" s="6">
        <v>0.1</v>
      </c>
      <c r="P608" s="5">
        <v>191.91</v>
      </c>
      <c r="Q608" s="5">
        <f t="shared" si="36"/>
        <v>1230.3</v>
      </c>
      <c r="R608" s="5">
        <f t="shared" si="37"/>
        <v>767.64</v>
      </c>
      <c r="S608" s="5">
        <f t="shared" si="38"/>
        <v>462.65999999999997</v>
      </c>
      <c r="T608" s="7">
        <f t="shared" si="39"/>
        <v>0.37605462082418922</v>
      </c>
    </row>
    <row r="609" spans="1:20" ht="15.6">
      <c r="A609" s="2">
        <v>3050</v>
      </c>
      <c r="B609" s="3">
        <v>46131</v>
      </c>
      <c r="C609" s="4">
        <f>YEAR(SalesDataTable[[#This Row],[Order Date]])</f>
        <v>2026</v>
      </c>
      <c r="D609" s="16" t="str">
        <f>"Q"&amp;ROUNDUP(MONTH(SalesDataTable[[#This Row],[Order Date]])/3,0)</f>
        <v>Q2</v>
      </c>
      <c r="E609" s="4">
        <f>MONTH(SalesDataTable[[#This Row],[Order Date]])</f>
        <v>4</v>
      </c>
      <c r="F609" s="16" t="str">
        <f>TEXT(SalesDataTable[[#This Row],[Order Date]],"MMM")</f>
        <v>Apr</v>
      </c>
      <c r="G609" s="4" t="s">
        <v>20</v>
      </c>
      <c r="H609" s="4" t="s">
        <v>47</v>
      </c>
      <c r="I609" s="4" t="s">
        <v>19</v>
      </c>
      <c r="J609" s="4" t="s">
        <v>3</v>
      </c>
      <c r="K609" s="4" t="s">
        <v>9</v>
      </c>
      <c r="L609" s="4" t="s">
        <v>37</v>
      </c>
      <c r="M609" s="8">
        <v>3</v>
      </c>
      <c r="N609" s="5">
        <v>156.16</v>
      </c>
      <c r="O609" s="6">
        <v>0.05</v>
      </c>
      <c r="P609" s="5">
        <v>77.81</v>
      </c>
      <c r="Q609" s="5">
        <f t="shared" si="36"/>
        <v>445.05599999999998</v>
      </c>
      <c r="R609" s="5">
        <f t="shared" si="37"/>
        <v>233.43</v>
      </c>
      <c r="S609" s="5">
        <f t="shared" si="38"/>
        <v>211.62599999999998</v>
      </c>
      <c r="T609" s="7">
        <f t="shared" si="39"/>
        <v>0.47550420621225192</v>
      </c>
    </row>
    <row r="610" spans="1:20" ht="15.6">
      <c r="A610" s="2">
        <v>3213</v>
      </c>
      <c r="B610" s="3">
        <v>46131</v>
      </c>
      <c r="C610" s="4">
        <f>YEAR(SalesDataTable[[#This Row],[Order Date]])</f>
        <v>2026</v>
      </c>
      <c r="D610" s="16" t="str">
        <f>"Q"&amp;ROUNDUP(MONTH(SalesDataTable[[#This Row],[Order Date]])/3,0)</f>
        <v>Q2</v>
      </c>
      <c r="E610" s="4">
        <f>MONTH(SalesDataTable[[#This Row],[Order Date]])</f>
        <v>4</v>
      </c>
      <c r="F610" s="16" t="str">
        <f>TEXT(SalesDataTable[[#This Row],[Order Date]],"MMM")</f>
        <v>Apr</v>
      </c>
      <c r="G610" s="4" t="s">
        <v>0</v>
      </c>
      <c r="H610" s="4" t="s">
        <v>50</v>
      </c>
      <c r="I610" s="4" t="s">
        <v>2</v>
      </c>
      <c r="J610" s="4" t="s">
        <v>3</v>
      </c>
      <c r="K610" s="4" t="s">
        <v>14</v>
      </c>
      <c r="L610" s="4" t="s">
        <v>44</v>
      </c>
      <c r="M610" s="8">
        <v>2</v>
      </c>
      <c r="N610" s="5">
        <v>132.53</v>
      </c>
      <c r="O610" s="6">
        <v>0.05</v>
      </c>
      <c r="P610" s="5">
        <v>66.39</v>
      </c>
      <c r="Q610" s="5">
        <f t="shared" si="36"/>
        <v>251.80699999999999</v>
      </c>
      <c r="R610" s="5">
        <f t="shared" si="37"/>
        <v>132.78</v>
      </c>
      <c r="S610" s="5">
        <f t="shared" si="38"/>
        <v>119.02699999999999</v>
      </c>
      <c r="T610" s="7">
        <f t="shared" si="39"/>
        <v>0.47269138665724142</v>
      </c>
    </row>
    <row r="611" spans="1:20" ht="15.6">
      <c r="A611" s="2">
        <v>3367</v>
      </c>
      <c r="B611" s="3">
        <v>46131</v>
      </c>
      <c r="C611" s="4">
        <f>YEAR(SalesDataTable[[#This Row],[Order Date]])</f>
        <v>2026</v>
      </c>
      <c r="D611" s="16" t="str">
        <f>"Q"&amp;ROUNDUP(MONTH(SalesDataTable[[#This Row],[Order Date]])/3,0)</f>
        <v>Q2</v>
      </c>
      <c r="E611" s="4">
        <f>MONTH(SalesDataTable[[#This Row],[Order Date]])</f>
        <v>4</v>
      </c>
      <c r="F611" s="16" t="str">
        <f>TEXT(SalesDataTable[[#This Row],[Order Date]],"MMM")</f>
        <v>Apr</v>
      </c>
      <c r="G611" s="4" t="s">
        <v>11</v>
      </c>
      <c r="H611" s="4" t="s">
        <v>18</v>
      </c>
      <c r="I611" s="4" t="s">
        <v>2</v>
      </c>
      <c r="J611" s="4" t="s">
        <v>3</v>
      </c>
      <c r="K611" s="4" t="s">
        <v>14</v>
      </c>
      <c r="L611" s="4" t="s">
        <v>32</v>
      </c>
      <c r="M611" s="8">
        <v>3</v>
      </c>
      <c r="N611" s="5">
        <v>45.79</v>
      </c>
      <c r="O611" s="6">
        <v>0</v>
      </c>
      <c r="P611" s="5">
        <v>17.98</v>
      </c>
      <c r="Q611" s="5">
        <f t="shared" si="36"/>
        <v>137.37</v>
      </c>
      <c r="R611" s="5">
        <f t="shared" si="37"/>
        <v>53.94</v>
      </c>
      <c r="S611" s="5">
        <f t="shared" si="38"/>
        <v>83.43</v>
      </c>
      <c r="T611" s="7">
        <f t="shared" si="39"/>
        <v>0.60733784669141733</v>
      </c>
    </row>
    <row r="612" spans="1:20" ht="15.6">
      <c r="A612" s="2">
        <v>3885</v>
      </c>
      <c r="B612" s="3">
        <v>46131</v>
      </c>
      <c r="C612" s="4">
        <f>YEAR(SalesDataTable[[#This Row],[Order Date]])</f>
        <v>2026</v>
      </c>
      <c r="D612" s="16" t="str">
        <f>"Q"&amp;ROUNDUP(MONTH(SalesDataTable[[#This Row],[Order Date]])/3,0)</f>
        <v>Q2</v>
      </c>
      <c r="E612" s="4">
        <f>MONTH(SalesDataTable[[#This Row],[Order Date]])</f>
        <v>4</v>
      </c>
      <c r="F612" s="16" t="str">
        <f>TEXT(SalesDataTable[[#This Row],[Order Date]],"MMM")</f>
        <v>Apr</v>
      </c>
      <c r="G612" s="4" t="s">
        <v>0</v>
      </c>
      <c r="H612" s="4" t="s">
        <v>50</v>
      </c>
      <c r="I612" s="4" t="s">
        <v>2</v>
      </c>
      <c r="J612" s="4" t="s">
        <v>13</v>
      </c>
      <c r="K612" s="4" t="s">
        <v>14</v>
      </c>
      <c r="L612" s="4" t="s">
        <v>44</v>
      </c>
      <c r="M612" s="8">
        <v>2</v>
      </c>
      <c r="N612" s="5">
        <v>133.97</v>
      </c>
      <c r="O612" s="6">
        <v>0.15</v>
      </c>
      <c r="P612" s="5">
        <v>67.36</v>
      </c>
      <c r="Q612" s="5">
        <f t="shared" si="36"/>
        <v>227.749</v>
      </c>
      <c r="R612" s="5">
        <f t="shared" si="37"/>
        <v>134.72</v>
      </c>
      <c r="S612" s="5">
        <f t="shared" si="38"/>
        <v>93.028999999999996</v>
      </c>
      <c r="T612" s="7">
        <f t="shared" si="39"/>
        <v>0.40847160690057915</v>
      </c>
    </row>
    <row r="613" spans="1:20" ht="15.6">
      <c r="A613" s="2">
        <v>4372</v>
      </c>
      <c r="B613" s="3">
        <v>46131</v>
      </c>
      <c r="C613" s="4">
        <f>YEAR(SalesDataTable[[#This Row],[Order Date]])</f>
        <v>2026</v>
      </c>
      <c r="D613" s="16" t="str">
        <f>"Q"&amp;ROUNDUP(MONTH(SalesDataTable[[#This Row],[Order Date]])/3,0)</f>
        <v>Q2</v>
      </c>
      <c r="E613" s="4">
        <f>MONTH(SalesDataTable[[#This Row],[Order Date]])</f>
        <v>4</v>
      </c>
      <c r="F613" s="16" t="str">
        <f>TEXT(SalesDataTable[[#This Row],[Order Date]],"MMM")</f>
        <v>Apr</v>
      </c>
      <c r="G613" s="4" t="s">
        <v>0</v>
      </c>
      <c r="H613" s="4" t="s">
        <v>50</v>
      </c>
      <c r="I613" s="4" t="s">
        <v>2</v>
      </c>
      <c r="J613" s="4" t="s">
        <v>13</v>
      </c>
      <c r="K613" s="4" t="s">
        <v>34</v>
      </c>
      <c r="L613" s="4" t="s">
        <v>42</v>
      </c>
      <c r="M613" s="8">
        <v>1</v>
      </c>
      <c r="N613" s="5">
        <v>37.11</v>
      </c>
      <c r="O613" s="6">
        <v>0.1</v>
      </c>
      <c r="P613" s="5">
        <v>14.27</v>
      </c>
      <c r="Q613" s="5">
        <f t="shared" si="36"/>
        <v>33.399000000000001</v>
      </c>
      <c r="R613" s="5">
        <f t="shared" si="37"/>
        <v>14.27</v>
      </c>
      <c r="S613" s="5">
        <f t="shared" si="38"/>
        <v>19.129000000000001</v>
      </c>
      <c r="T613" s="7">
        <f t="shared" si="39"/>
        <v>0.5727416988532591</v>
      </c>
    </row>
    <row r="614" spans="1:20" ht="15.6">
      <c r="A614" s="2">
        <v>4417</v>
      </c>
      <c r="B614" s="3">
        <v>46131</v>
      </c>
      <c r="C614" s="4">
        <f>YEAR(SalesDataTable[[#This Row],[Order Date]])</f>
        <v>2026</v>
      </c>
      <c r="D614" s="16" t="str">
        <f>"Q"&amp;ROUNDUP(MONTH(SalesDataTable[[#This Row],[Order Date]])/3,0)</f>
        <v>Q2</v>
      </c>
      <c r="E614" s="4">
        <f>MONTH(SalesDataTable[[#This Row],[Order Date]])</f>
        <v>4</v>
      </c>
      <c r="F614" s="16" t="str">
        <f>TEXT(SalesDataTable[[#This Row],[Order Date]],"MMM")</f>
        <v>Apr</v>
      </c>
      <c r="G614" s="4" t="s">
        <v>20</v>
      </c>
      <c r="H614" s="4" t="s">
        <v>33</v>
      </c>
      <c r="I614" s="4" t="s">
        <v>19</v>
      </c>
      <c r="J614" s="4" t="s">
        <v>13</v>
      </c>
      <c r="K614" s="4" t="s">
        <v>23</v>
      </c>
      <c r="L614" s="4" t="s">
        <v>24</v>
      </c>
      <c r="M614" s="8">
        <v>3</v>
      </c>
      <c r="N614" s="5">
        <v>334.01</v>
      </c>
      <c r="O614" s="6">
        <v>0.15</v>
      </c>
      <c r="P614" s="5">
        <v>192.17</v>
      </c>
      <c r="Q614" s="5">
        <f t="shared" si="36"/>
        <v>851.72550000000001</v>
      </c>
      <c r="R614" s="5">
        <f t="shared" si="37"/>
        <v>576.51</v>
      </c>
      <c r="S614" s="5">
        <f t="shared" si="38"/>
        <v>275.21550000000002</v>
      </c>
      <c r="T614" s="7">
        <f t="shared" si="39"/>
        <v>0.32312699337990941</v>
      </c>
    </row>
    <row r="615" spans="1:20" ht="15.6">
      <c r="A615" s="2">
        <v>1147</v>
      </c>
      <c r="B615" s="3">
        <v>46132</v>
      </c>
      <c r="C615" s="4">
        <f>YEAR(SalesDataTable[[#This Row],[Order Date]])</f>
        <v>2026</v>
      </c>
      <c r="D615" s="16" t="str">
        <f>"Q"&amp;ROUNDUP(MONTH(SalesDataTable[[#This Row],[Order Date]])/3,0)</f>
        <v>Q2</v>
      </c>
      <c r="E615" s="4">
        <f>MONTH(SalesDataTable[[#This Row],[Order Date]])</f>
        <v>4</v>
      </c>
      <c r="F615" s="16" t="str">
        <f>TEXT(SalesDataTable[[#This Row],[Order Date]],"MMM")</f>
        <v>Apr</v>
      </c>
      <c r="G615" s="4" t="s">
        <v>20</v>
      </c>
      <c r="H615" s="4" t="s">
        <v>31</v>
      </c>
      <c r="I615" s="4" t="s">
        <v>2</v>
      </c>
      <c r="J615" s="4" t="s">
        <v>13</v>
      </c>
      <c r="K615" s="4" t="s">
        <v>14</v>
      </c>
      <c r="L615" s="4" t="s">
        <v>44</v>
      </c>
      <c r="M615" s="8">
        <v>1</v>
      </c>
      <c r="N615" s="5">
        <v>131.46</v>
      </c>
      <c r="O615" s="6">
        <v>0</v>
      </c>
      <c r="P615" s="5">
        <v>67.77</v>
      </c>
      <c r="Q615" s="5">
        <f t="shared" si="36"/>
        <v>131.46</v>
      </c>
      <c r="R615" s="5">
        <f t="shared" si="37"/>
        <v>67.77</v>
      </c>
      <c r="S615" s="5">
        <f t="shared" si="38"/>
        <v>63.690000000000012</v>
      </c>
      <c r="T615" s="7">
        <f t="shared" si="39"/>
        <v>0.48448197170241902</v>
      </c>
    </row>
    <row r="616" spans="1:20" ht="15.6">
      <c r="A616" s="2">
        <v>1514</v>
      </c>
      <c r="B616" s="3">
        <v>46132</v>
      </c>
      <c r="C616" s="4">
        <f>YEAR(SalesDataTable[[#This Row],[Order Date]])</f>
        <v>2026</v>
      </c>
      <c r="D616" s="16" t="str">
        <f>"Q"&amp;ROUNDUP(MONTH(SalesDataTable[[#This Row],[Order Date]])/3,0)</f>
        <v>Q2</v>
      </c>
      <c r="E616" s="4">
        <f>MONTH(SalesDataTable[[#This Row],[Order Date]])</f>
        <v>4</v>
      </c>
      <c r="F616" s="16" t="str">
        <f>TEXT(SalesDataTable[[#This Row],[Order Date]],"MMM")</f>
        <v>Apr</v>
      </c>
      <c r="G616" s="4" t="s">
        <v>11</v>
      </c>
      <c r="H616" s="4" t="s">
        <v>18</v>
      </c>
      <c r="I616" s="4" t="s">
        <v>19</v>
      </c>
      <c r="J616" s="4" t="s">
        <v>3</v>
      </c>
      <c r="K616" s="4" t="s">
        <v>9</v>
      </c>
      <c r="L616" s="4" t="s">
        <v>46</v>
      </c>
      <c r="M616" s="8">
        <v>3</v>
      </c>
      <c r="N616" s="5">
        <v>72.48</v>
      </c>
      <c r="O616" s="6">
        <v>0</v>
      </c>
      <c r="P616" s="5">
        <v>32.36</v>
      </c>
      <c r="Q616" s="5">
        <f t="shared" si="36"/>
        <v>217.44</v>
      </c>
      <c r="R616" s="5">
        <f t="shared" si="37"/>
        <v>97.08</v>
      </c>
      <c r="S616" s="5">
        <f t="shared" si="38"/>
        <v>120.36</v>
      </c>
      <c r="T616" s="7">
        <f t="shared" si="39"/>
        <v>0.55353200883002207</v>
      </c>
    </row>
    <row r="617" spans="1:20" ht="15.6">
      <c r="A617" s="2">
        <v>1538</v>
      </c>
      <c r="B617" s="3">
        <v>46132</v>
      </c>
      <c r="C617" s="4">
        <f>YEAR(SalesDataTable[[#This Row],[Order Date]])</f>
        <v>2026</v>
      </c>
      <c r="D617" s="16" t="str">
        <f>"Q"&amp;ROUNDUP(MONTH(SalesDataTable[[#This Row],[Order Date]])/3,0)</f>
        <v>Q2</v>
      </c>
      <c r="E617" s="4">
        <f>MONTH(SalesDataTable[[#This Row],[Order Date]])</f>
        <v>4</v>
      </c>
      <c r="F617" s="16" t="str">
        <f>TEXT(SalesDataTable[[#This Row],[Order Date]],"MMM")</f>
        <v>Apr</v>
      </c>
      <c r="G617" s="4" t="s">
        <v>11</v>
      </c>
      <c r="H617" s="4" t="s">
        <v>12</v>
      </c>
      <c r="I617" s="4" t="s">
        <v>28</v>
      </c>
      <c r="J617" s="4" t="s">
        <v>13</v>
      </c>
      <c r="K617" s="4" t="s">
        <v>4</v>
      </c>
      <c r="L617" s="4" t="s">
        <v>5</v>
      </c>
      <c r="M617" s="8">
        <v>1</v>
      </c>
      <c r="N617" s="5">
        <v>81.98</v>
      </c>
      <c r="O617" s="6">
        <v>0</v>
      </c>
      <c r="P617" s="5">
        <v>43.15</v>
      </c>
      <c r="Q617" s="5">
        <f t="shared" si="36"/>
        <v>81.98</v>
      </c>
      <c r="R617" s="5">
        <f t="shared" si="37"/>
        <v>43.15</v>
      </c>
      <c r="S617" s="5">
        <f t="shared" si="38"/>
        <v>38.830000000000005</v>
      </c>
      <c r="T617" s="7">
        <f t="shared" si="39"/>
        <v>0.47365211027079779</v>
      </c>
    </row>
    <row r="618" spans="1:20" ht="15.6">
      <c r="A618" s="2">
        <v>1679</v>
      </c>
      <c r="B618" s="3">
        <v>46132</v>
      </c>
      <c r="C618" s="4">
        <f>YEAR(SalesDataTable[[#This Row],[Order Date]])</f>
        <v>2026</v>
      </c>
      <c r="D618" s="16" t="str">
        <f>"Q"&amp;ROUNDUP(MONTH(SalesDataTable[[#This Row],[Order Date]])/3,0)</f>
        <v>Q2</v>
      </c>
      <c r="E618" s="4">
        <f>MONTH(SalesDataTable[[#This Row],[Order Date]])</f>
        <v>4</v>
      </c>
      <c r="F618" s="16" t="str">
        <f>TEXT(SalesDataTable[[#This Row],[Order Date]],"MMM")</f>
        <v>Apr</v>
      </c>
      <c r="G618" s="4" t="s">
        <v>20</v>
      </c>
      <c r="H618" s="4" t="s">
        <v>47</v>
      </c>
      <c r="I618" s="4" t="s">
        <v>28</v>
      </c>
      <c r="J618" s="4" t="s">
        <v>3</v>
      </c>
      <c r="K618" s="4" t="s">
        <v>14</v>
      </c>
      <c r="L618" s="4" t="s">
        <v>32</v>
      </c>
      <c r="M618" s="8">
        <v>1</v>
      </c>
      <c r="N618" s="5">
        <v>46.71</v>
      </c>
      <c r="O618" s="6">
        <v>0</v>
      </c>
      <c r="P618" s="5">
        <v>18.18</v>
      </c>
      <c r="Q618" s="5">
        <f t="shared" si="36"/>
        <v>46.71</v>
      </c>
      <c r="R618" s="5">
        <f t="shared" si="37"/>
        <v>18.18</v>
      </c>
      <c r="S618" s="5">
        <f t="shared" si="38"/>
        <v>28.53</v>
      </c>
      <c r="T618" s="7">
        <f t="shared" si="39"/>
        <v>0.61078998073217727</v>
      </c>
    </row>
    <row r="619" spans="1:20" ht="15.6">
      <c r="A619" s="2">
        <v>1708</v>
      </c>
      <c r="B619" s="3">
        <v>46132</v>
      </c>
      <c r="C619" s="4">
        <f>YEAR(SalesDataTable[[#This Row],[Order Date]])</f>
        <v>2026</v>
      </c>
      <c r="D619" s="16" t="str">
        <f>"Q"&amp;ROUNDUP(MONTH(SalesDataTable[[#This Row],[Order Date]])/3,0)</f>
        <v>Q2</v>
      </c>
      <c r="E619" s="4">
        <f>MONTH(SalesDataTable[[#This Row],[Order Date]])</f>
        <v>4</v>
      </c>
      <c r="F619" s="16" t="str">
        <f>TEXT(SalesDataTable[[#This Row],[Order Date]],"MMM")</f>
        <v>Apr</v>
      </c>
      <c r="G619" s="4" t="s">
        <v>11</v>
      </c>
      <c r="H619" s="4" t="s">
        <v>25</v>
      </c>
      <c r="I619" s="4" t="s">
        <v>28</v>
      </c>
      <c r="J619" s="4" t="s">
        <v>13</v>
      </c>
      <c r="K619" s="4" t="s">
        <v>34</v>
      </c>
      <c r="L619" s="4" t="s">
        <v>35</v>
      </c>
      <c r="M619" s="8">
        <v>1</v>
      </c>
      <c r="N619" s="5">
        <v>41.01</v>
      </c>
      <c r="O619" s="6">
        <v>0</v>
      </c>
      <c r="P619" s="5">
        <v>14.5</v>
      </c>
      <c r="Q619" s="5">
        <f t="shared" si="36"/>
        <v>41.01</v>
      </c>
      <c r="R619" s="5">
        <f t="shared" si="37"/>
        <v>14.5</v>
      </c>
      <c r="S619" s="5">
        <f t="shared" si="38"/>
        <v>26.509999999999998</v>
      </c>
      <c r="T619" s="7">
        <f t="shared" si="39"/>
        <v>0.64642770056083876</v>
      </c>
    </row>
    <row r="620" spans="1:20" ht="15.6">
      <c r="A620" s="2">
        <v>2686</v>
      </c>
      <c r="B620" s="3">
        <v>46132</v>
      </c>
      <c r="C620" s="4">
        <f>YEAR(SalesDataTable[[#This Row],[Order Date]])</f>
        <v>2026</v>
      </c>
      <c r="D620" s="16" t="str">
        <f>"Q"&amp;ROUNDUP(MONTH(SalesDataTable[[#This Row],[Order Date]])/3,0)</f>
        <v>Q2</v>
      </c>
      <c r="E620" s="4">
        <f>MONTH(SalesDataTable[[#This Row],[Order Date]])</f>
        <v>4</v>
      </c>
      <c r="F620" s="16" t="str">
        <f>TEXT(SalesDataTable[[#This Row],[Order Date]],"MMM")</f>
        <v>Apr</v>
      </c>
      <c r="G620" s="4" t="s">
        <v>6</v>
      </c>
      <c r="H620" s="4" t="s">
        <v>43</v>
      </c>
      <c r="I620" s="4" t="s">
        <v>2</v>
      </c>
      <c r="J620" s="4" t="s">
        <v>3</v>
      </c>
      <c r="K620" s="4" t="s">
        <v>9</v>
      </c>
      <c r="L620" s="4" t="s">
        <v>46</v>
      </c>
      <c r="M620" s="8">
        <v>1</v>
      </c>
      <c r="N620" s="5">
        <v>70.45</v>
      </c>
      <c r="O620" s="6">
        <v>0.05</v>
      </c>
      <c r="P620" s="5">
        <v>31.98</v>
      </c>
      <c r="Q620" s="5">
        <f t="shared" si="36"/>
        <v>66.927499999999995</v>
      </c>
      <c r="R620" s="5">
        <f t="shared" si="37"/>
        <v>31.98</v>
      </c>
      <c r="S620" s="5">
        <f t="shared" si="38"/>
        <v>34.947499999999991</v>
      </c>
      <c r="T620" s="7">
        <f t="shared" si="39"/>
        <v>0.52216951178514059</v>
      </c>
    </row>
    <row r="621" spans="1:20" ht="15.6">
      <c r="A621" s="2">
        <v>3307</v>
      </c>
      <c r="B621" s="3">
        <v>46132</v>
      </c>
      <c r="C621" s="4">
        <f>YEAR(SalesDataTable[[#This Row],[Order Date]])</f>
        <v>2026</v>
      </c>
      <c r="D621" s="16" t="str">
        <f>"Q"&amp;ROUNDUP(MONTH(SalesDataTable[[#This Row],[Order Date]])/3,0)</f>
        <v>Q2</v>
      </c>
      <c r="E621" s="4">
        <f>MONTH(SalesDataTable[[#This Row],[Order Date]])</f>
        <v>4</v>
      </c>
      <c r="F621" s="16" t="str">
        <f>TEXT(SalesDataTable[[#This Row],[Order Date]],"MMM")</f>
        <v>Apr</v>
      </c>
      <c r="G621" s="4" t="s">
        <v>20</v>
      </c>
      <c r="H621" s="4" t="s">
        <v>47</v>
      </c>
      <c r="I621" s="4" t="s">
        <v>19</v>
      </c>
      <c r="J621" s="4" t="s">
        <v>16</v>
      </c>
      <c r="K621" s="4" t="s">
        <v>4</v>
      </c>
      <c r="L621" s="4" t="s">
        <v>22</v>
      </c>
      <c r="M621" s="8">
        <v>2</v>
      </c>
      <c r="N621" s="5">
        <v>51.39</v>
      </c>
      <c r="O621" s="6">
        <v>0.05</v>
      </c>
      <c r="P621" s="5">
        <v>22.28</v>
      </c>
      <c r="Q621" s="5">
        <f t="shared" si="36"/>
        <v>97.640999999999991</v>
      </c>
      <c r="R621" s="5">
        <f t="shared" si="37"/>
        <v>44.56</v>
      </c>
      <c r="S621" s="5">
        <f t="shared" si="38"/>
        <v>53.080999999999989</v>
      </c>
      <c r="T621" s="7">
        <f t="shared" si="39"/>
        <v>0.54363433393758764</v>
      </c>
    </row>
    <row r="622" spans="1:20" ht="15.6">
      <c r="A622" s="2">
        <v>3772</v>
      </c>
      <c r="B622" s="3">
        <v>46132</v>
      </c>
      <c r="C622" s="4">
        <f>YEAR(SalesDataTable[[#This Row],[Order Date]])</f>
        <v>2026</v>
      </c>
      <c r="D622" s="16" t="str">
        <f>"Q"&amp;ROUNDUP(MONTH(SalesDataTable[[#This Row],[Order Date]])/3,0)</f>
        <v>Q2</v>
      </c>
      <c r="E622" s="4">
        <f>MONTH(SalesDataTable[[#This Row],[Order Date]])</f>
        <v>4</v>
      </c>
      <c r="F622" s="16" t="str">
        <f>TEXT(SalesDataTable[[#This Row],[Order Date]],"MMM")</f>
        <v>Apr</v>
      </c>
      <c r="G622" s="4" t="s">
        <v>0</v>
      </c>
      <c r="H622" s="4" t="s">
        <v>50</v>
      </c>
      <c r="I622" s="4" t="s">
        <v>19</v>
      </c>
      <c r="J622" s="4" t="s">
        <v>3</v>
      </c>
      <c r="K622" s="4" t="s">
        <v>23</v>
      </c>
      <c r="L622" s="4" t="s">
        <v>51</v>
      </c>
      <c r="M622" s="8">
        <v>2</v>
      </c>
      <c r="N622" s="5">
        <v>122.03</v>
      </c>
      <c r="O622" s="6">
        <v>0</v>
      </c>
      <c r="P622" s="5">
        <v>59.43</v>
      </c>
      <c r="Q622" s="5">
        <f t="shared" si="36"/>
        <v>244.06</v>
      </c>
      <c r="R622" s="5">
        <f t="shared" si="37"/>
        <v>118.86</v>
      </c>
      <c r="S622" s="5">
        <f t="shared" si="38"/>
        <v>125.2</v>
      </c>
      <c r="T622" s="7">
        <f t="shared" si="39"/>
        <v>0.51298860935835455</v>
      </c>
    </row>
    <row r="623" spans="1:20" ht="15.6">
      <c r="A623" s="2">
        <v>3877</v>
      </c>
      <c r="B623" s="3">
        <v>46132</v>
      </c>
      <c r="C623" s="4">
        <f>YEAR(SalesDataTable[[#This Row],[Order Date]])</f>
        <v>2026</v>
      </c>
      <c r="D623" s="16" t="str">
        <f>"Q"&amp;ROUNDUP(MONTH(SalesDataTable[[#This Row],[Order Date]])/3,0)</f>
        <v>Q2</v>
      </c>
      <c r="E623" s="4">
        <f>MONTH(SalesDataTable[[#This Row],[Order Date]])</f>
        <v>4</v>
      </c>
      <c r="F623" s="16" t="str">
        <f>TEXT(SalesDataTable[[#This Row],[Order Date]],"MMM")</f>
        <v>Apr</v>
      </c>
      <c r="G623" s="4" t="s">
        <v>20</v>
      </c>
      <c r="H623" s="4" t="s">
        <v>21</v>
      </c>
      <c r="I623" s="4" t="s">
        <v>2</v>
      </c>
      <c r="J623" s="4" t="s">
        <v>13</v>
      </c>
      <c r="K623" s="4" t="s">
        <v>14</v>
      </c>
      <c r="L623" s="4" t="s">
        <v>44</v>
      </c>
      <c r="M623" s="8">
        <v>3</v>
      </c>
      <c r="N623" s="5">
        <v>132.07</v>
      </c>
      <c r="O623" s="6">
        <v>0.05</v>
      </c>
      <c r="P623" s="5">
        <v>66.41</v>
      </c>
      <c r="Q623" s="5">
        <f t="shared" si="36"/>
        <v>376.39949999999999</v>
      </c>
      <c r="R623" s="5">
        <f t="shared" si="37"/>
        <v>199.23</v>
      </c>
      <c r="S623" s="5">
        <f t="shared" si="38"/>
        <v>177.1695</v>
      </c>
      <c r="T623" s="7">
        <f t="shared" si="39"/>
        <v>0.47069536489819991</v>
      </c>
    </row>
    <row r="624" spans="1:20" ht="15.6">
      <c r="A624" s="2">
        <v>4117</v>
      </c>
      <c r="B624" s="3">
        <v>46132</v>
      </c>
      <c r="C624" s="4">
        <f>YEAR(SalesDataTable[[#This Row],[Order Date]])</f>
        <v>2026</v>
      </c>
      <c r="D624" s="16" t="str">
        <f>"Q"&amp;ROUNDUP(MONTH(SalesDataTable[[#This Row],[Order Date]])/3,0)</f>
        <v>Q2</v>
      </c>
      <c r="E624" s="4">
        <f>MONTH(SalesDataTable[[#This Row],[Order Date]])</f>
        <v>4</v>
      </c>
      <c r="F624" s="16" t="str">
        <f>TEXT(SalesDataTable[[#This Row],[Order Date]],"MMM")</f>
        <v>Apr</v>
      </c>
      <c r="G624" s="4" t="s">
        <v>20</v>
      </c>
      <c r="H624" s="4" t="s">
        <v>31</v>
      </c>
      <c r="I624" s="4" t="s">
        <v>28</v>
      </c>
      <c r="J624" s="4" t="s">
        <v>3</v>
      </c>
      <c r="K624" s="4" t="s">
        <v>4</v>
      </c>
      <c r="L624" s="4" t="s">
        <v>26</v>
      </c>
      <c r="M624" s="8">
        <v>1</v>
      </c>
      <c r="N624" s="5">
        <v>41.04</v>
      </c>
      <c r="O624" s="6">
        <v>0.1</v>
      </c>
      <c r="P624" s="5">
        <v>17.02</v>
      </c>
      <c r="Q624" s="5">
        <f t="shared" si="36"/>
        <v>36.936</v>
      </c>
      <c r="R624" s="5">
        <f t="shared" si="37"/>
        <v>17.02</v>
      </c>
      <c r="S624" s="5">
        <f t="shared" si="38"/>
        <v>19.916</v>
      </c>
      <c r="T624" s="7">
        <f t="shared" si="39"/>
        <v>0.53920294563569415</v>
      </c>
    </row>
    <row r="625" spans="1:20" ht="15.6">
      <c r="A625" s="2">
        <v>4562</v>
      </c>
      <c r="B625" s="3">
        <v>46132</v>
      </c>
      <c r="C625" s="4">
        <f>YEAR(SalesDataTable[[#This Row],[Order Date]])</f>
        <v>2026</v>
      </c>
      <c r="D625" s="16" t="str">
        <f>"Q"&amp;ROUNDUP(MONTH(SalesDataTable[[#This Row],[Order Date]])/3,0)</f>
        <v>Q2</v>
      </c>
      <c r="E625" s="4">
        <f>MONTH(SalesDataTable[[#This Row],[Order Date]])</f>
        <v>4</v>
      </c>
      <c r="F625" s="16" t="str">
        <f>TEXT(SalesDataTable[[#This Row],[Order Date]],"MMM")</f>
        <v>Apr</v>
      </c>
      <c r="G625" s="4" t="s">
        <v>6</v>
      </c>
      <c r="H625" s="4" t="s">
        <v>7</v>
      </c>
      <c r="I625" s="4" t="s">
        <v>19</v>
      </c>
      <c r="J625" s="4" t="s">
        <v>13</v>
      </c>
      <c r="K625" s="4" t="s">
        <v>34</v>
      </c>
      <c r="L625" s="4" t="s">
        <v>35</v>
      </c>
      <c r="M625" s="8">
        <v>2</v>
      </c>
      <c r="N625" s="5">
        <v>40.56</v>
      </c>
      <c r="O625" s="6">
        <v>0</v>
      </c>
      <c r="P625" s="5">
        <v>15.09</v>
      </c>
      <c r="Q625" s="5">
        <f t="shared" si="36"/>
        <v>81.12</v>
      </c>
      <c r="R625" s="5">
        <f t="shared" si="37"/>
        <v>30.18</v>
      </c>
      <c r="S625" s="5">
        <f t="shared" si="38"/>
        <v>50.940000000000005</v>
      </c>
      <c r="T625" s="7">
        <f t="shared" si="39"/>
        <v>0.62795857988165682</v>
      </c>
    </row>
    <row r="626" spans="1:20" ht="15.6">
      <c r="A626" s="2">
        <v>4683</v>
      </c>
      <c r="B626" s="3">
        <v>46132</v>
      </c>
      <c r="C626" s="4">
        <f>YEAR(SalesDataTable[[#This Row],[Order Date]])</f>
        <v>2026</v>
      </c>
      <c r="D626" s="16" t="str">
        <f>"Q"&amp;ROUNDUP(MONTH(SalesDataTable[[#This Row],[Order Date]])/3,0)</f>
        <v>Q2</v>
      </c>
      <c r="E626" s="4">
        <f>MONTH(SalesDataTable[[#This Row],[Order Date]])</f>
        <v>4</v>
      </c>
      <c r="F626" s="16" t="str">
        <f>TEXT(SalesDataTable[[#This Row],[Order Date]],"MMM")</f>
        <v>Apr</v>
      </c>
      <c r="G626" s="4" t="s">
        <v>11</v>
      </c>
      <c r="H626" s="4" t="s">
        <v>52</v>
      </c>
      <c r="I626" s="4" t="s">
        <v>2</v>
      </c>
      <c r="J626" s="4" t="s">
        <v>16</v>
      </c>
      <c r="K626" s="4" t="s">
        <v>34</v>
      </c>
      <c r="L626" s="4" t="s">
        <v>45</v>
      </c>
      <c r="M626" s="8">
        <v>3</v>
      </c>
      <c r="N626" s="5">
        <v>51.36</v>
      </c>
      <c r="O626" s="6">
        <v>0</v>
      </c>
      <c r="P626" s="5">
        <v>22.05</v>
      </c>
      <c r="Q626" s="5">
        <f t="shared" si="36"/>
        <v>154.07999999999998</v>
      </c>
      <c r="R626" s="5">
        <f t="shared" si="37"/>
        <v>66.150000000000006</v>
      </c>
      <c r="S626" s="5">
        <f t="shared" si="38"/>
        <v>87.929999999999978</v>
      </c>
      <c r="T626" s="7">
        <f t="shared" si="39"/>
        <v>0.57067757009345788</v>
      </c>
    </row>
    <row r="627" spans="1:20" ht="15.6">
      <c r="A627" s="2">
        <v>308</v>
      </c>
      <c r="B627" s="3">
        <v>46133</v>
      </c>
      <c r="C627" s="4">
        <f>YEAR(SalesDataTable[[#This Row],[Order Date]])</f>
        <v>2026</v>
      </c>
      <c r="D627" s="16" t="str">
        <f>"Q"&amp;ROUNDUP(MONTH(SalesDataTable[[#This Row],[Order Date]])/3,0)</f>
        <v>Q2</v>
      </c>
      <c r="E627" s="4">
        <f>MONTH(SalesDataTable[[#This Row],[Order Date]])</f>
        <v>4</v>
      </c>
      <c r="F627" s="16" t="str">
        <f>TEXT(SalesDataTable[[#This Row],[Order Date]],"MMM")</f>
        <v>Apr</v>
      </c>
      <c r="G627" s="4" t="s">
        <v>20</v>
      </c>
      <c r="H627" s="4" t="s">
        <v>31</v>
      </c>
      <c r="I627" s="4" t="s">
        <v>2</v>
      </c>
      <c r="J627" s="4" t="s">
        <v>3</v>
      </c>
      <c r="K627" s="4" t="s">
        <v>9</v>
      </c>
      <c r="L627" s="4" t="s">
        <v>10</v>
      </c>
      <c r="M627" s="8">
        <v>6</v>
      </c>
      <c r="N627" s="5">
        <v>93.58</v>
      </c>
      <c r="O627" s="6">
        <v>0</v>
      </c>
      <c r="P627" s="5">
        <v>46.68</v>
      </c>
      <c r="Q627" s="5">
        <f t="shared" si="36"/>
        <v>561.48</v>
      </c>
      <c r="R627" s="5">
        <f t="shared" si="37"/>
        <v>280.08</v>
      </c>
      <c r="S627" s="5">
        <f t="shared" si="38"/>
        <v>281.40000000000003</v>
      </c>
      <c r="T627" s="7">
        <f t="shared" si="39"/>
        <v>0.5011754648429152</v>
      </c>
    </row>
    <row r="628" spans="1:20" ht="15.6">
      <c r="A628" s="2">
        <v>773</v>
      </c>
      <c r="B628" s="3">
        <v>46133</v>
      </c>
      <c r="C628" s="4">
        <f>YEAR(SalesDataTable[[#This Row],[Order Date]])</f>
        <v>2026</v>
      </c>
      <c r="D628" s="16" t="str">
        <f>"Q"&amp;ROUNDUP(MONTH(SalesDataTable[[#This Row],[Order Date]])/3,0)</f>
        <v>Q2</v>
      </c>
      <c r="E628" s="4">
        <f>MONTH(SalesDataTable[[#This Row],[Order Date]])</f>
        <v>4</v>
      </c>
      <c r="F628" s="16" t="str">
        <f>TEXT(SalesDataTable[[#This Row],[Order Date]],"MMM")</f>
        <v>Apr</v>
      </c>
      <c r="G628" s="4" t="s">
        <v>20</v>
      </c>
      <c r="H628" s="4" t="s">
        <v>31</v>
      </c>
      <c r="I628" s="4" t="s">
        <v>2</v>
      </c>
      <c r="J628" s="4" t="s">
        <v>16</v>
      </c>
      <c r="K628" s="4" t="s">
        <v>4</v>
      </c>
      <c r="L628" s="4" t="s">
        <v>5</v>
      </c>
      <c r="M628" s="8">
        <v>5</v>
      </c>
      <c r="N628" s="5">
        <v>80.16</v>
      </c>
      <c r="O628" s="6">
        <v>0.1</v>
      </c>
      <c r="P628" s="5">
        <v>42.5</v>
      </c>
      <c r="Q628" s="5">
        <f t="shared" si="36"/>
        <v>360.71999999999997</v>
      </c>
      <c r="R628" s="5">
        <f t="shared" si="37"/>
        <v>212.5</v>
      </c>
      <c r="S628" s="5">
        <f t="shared" si="38"/>
        <v>148.21999999999997</v>
      </c>
      <c r="T628" s="7">
        <f t="shared" si="39"/>
        <v>0.41090042137946325</v>
      </c>
    </row>
    <row r="629" spans="1:20" ht="15.6">
      <c r="A629" s="2">
        <v>1303</v>
      </c>
      <c r="B629" s="3">
        <v>46133</v>
      </c>
      <c r="C629" s="4">
        <f>YEAR(SalesDataTable[[#This Row],[Order Date]])</f>
        <v>2026</v>
      </c>
      <c r="D629" s="16" t="str">
        <f>"Q"&amp;ROUNDUP(MONTH(SalesDataTable[[#This Row],[Order Date]])/3,0)</f>
        <v>Q2</v>
      </c>
      <c r="E629" s="4">
        <f>MONTH(SalesDataTable[[#This Row],[Order Date]])</f>
        <v>4</v>
      </c>
      <c r="F629" s="16" t="str">
        <f>TEXT(SalesDataTable[[#This Row],[Order Date]],"MMM")</f>
        <v>Apr</v>
      </c>
      <c r="G629" s="4" t="s">
        <v>6</v>
      </c>
      <c r="H629" s="4" t="s">
        <v>43</v>
      </c>
      <c r="I629" s="4" t="s">
        <v>2</v>
      </c>
      <c r="J629" s="4" t="s">
        <v>13</v>
      </c>
      <c r="K629" s="4" t="s">
        <v>9</v>
      </c>
      <c r="L629" s="4" t="s">
        <v>17</v>
      </c>
      <c r="M629" s="8">
        <v>1</v>
      </c>
      <c r="N629" s="5">
        <v>142.22999999999999</v>
      </c>
      <c r="O629" s="6">
        <v>0.05</v>
      </c>
      <c r="P629" s="5">
        <v>77.66</v>
      </c>
      <c r="Q629" s="5">
        <f t="shared" si="36"/>
        <v>135.11849999999998</v>
      </c>
      <c r="R629" s="5">
        <f t="shared" si="37"/>
        <v>77.66</v>
      </c>
      <c r="S629" s="5">
        <f t="shared" si="38"/>
        <v>57.458499999999987</v>
      </c>
      <c r="T629" s="7">
        <f t="shared" si="39"/>
        <v>0.42524524768999061</v>
      </c>
    </row>
    <row r="630" spans="1:20" ht="15.6">
      <c r="A630" s="2">
        <v>1348</v>
      </c>
      <c r="B630" s="3">
        <v>46133</v>
      </c>
      <c r="C630" s="4">
        <f>YEAR(SalesDataTable[[#This Row],[Order Date]])</f>
        <v>2026</v>
      </c>
      <c r="D630" s="16" t="str">
        <f>"Q"&amp;ROUNDUP(MONTH(SalesDataTable[[#This Row],[Order Date]])/3,0)</f>
        <v>Q2</v>
      </c>
      <c r="E630" s="4">
        <f>MONTH(SalesDataTable[[#This Row],[Order Date]])</f>
        <v>4</v>
      </c>
      <c r="F630" s="16" t="str">
        <f>TEXT(SalesDataTable[[#This Row],[Order Date]],"MMM")</f>
        <v>Apr</v>
      </c>
      <c r="G630" s="4" t="s">
        <v>6</v>
      </c>
      <c r="H630" s="4" t="s">
        <v>49</v>
      </c>
      <c r="I630" s="4" t="s">
        <v>2</v>
      </c>
      <c r="J630" s="4" t="s">
        <v>3</v>
      </c>
      <c r="K630" s="4" t="s">
        <v>9</v>
      </c>
      <c r="L630" s="4" t="s">
        <v>46</v>
      </c>
      <c r="M630" s="8">
        <v>2</v>
      </c>
      <c r="N630" s="5">
        <v>71.77</v>
      </c>
      <c r="O630" s="6">
        <v>0</v>
      </c>
      <c r="P630" s="5">
        <v>32.450000000000003</v>
      </c>
      <c r="Q630" s="5">
        <f t="shared" si="36"/>
        <v>143.54</v>
      </c>
      <c r="R630" s="5">
        <f t="shared" si="37"/>
        <v>64.900000000000006</v>
      </c>
      <c r="S630" s="5">
        <f t="shared" si="38"/>
        <v>78.639999999999986</v>
      </c>
      <c r="T630" s="7">
        <f t="shared" si="39"/>
        <v>0.54786122335237553</v>
      </c>
    </row>
    <row r="631" spans="1:20" ht="15.6">
      <c r="A631" s="2">
        <v>1496</v>
      </c>
      <c r="B631" s="3">
        <v>46133</v>
      </c>
      <c r="C631" s="4">
        <f>YEAR(SalesDataTable[[#This Row],[Order Date]])</f>
        <v>2026</v>
      </c>
      <c r="D631" s="16" t="str">
        <f>"Q"&amp;ROUNDUP(MONTH(SalesDataTable[[#This Row],[Order Date]])/3,0)</f>
        <v>Q2</v>
      </c>
      <c r="E631" s="4">
        <f>MONTH(SalesDataTable[[#This Row],[Order Date]])</f>
        <v>4</v>
      </c>
      <c r="F631" s="16" t="str">
        <f>TEXT(SalesDataTable[[#This Row],[Order Date]],"MMM")</f>
        <v>Apr</v>
      </c>
      <c r="G631" s="4" t="s">
        <v>0</v>
      </c>
      <c r="H631" s="4" t="s">
        <v>1</v>
      </c>
      <c r="I631" s="4" t="s">
        <v>28</v>
      </c>
      <c r="J631" s="4" t="s">
        <v>3</v>
      </c>
      <c r="K631" s="4" t="s">
        <v>9</v>
      </c>
      <c r="L631" s="4" t="s">
        <v>46</v>
      </c>
      <c r="M631" s="8">
        <v>1</v>
      </c>
      <c r="N631" s="5">
        <v>71.23</v>
      </c>
      <c r="O631" s="6">
        <v>0.05</v>
      </c>
      <c r="P631" s="5">
        <v>33.28</v>
      </c>
      <c r="Q631" s="5">
        <f t="shared" si="36"/>
        <v>67.668499999999995</v>
      </c>
      <c r="R631" s="5">
        <f t="shared" si="37"/>
        <v>33.28</v>
      </c>
      <c r="S631" s="5">
        <f t="shared" si="38"/>
        <v>34.388499999999993</v>
      </c>
      <c r="T631" s="7">
        <f t="shared" si="39"/>
        <v>0.50819066478494423</v>
      </c>
    </row>
    <row r="632" spans="1:20" ht="15.6">
      <c r="A632" s="2">
        <v>1695</v>
      </c>
      <c r="B632" s="3">
        <v>46133</v>
      </c>
      <c r="C632" s="4">
        <f>YEAR(SalesDataTable[[#This Row],[Order Date]])</f>
        <v>2026</v>
      </c>
      <c r="D632" s="16" t="str">
        <f>"Q"&amp;ROUNDUP(MONTH(SalesDataTable[[#This Row],[Order Date]])/3,0)</f>
        <v>Q2</v>
      </c>
      <c r="E632" s="4">
        <f>MONTH(SalesDataTable[[#This Row],[Order Date]])</f>
        <v>4</v>
      </c>
      <c r="F632" s="16" t="str">
        <f>TEXT(SalesDataTable[[#This Row],[Order Date]],"MMM")</f>
        <v>Apr</v>
      </c>
      <c r="G632" s="4" t="s">
        <v>0</v>
      </c>
      <c r="H632" s="4" t="s">
        <v>1</v>
      </c>
      <c r="I632" s="4" t="s">
        <v>19</v>
      </c>
      <c r="J632" s="4" t="s">
        <v>3</v>
      </c>
      <c r="K632" s="4" t="s">
        <v>9</v>
      </c>
      <c r="L632" s="4" t="s">
        <v>46</v>
      </c>
      <c r="M632" s="8">
        <v>1</v>
      </c>
      <c r="N632" s="5">
        <v>71.239999999999995</v>
      </c>
      <c r="O632" s="6">
        <v>0.1</v>
      </c>
      <c r="P632" s="5">
        <v>33.07</v>
      </c>
      <c r="Q632" s="5">
        <f t="shared" si="36"/>
        <v>64.116</v>
      </c>
      <c r="R632" s="5">
        <f t="shared" si="37"/>
        <v>33.07</v>
      </c>
      <c r="S632" s="5">
        <f t="shared" si="38"/>
        <v>31.045999999999999</v>
      </c>
      <c r="T632" s="7">
        <f t="shared" si="39"/>
        <v>0.48421610830369954</v>
      </c>
    </row>
    <row r="633" spans="1:20" ht="15.6">
      <c r="A633" s="2">
        <v>2812</v>
      </c>
      <c r="B633" s="3">
        <v>46133</v>
      </c>
      <c r="C633" s="4">
        <f>YEAR(SalesDataTable[[#This Row],[Order Date]])</f>
        <v>2026</v>
      </c>
      <c r="D633" s="16" t="str">
        <f>"Q"&amp;ROUNDUP(MONTH(SalesDataTable[[#This Row],[Order Date]])/3,0)</f>
        <v>Q2</v>
      </c>
      <c r="E633" s="4">
        <f>MONTH(SalesDataTable[[#This Row],[Order Date]])</f>
        <v>4</v>
      </c>
      <c r="F633" s="16" t="str">
        <f>TEXT(SalesDataTable[[#This Row],[Order Date]],"MMM")</f>
        <v>Apr</v>
      </c>
      <c r="G633" s="4" t="s">
        <v>6</v>
      </c>
      <c r="H633" s="4" t="s">
        <v>27</v>
      </c>
      <c r="I633" s="4" t="s">
        <v>2</v>
      </c>
      <c r="J633" s="4" t="s">
        <v>13</v>
      </c>
      <c r="K633" s="4" t="s">
        <v>4</v>
      </c>
      <c r="L633" s="4" t="s">
        <v>22</v>
      </c>
      <c r="M633" s="8">
        <v>1</v>
      </c>
      <c r="N633" s="5">
        <v>51.39</v>
      </c>
      <c r="O633" s="6">
        <v>0</v>
      </c>
      <c r="P633" s="5">
        <v>22.08</v>
      </c>
      <c r="Q633" s="5">
        <f t="shared" si="36"/>
        <v>51.39</v>
      </c>
      <c r="R633" s="5">
        <f t="shared" si="37"/>
        <v>22.08</v>
      </c>
      <c r="S633" s="5">
        <f t="shared" si="38"/>
        <v>29.310000000000002</v>
      </c>
      <c r="T633" s="7">
        <f t="shared" si="39"/>
        <v>0.57034442498540572</v>
      </c>
    </row>
    <row r="634" spans="1:20" ht="15.6">
      <c r="A634" s="2">
        <v>3017</v>
      </c>
      <c r="B634" s="3">
        <v>46133</v>
      </c>
      <c r="C634" s="4">
        <f>YEAR(SalesDataTable[[#This Row],[Order Date]])</f>
        <v>2026</v>
      </c>
      <c r="D634" s="16" t="str">
        <f>"Q"&amp;ROUNDUP(MONTH(SalesDataTable[[#This Row],[Order Date]])/3,0)</f>
        <v>Q2</v>
      </c>
      <c r="E634" s="4">
        <f>MONTH(SalesDataTable[[#This Row],[Order Date]])</f>
        <v>4</v>
      </c>
      <c r="F634" s="16" t="str">
        <f>TEXT(SalesDataTable[[#This Row],[Order Date]],"MMM")</f>
        <v>Apr</v>
      </c>
      <c r="G634" s="4" t="s">
        <v>6</v>
      </c>
      <c r="H634" s="4" t="s">
        <v>43</v>
      </c>
      <c r="I634" s="4" t="s">
        <v>2</v>
      </c>
      <c r="J634" s="4" t="s">
        <v>3</v>
      </c>
      <c r="K634" s="4" t="s">
        <v>4</v>
      </c>
      <c r="L634" s="4" t="s">
        <v>30</v>
      </c>
      <c r="M634" s="8">
        <v>1</v>
      </c>
      <c r="N634" s="5">
        <v>102.64</v>
      </c>
      <c r="O634" s="6">
        <v>0</v>
      </c>
      <c r="P634" s="5">
        <v>51.86</v>
      </c>
      <c r="Q634" s="5">
        <f t="shared" si="36"/>
        <v>102.64</v>
      </c>
      <c r="R634" s="5">
        <f t="shared" si="37"/>
        <v>51.86</v>
      </c>
      <c r="S634" s="5">
        <f t="shared" si="38"/>
        <v>50.78</v>
      </c>
      <c r="T634" s="7">
        <f t="shared" si="39"/>
        <v>0.49473889321901793</v>
      </c>
    </row>
    <row r="635" spans="1:20" ht="15.6">
      <c r="A635" s="2">
        <v>3719</v>
      </c>
      <c r="B635" s="3">
        <v>46133</v>
      </c>
      <c r="C635" s="4">
        <f>YEAR(SalesDataTable[[#This Row],[Order Date]])</f>
        <v>2026</v>
      </c>
      <c r="D635" s="16" t="str">
        <f>"Q"&amp;ROUNDUP(MONTH(SalesDataTable[[#This Row],[Order Date]])/3,0)</f>
        <v>Q2</v>
      </c>
      <c r="E635" s="4">
        <f>MONTH(SalesDataTable[[#This Row],[Order Date]])</f>
        <v>4</v>
      </c>
      <c r="F635" s="16" t="str">
        <f>TEXT(SalesDataTable[[#This Row],[Order Date]],"MMM")</f>
        <v>Apr</v>
      </c>
      <c r="G635" s="4" t="s">
        <v>11</v>
      </c>
      <c r="H635" s="4" t="s">
        <v>12</v>
      </c>
      <c r="I635" s="4" t="s">
        <v>2</v>
      </c>
      <c r="J635" s="4" t="s">
        <v>13</v>
      </c>
      <c r="K635" s="4" t="s">
        <v>34</v>
      </c>
      <c r="L635" s="4" t="s">
        <v>42</v>
      </c>
      <c r="M635" s="8">
        <v>2</v>
      </c>
      <c r="N635" s="5">
        <v>35.56</v>
      </c>
      <c r="O635" s="6">
        <v>0.1</v>
      </c>
      <c r="P635" s="5">
        <v>13.85</v>
      </c>
      <c r="Q635" s="5">
        <f t="shared" si="36"/>
        <v>64.00800000000001</v>
      </c>
      <c r="R635" s="5">
        <f t="shared" si="37"/>
        <v>27.7</v>
      </c>
      <c r="S635" s="5">
        <f t="shared" si="38"/>
        <v>36.308000000000007</v>
      </c>
      <c r="T635" s="7">
        <f t="shared" si="39"/>
        <v>0.56724159480064995</v>
      </c>
    </row>
    <row r="636" spans="1:20" ht="15.6">
      <c r="A636" s="2">
        <v>3920</v>
      </c>
      <c r="B636" s="3">
        <v>46133</v>
      </c>
      <c r="C636" s="4">
        <f>YEAR(SalesDataTable[[#This Row],[Order Date]])</f>
        <v>2026</v>
      </c>
      <c r="D636" s="16" t="str">
        <f>"Q"&amp;ROUNDUP(MONTH(SalesDataTable[[#This Row],[Order Date]])/3,0)</f>
        <v>Q2</v>
      </c>
      <c r="E636" s="4">
        <f>MONTH(SalesDataTable[[#This Row],[Order Date]])</f>
        <v>4</v>
      </c>
      <c r="F636" s="16" t="str">
        <f>TEXT(SalesDataTable[[#This Row],[Order Date]],"MMM")</f>
        <v>Apr</v>
      </c>
      <c r="G636" s="4" t="s">
        <v>6</v>
      </c>
      <c r="H636" s="4" t="s">
        <v>41</v>
      </c>
      <c r="I636" s="4" t="s">
        <v>2</v>
      </c>
      <c r="J636" s="4" t="s">
        <v>3</v>
      </c>
      <c r="K636" s="4" t="s">
        <v>4</v>
      </c>
      <c r="L636" s="4" t="s">
        <v>30</v>
      </c>
      <c r="M636" s="8">
        <v>2</v>
      </c>
      <c r="N636" s="5">
        <v>100.39</v>
      </c>
      <c r="O636" s="6">
        <v>0</v>
      </c>
      <c r="P636" s="5">
        <v>49.05</v>
      </c>
      <c r="Q636" s="5">
        <f t="shared" si="36"/>
        <v>200.78</v>
      </c>
      <c r="R636" s="5">
        <f t="shared" si="37"/>
        <v>98.1</v>
      </c>
      <c r="S636" s="5">
        <f t="shared" si="38"/>
        <v>102.68</v>
      </c>
      <c r="T636" s="7">
        <f t="shared" si="39"/>
        <v>0.51140551847793603</v>
      </c>
    </row>
    <row r="637" spans="1:20" ht="15.6">
      <c r="A637" s="2">
        <v>4654</v>
      </c>
      <c r="B637" s="3">
        <v>46133</v>
      </c>
      <c r="C637" s="4">
        <f>YEAR(SalesDataTable[[#This Row],[Order Date]])</f>
        <v>2026</v>
      </c>
      <c r="D637" s="16" t="str">
        <f>"Q"&amp;ROUNDUP(MONTH(SalesDataTable[[#This Row],[Order Date]])/3,0)</f>
        <v>Q2</v>
      </c>
      <c r="E637" s="4">
        <f>MONTH(SalesDataTable[[#This Row],[Order Date]])</f>
        <v>4</v>
      </c>
      <c r="F637" s="16" t="str">
        <f>TEXT(SalesDataTable[[#This Row],[Order Date]],"MMM")</f>
        <v>Apr</v>
      </c>
      <c r="G637" s="4" t="s">
        <v>0</v>
      </c>
      <c r="H637" s="4" t="s">
        <v>50</v>
      </c>
      <c r="I637" s="4" t="s">
        <v>19</v>
      </c>
      <c r="J637" s="4" t="s">
        <v>3</v>
      </c>
      <c r="K637" s="4" t="s">
        <v>23</v>
      </c>
      <c r="L637" s="4" t="s">
        <v>29</v>
      </c>
      <c r="M637" s="8">
        <v>2</v>
      </c>
      <c r="N637" s="5">
        <v>191.51</v>
      </c>
      <c r="O637" s="6">
        <v>0.1</v>
      </c>
      <c r="P637" s="5">
        <v>101.25</v>
      </c>
      <c r="Q637" s="5">
        <f t="shared" si="36"/>
        <v>344.71800000000002</v>
      </c>
      <c r="R637" s="5">
        <f t="shared" si="37"/>
        <v>202.5</v>
      </c>
      <c r="S637" s="5">
        <f t="shared" si="38"/>
        <v>142.21800000000002</v>
      </c>
      <c r="T637" s="7">
        <f t="shared" si="39"/>
        <v>0.41256331262075091</v>
      </c>
    </row>
    <row r="638" spans="1:20" ht="15.6">
      <c r="A638" s="2">
        <v>4920</v>
      </c>
      <c r="B638" s="3">
        <v>46133</v>
      </c>
      <c r="C638" s="4">
        <f>YEAR(SalesDataTable[[#This Row],[Order Date]])</f>
        <v>2026</v>
      </c>
      <c r="D638" s="16" t="str">
        <f>"Q"&amp;ROUNDUP(MONTH(SalesDataTable[[#This Row],[Order Date]])/3,0)</f>
        <v>Q2</v>
      </c>
      <c r="E638" s="4">
        <f>MONTH(SalesDataTable[[#This Row],[Order Date]])</f>
        <v>4</v>
      </c>
      <c r="F638" s="16" t="str">
        <f>TEXT(SalesDataTable[[#This Row],[Order Date]],"MMM")</f>
        <v>Apr</v>
      </c>
      <c r="G638" s="4" t="s">
        <v>6</v>
      </c>
      <c r="H638" s="4" t="s">
        <v>43</v>
      </c>
      <c r="I638" s="4" t="s">
        <v>19</v>
      </c>
      <c r="J638" s="4" t="s">
        <v>13</v>
      </c>
      <c r="K638" s="4" t="s">
        <v>9</v>
      </c>
      <c r="L638" s="4" t="s">
        <v>17</v>
      </c>
      <c r="M638" s="8">
        <v>2</v>
      </c>
      <c r="N638" s="5">
        <v>147.30000000000001</v>
      </c>
      <c r="O638" s="6">
        <v>0</v>
      </c>
      <c r="P638" s="5">
        <v>81.2</v>
      </c>
      <c r="Q638" s="5">
        <f t="shared" si="36"/>
        <v>294.60000000000002</v>
      </c>
      <c r="R638" s="5">
        <f t="shared" si="37"/>
        <v>162.4</v>
      </c>
      <c r="S638" s="5">
        <f t="shared" si="38"/>
        <v>132.20000000000002</v>
      </c>
      <c r="T638" s="7">
        <f t="shared" si="39"/>
        <v>0.44874405974202308</v>
      </c>
    </row>
    <row r="639" spans="1:20" ht="15.6">
      <c r="A639" s="2">
        <v>5191</v>
      </c>
      <c r="B639" s="3">
        <v>46133</v>
      </c>
      <c r="C639" s="4">
        <f>YEAR(SalesDataTable[[#This Row],[Order Date]])</f>
        <v>2026</v>
      </c>
      <c r="D639" s="16" t="str">
        <f>"Q"&amp;ROUNDUP(MONTH(SalesDataTable[[#This Row],[Order Date]])/3,0)</f>
        <v>Q2</v>
      </c>
      <c r="E639" s="4">
        <f>MONTH(SalesDataTable[[#This Row],[Order Date]])</f>
        <v>4</v>
      </c>
      <c r="F639" s="16" t="str">
        <f>TEXT(SalesDataTable[[#This Row],[Order Date]],"MMM")</f>
        <v>Apr</v>
      </c>
      <c r="G639" s="4" t="s">
        <v>6</v>
      </c>
      <c r="H639" s="4" t="s">
        <v>41</v>
      </c>
      <c r="I639" s="4" t="s">
        <v>19</v>
      </c>
      <c r="J639" s="4" t="s">
        <v>3</v>
      </c>
      <c r="K639" s="4" t="s">
        <v>4</v>
      </c>
      <c r="L639" s="4" t="s">
        <v>5</v>
      </c>
      <c r="M639" s="8">
        <v>1</v>
      </c>
      <c r="N639" s="5">
        <v>79.92</v>
      </c>
      <c r="O639" s="6">
        <v>0.1</v>
      </c>
      <c r="P639" s="5">
        <v>43.13</v>
      </c>
      <c r="Q639" s="5">
        <f t="shared" si="36"/>
        <v>71.927999999999997</v>
      </c>
      <c r="R639" s="5">
        <f t="shared" si="37"/>
        <v>43.13</v>
      </c>
      <c r="S639" s="5">
        <f t="shared" si="38"/>
        <v>28.797999999999995</v>
      </c>
      <c r="T639" s="7">
        <f t="shared" si="39"/>
        <v>0.40037259481703918</v>
      </c>
    </row>
    <row r="640" spans="1:20" ht="15.6">
      <c r="A640" s="2">
        <v>413</v>
      </c>
      <c r="B640" s="3">
        <v>46134</v>
      </c>
      <c r="C640" s="4">
        <f>YEAR(SalesDataTable[[#This Row],[Order Date]])</f>
        <v>2026</v>
      </c>
      <c r="D640" s="16" t="str">
        <f>"Q"&amp;ROUNDUP(MONTH(SalesDataTable[[#This Row],[Order Date]])/3,0)</f>
        <v>Q2</v>
      </c>
      <c r="E640" s="4">
        <f>MONTH(SalesDataTable[[#This Row],[Order Date]])</f>
        <v>4</v>
      </c>
      <c r="F640" s="16" t="str">
        <f>TEXT(SalesDataTable[[#This Row],[Order Date]],"MMM")</f>
        <v>Apr</v>
      </c>
      <c r="G640" s="4" t="s">
        <v>6</v>
      </c>
      <c r="H640" s="4" t="s">
        <v>7</v>
      </c>
      <c r="I640" s="4" t="s">
        <v>2</v>
      </c>
      <c r="J640" s="4" t="s">
        <v>3</v>
      </c>
      <c r="K640" s="4" t="s">
        <v>23</v>
      </c>
      <c r="L640" s="4" t="s">
        <v>24</v>
      </c>
      <c r="M640" s="8">
        <v>2</v>
      </c>
      <c r="N640" s="5">
        <v>344.29</v>
      </c>
      <c r="O640" s="6">
        <v>0.1</v>
      </c>
      <c r="P640" s="5">
        <v>192.66</v>
      </c>
      <c r="Q640" s="5">
        <f t="shared" si="36"/>
        <v>619.72200000000009</v>
      </c>
      <c r="R640" s="5">
        <f t="shared" si="37"/>
        <v>385.32</v>
      </c>
      <c r="S640" s="5">
        <f t="shared" si="38"/>
        <v>234.4020000000001</v>
      </c>
      <c r="T640" s="7">
        <f t="shared" si="39"/>
        <v>0.37823733867766524</v>
      </c>
    </row>
    <row r="641" spans="1:20" ht="15.6">
      <c r="A641" s="2">
        <v>1658</v>
      </c>
      <c r="B641" s="3">
        <v>46134</v>
      </c>
      <c r="C641" s="4">
        <f>YEAR(SalesDataTable[[#This Row],[Order Date]])</f>
        <v>2026</v>
      </c>
      <c r="D641" s="16" t="str">
        <f>"Q"&amp;ROUNDUP(MONTH(SalesDataTable[[#This Row],[Order Date]])/3,0)</f>
        <v>Q2</v>
      </c>
      <c r="E641" s="4">
        <f>MONTH(SalesDataTable[[#This Row],[Order Date]])</f>
        <v>4</v>
      </c>
      <c r="F641" s="16" t="str">
        <f>TEXT(SalesDataTable[[#This Row],[Order Date]],"MMM")</f>
        <v>Apr</v>
      </c>
      <c r="G641" s="4" t="s">
        <v>11</v>
      </c>
      <c r="H641" s="4" t="s">
        <v>25</v>
      </c>
      <c r="I641" s="4" t="s">
        <v>2</v>
      </c>
      <c r="J641" s="4" t="s">
        <v>3</v>
      </c>
      <c r="K641" s="4" t="s">
        <v>9</v>
      </c>
      <c r="L641" s="4" t="s">
        <v>37</v>
      </c>
      <c r="M641" s="8">
        <v>1</v>
      </c>
      <c r="N641" s="5">
        <v>151.15</v>
      </c>
      <c r="O641" s="6">
        <v>0</v>
      </c>
      <c r="P641" s="5">
        <v>77.680000000000007</v>
      </c>
      <c r="Q641" s="5">
        <f t="shared" si="36"/>
        <v>151.15</v>
      </c>
      <c r="R641" s="5">
        <f t="shared" si="37"/>
        <v>77.680000000000007</v>
      </c>
      <c r="S641" s="5">
        <f t="shared" si="38"/>
        <v>73.47</v>
      </c>
      <c r="T641" s="7">
        <f t="shared" si="39"/>
        <v>0.48607343698312933</v>
      </c>
    </row>
    <row r="642" spans="1:20" ht="15.6">
      <c r="A642" s="2">
        <v>2024</v>
      </c>
      <c r="B642" s="3">
        <v>46134</v>
      </c>
      <c r="C642" s="4">
        <f>YEAR(SalesDataTable[[#This Row],[Order Date]])</f>
        <v>2026</v>
      </c>
      <c r="D642" s="16" t="str">
        <f>"Q"&amp;ROUNDUP(MONTH(SalesDataTable[[#This Row],[Order Date]])/3,0)</f>
        <v>Q2</v>
      </c>
      <c r="E642" s="4">
        <f>MONTH(SalesDataTable[[#This Row],[Order Date]])</f>
        <v>4</v>
      </c>
      <c r="F642" s="16" t="str">
        <f>TEXT(SalesDataTable[[#This Row],[Order Date]],"MMM")</f>
        <v>Apr</v>
      </c>
      <c r="G642" s="4" t="s">
        <v>6</v>
      </c>
      <c r="H642" s="4" t="s">
        <v>27</v>
      </c>
      <c r="I642" s="4" t="s">
        <v>19</v>
      </c>
      <c r="J642" s="4" t="s">
        <v>13</v>
      </c>
      <c r="K642" s="4" t="s">
        <v>23</v>
      </c>
      <c r="L642" s="4" t="s">
        <v>40</v>
      </c>
      <c r="M642" s="8">
        <v>1</v>
      </c>
      <c r="N642" s="5">
        <v>81.73</v>
      </c>
      <c r="O642" s="6">
        <v>0.05</v>
      </c>
      <c r="P642" s="5">
        <v>39.979999999999997</v>
      </c>
      <c r="Q642" s="5">
        <f t="shared" ref="Q642:Q705" si="40">M642*N642*(1-O642)</f>
        <v>77.643500000000003</v>
      </c>
      <c r="R642" s="5">
        <f t="shared" ref="R642:R705" si="41">M642*P642</f>
        <v>39.979999999999997</v>
      </c>
      <c r="S642" s="5">
        <f t="shared" ref="S642:S705" si="42">Q642-R642</f>
        <v>37.663500000000006</v>
      </c>
      <c r="T642" s="7">
        <f t="shared" ref="T642:T705" si="43">IFERROR(S642/Q642,0)</f>
        <v>0.48508246021882068</v>
      </c>
    </row>
    <row r="643" spans="1:20" ht="15.6">
      <c r="A643" s="2">
        <v>3980</v>
      </c>
      <c r="B643" s="3">
        <v>46134</v>
      </c>
      <c r="C643" s="4">
        <f>YEAR(SalesDataTable[[#This Row],[Order Date]])</f>
        <v>2026</v>
      </c>
      <c r="D643" s="16" t="str">
        <f>"Q"&amp;ROUNDUP(MONTH(SalesDataTable[[#This Row],[Order Date]])/3,0)</f>
        <v>Q2</v>
      </c>
      <c r="E643" s="4">
        <f>MONTH(SalesDataTable[[#This Row],[Order Date]])</f>
        <v>4</v>
      </c>
      <c r="F643" s="16" t="str">
        <f>TEXT(SalesDataTable[[#This Row],[Order Date]],"MMM")</f>
        <v>Apr</v>
      </c>
      <c r="G643" s="4" t="s">
        <v>20</v>
      </c>
      <c r="H643" s="4" t="s">
        <v>21</v>
      </c>
      <c r="I643" s="4" t="s">
        <v>19</v>
      </c>
      <c r="J643" s="4" t="s">
        <v>13</v>
      </c>
      <c r="K643" s="4" t="s">
        <v>9</v>
      </c>
      <c r="L643" s="4" t="s">
        <v>17</v>
      </c>
      <c r="M643" s="8">
        <v>1</v>
      </c>
      <c r="N643" s="5">
        <v>142.53</v>
      </c>
      <c r="O643" s="6">
        <v>0.05</v>
      </c>
      <c r="P643" s="5">
        <v>77.77</v>
      </c>
      <c r="Q643" s="5">
        <f t="shared" si="40"/>
        <v>135.40350000000001</v>
      </c>
      <c r="R643" s="5">
        <f t="shared" si="41"/>
        <v>77.77</v>
      </c>
      <c r="S643" s="5">
        <f t="shared" si="42"/>
        <v>57.633500000000012</v>
      </c>
      <c r="T643" s="7">
        <f t="shared" si="43"/>
        <v>0.4256426163282338</v>
      </c>
    </row>
    <row r="644" spans="1:20" ht="15.6">
      <c r="A644" s="2">
        <v>4239</v>
      </c>
      <c r="B644" s="3">
        <v>46134</v>
      </c>
      <c r="C644" s="4">
        <f>YEAR(SalesDataTable[[#This Row],[Order Date]])</f>
        <v>2026</v>
      </c>
      <c r="D644" s="16" t="str">
        <f>"Q"&amp;ROUNDUP(MONTH(SalesDataTable[[#This Row],[Order Date]])/3,0)</f>
        <v>Q2</v>
      </c>
      <c r="E644" s="4">
        <f>MONTH(SalesDataTable[[#This Row],[Order Date]])</f>
        <v>4</v>
      </c>
      <c r="F644" s="16" t="str">
        <f>TEXT(SalesDataTable[[#This Row],[Order Date]],"MMM")</f>
        <v>Apr</v>
      </c>
      <c r="G644" s="4" t="s">
        <v>6</v>
      </c>
      <c r="H644" s="4" t="s">
        <v>7</v>
      </c>
      <c r="I644" s="4" t="s">
        <v>2</v>
      </c>
      <c r="J644" s="4" t="s">
        <v>13</v>
      </c>
      <c r="K644" s="4" t="s">
        <v>23</v>
      </c>
      <c r="L644" s="4" t="s">
        <v>40</v>
      </c>
      <c r="M644" s="8">
        <v>2</v>
      </c>
      <c r="N644" s="5">
        <v>83.24</v>
      </c>
      <c r="O644" s="6">
        <v>0</v>
      </c>
      <c r="P644" s="5">
        <v>40.03</v>
      </c>
      <c r="Q644" s="5">
        <f t="shared" si="40"/>
        <v>166.48</v>
      </c>
      <c r="R644" s="5">
        <f t="shared" si="41"/>
        <v>80.06</v>
      </c>
      <c r="S644" s="5">
        <f t="shared" si="42"/>
        <v>86.419999999999987</v>
      </c>
      <c r="T644" s="7">
        <f t="shared" si="43"/>
        <v>0.51910139356078799</v>
      </c>
    </row>
    <row r="645" spans="1:20" ht="15.6">
      <c r="A645" s="2">
        <v>4761</v>
      </c>
      <c r="B645" s="3">
        <v>46134</v>
      </c>
      <c r="C645" s="4">
        <f>YEAR(SalesDataTable[[#This Row],[Order Date]])</f>
        <v>2026</v>
      </c>
      <c r="D645" s="16" t="str">
        <f>"Q"&amp;ROUNDUP(MONTH(SalesDataTable[[#This Row],[Order Date]])/3,0)</f>
        <v>Q2</v>
      </c>
      <c r="E645" s="4">
        <f>MONTH(SalesDataTable[[#This Row],[Order Date]])</f>
        <v>4</v>
      </c>
      <c r="F645" s="16" t="str">
        <f>TEXT(SalesDataTable[[#This Row],[Order Date]],"MMM")</f>
        <v>Apr</v>
      </c>
      <c r="G645" s="4" t="s">
        <v>0</v>
      </c>
      <c r="H645" s="4" t="s">
        <v>1</v>
      </c>
      <c r="I645" s="4" t="s">
        <v>28</v>
      </c>
      <c r="J645" s="4" t="s">
        <v>13</v>
      </c>
      <c r="K645" s="4" t="s">
        <v>9</v>
      </c>
      <c r="L645" s="4" t="s">
        <v>17</v>
      </c>
      <c r="M645" s="8">
        <v>1</v>
      </c>
      <c r="N645" s="5">
        <v>141.99</v>
      </c>
      <c r="O645" s="6">
        <v>0.05</v>
      </c>
      <c r="P645" s="5">
        <v>79.7</v>
      </c>
      <c r="Q645" s="5">
        <f t="shared" si="40"/>
        <v>134.8905</v>
      </c>
      <c r="R645" s="5">
        <f t="shared" si="41"/>
        <v>79.7</v>
      </c>
      <c r="S645" s="5">
        <f t="shared" si="42"/>
        <v>55.1905</v>
      </c>
      <c r="T645" s="7">
        <f t="shared" si="43"/>
        <v>0.40915038494186023</v>
      </c>
    </row>
    <row r="646" spans="1:20" ht="15.6">
      <c r="A646" s="2">
        <v>5160</v>
      </c>
      <c r="B646" s="3">
        <v>46134</v>
      </c>
      <c r="C646" s="4">
        <f>YEAR(SalesDataTable[[#This Row],[Order Date]])</f>
        <v>2026</v>
      </c>
      <c r="D646" s="16" t="str">
        <f>"Q"&amp;ROUNDUP(MONTH(SalesDataTable[[#This Row],[Order Date]])/3,0)</f>
        <v>Q2</v>
      </c>
      <c r="E646" s="4">
        <f>MONTH(SalesDataTable[[#This Row],[Order Date]])</f>
        <v>4</v>
      </c>
      <c r="F646" s="16" t="str">
        <f>TEXT(SalesDataTable[[#This Row],[Order Date]],"MMM")</f>
        <v>Apr</v>
      </c>
      <c r="G646" s="4" t="s">
        <v>6</v>
      </c>
      <c r="H646" s="4" t="s">
        <v>43</v>
      </c>
      <c r="I646" s="4" t="s">
        <v>2</v>
      </c>
      <c r="J646" s="4" t="s">
        <v>13</v>
      </c>
      <c r="K646" s="4" t="s">
        <v>34</v>
      </c>
      <c r="L646" s="4" t="s">
        <v>42</v>
      </c>
      <c r="M646" s="8">
        <v>2</v>
      </c>
      <c r="N646" s="5">
        <v>35.94</v>
      </c>
      <c r="O646" s="6">
        <v>0.05</v>
      </c>
      <c r="P646" s="5">
        <v>14.17</v>
      </c>
      <c r="Q646" s="5">
        <f t="shared" si="40"/>
        <v>68.285999999999987</v>
      </c>
      <c r="R646" s="5">
        <f t="shared" si="41"/>
        <v>28.34</v>
      </c>
      <c r="S646" s="5">
        <f t="shared" si="42"/>
        <v>39.945999999999984</v>
      </c>
      <c r="T646" s="7">
        <f t="shared" si="43"/>
        <v>0.5849808159798493</v>
      </c>
    </row>
    <row r="647" spans="1:20" ht="15.6">
      <c r="A647" s="2">
        <v>2224</v>
      </c>
      <c r="B647" s="3">
        <v>46135</v>
      </c>
      <c r="C647" s="4">
        <f>YEAR(SalesDataTable[[#This Row],[Order Date]])</f>
        <v>2026</v>
      </c>
      <c r="D647" s="16" t="str">
        <f>"Q"&amp;ROUNDUP(MONTH(SalesDataTable[[#This Row],[Order Date]])/3,0)</f>
        <v>Q2</v>
      </c>
      <c r="E647" s="4">
        <f>MONTH(SalesDataTable[[#This Row],[Order Date]])</f>
        <v>4</v>
      </c>
      <c r="F647" s="16" t="str">
        <f>TEXT(SalesDataTable[[#This Row],[Order Date]],"MMM")</f>
        <v>Apr</v>
      </c>
      <c r="G647" s="4" t="s">
        <v>6</v>
      </c>
      <c r="H647" s="4" t="s">
        <v>7</v>
      </c>
      <c r="I647" s="4" t="s">
        <v>2</v>
      </c>
      <c r="J647" s="4" t="s">
        <v>13</v>
      </c>
      <c r="K647" s="4" t="s">
        <v>34</v>
      </c>
      <c r="L647" s="4" t="s">
        <v>45</v>
      </c>
      <c r="M647" s="8">
        <v>3</v>
      </c>
      <c r="N647" s="5">
        <v>49.55</v>
      </c>
      <c r="O647" s="6">
        <v>0</v>
      </c>
      <c r="P647" s="5">
        <v>22.55</v>
      </c>
      <c r="Q647" s="5">
        <f t="shared" si="40"/>
        <v>148.64999999999998</v>
      </c>
      <c r="R647" s="5">
        <f t="shared" si="41"/>
        <v>67.650000000000006</v>
      </c>
      <c r="S647" s="5">
        <f t="shared" si="42"/>
        <v>80.999999999999972</v>
      </c>
      <c r="T647" s="7">
        <f t="shared" si="43"/>
        <v>0.54490413723511588</v>
      </c>
    </row>
    <row r="648" spans="1:20" ht="15.6">
      <c r="A648" s="2">
        <v>2832</v>
      </c>
      <c r="B648" s="3">
        <v>46135</v>
      </c>
      <c r="C648" s="4">
        <f>YEAR(SalesDataTable[[#This Row],[Order Date]])</f>
        <v>2026</v>
      </c>
      <c r="D648" s="16" t="str">
        <f>"Q"&amp;ROUNDUP(MONTH(SalesDataTable[[#This Row],[Order Date]])/3,0)</f>
        <v>Q2</v>
      </c>
      <c r="E648" s="4">
        <f>MONTH(SalesDataTable[[#This Row],[Order Date]])</f>
        <v>4</v>
      </c>
      <c r="F648" s="16" t="str">
        <f>TEXT(SalesDataTable[[#This Row],[Order Date]],"MMM")</f>
        <v>Apr</v>
      </c>
      <c r="G648" s="4" t="s">
        <v>20</v>
      </c>
      <c r="H648" s="4" t="s">
        <v>33</v>
      </c>
      <c r="I648" s="4" t="s">
        <v>28</v>
      </c>
      <c r="J648" s="4" t="s">
        <v>3</v>
      </c>
      <c r="K648" s="4" t="s">
        <v>34</v>
      </c>
      <c r="L648" s="4" t="s">
        <v>35</v>
      </c>
      <c r="M648" s="8">
        <v>1</v>
      </c>
      <c r="N648" s="5">
        <v>39.89</v>
      </c>
      <c r="O648" s="6">
        <v>0.05</v>
      </c>
      <c r="P648" s="5">
        <v>15.06</v>
      </c>
      <c r="Q648" s="5">
        <f t="shared" si="40"/>
        <v>37.895499999999998</v>
      </c>
      <c r="R648" s="5">
        <f t="shared" si="41"/>
        <v>15.06</v>
      </c>
      <c r="S648" s="5">
        <f t="shared" si="42"/>
        <v>22.835499999999996</v>
      </c>
      <c r="T648" s="7">
        <f t="shared" si="43"/>
        <v>0.60259133670224685</v>
      </c>
    </row>
    <row r="649" spans="1:20" ht="15.6">
      <c r="A649" s="2">
        <v>3000</v>
      </c>
      <c r="B649" s="3">
        <v>46135</v>
      </c>
      <c r="C649" s="4">
        <f>YEAR(SalesDataTable[[#This Row],[Order Date]])</f>
        <v>2026</v>
      </c>
      <c r="D649" s="16" t="str">
        <f>"Q"&amp;ROUNDUP(MONTH(SalesDataTable[[#This Row],[Order Date]])/3,0)</f>
        <v>Q2</v>
      </c>
      <c r="E649" s="4">
        <f>MONTH(SalesDataTable[[#This Row],[Order Date]])</f>
        <v>4</v>
      </c>
      <c r="F649" s="16" t="str">
        <f>TEXT(SalesDataTable[[#This Row],[Order Date]],"MMM")</f>
        <v>Apr</v>
      </c>
      <c r="G649" s="4" t="s">
        <v>20</v>
      </c>
      <c r="H649" s="4" t="s">
        <v>31</v>
      </c>
      <c r="I649" s="4" t="s">
        <v>28</v>
      </c>
      <c r="J649" s="4" t="s">
        <v>13</v>
      </c>
      <c r="K649" s="4" t="s">
        <v>34</v>
      </c>
      <c r="L649" s="4" t="s">
        <v>35</v>
      </c>
      <c r="M649" s="8">
        <v>1</v>
      </c>
      <c r="N649" s="5">
        <v>40.630000000000003</v>
      </c>
      <c r="O649" s="6">
        <v>0.1</v>
      </c>
      <c r="P649" s="5">
        <v>14.67</v>
      </c>
      <c r="Q649" s="5">
        <f t="shared" si="40"/>
        <v>36.567</v>
      </c>
      <c r="R649" s="5">
        <f t="shared" si="41"/>
        <v>14.67</v>
      </c>
      <c r="S649" s="5">
        <f t="shared" si="42"/>
        <v>21.896999999999998</v>
      </c>
      <c r="T649" s="7">
        <f t="shared" si="43"/>
        <v>0.59881860694068423</v>
      </c>
    </row>
    <row r="650" spans="1:20" ht="15.6">
      <c r="A650" s="2">
        <v>3206</v>
      </c>
      <c r="B650" s="3">
        <v>46135</v>
      </c>
      <c r="C650" s="4">
        <f>YEAR(SalesDataTable[[#This Row],[Order Date]])</f>
        <v>2026</v>
      </c>
      <c r="D650" s="16" t="str">
        <f>"Q"&amp;ROUNDUP(MONTH(SalesDataTable[[#This Row],[Order Date]])/3,0)</f>
        <v>Q2</v>
      </c>
      <c r="E650" s="4">
        <f>MONTH(SalesDataTable[[#This Row],[Order Date]])</f>
        <v>4</v>
      </c>
      <c r="F650" s="16" t="str">
        <f>TEXT(SalesDataTable[[#This Row],[Order Date]],"MMM")</f>
        <v>Apr</v>
      </c>
      <c r="G650" s="4" t="s">
        <v>20</v>
      </c>
      <c r="H650" s="4" t="s">
        <v>33</v>
      </c>
      <c r="I650" s="4" t="s">
        <v>28</v>
      </c>
      <c r="J650" s="4" t="s">
        <v>3</v>
      </c>
      <c r="K650" s="4" t="s">
        <v>4</v>
      </c>
      <c r="L650" s="4" t="s">
        <v>26</v>
      </c>
      <c r="M650" s="8">
        <v>4</v>
      </c>
      <c r="N650" s="5">
        <v>39.78</v>
      </c>
      <c r="O650" s="6">
        <v>0.05</v>
      </c>
      <c r="P650" s="5">
        <v>16.7</v>
      </c>
      <c r="Q650" s="5">
        <f t="shared" si="40"/>
        <v>151.16399999999999</v>
      </c>
      <c r="R650" s="5">
        <f t="shared" si="41"/>
        <v>66.8</v>
      </c>
      <c r="S650" s="5">
        <f t="shared" si="42"/>
        <v>84.36399999999999</v>
      </c>
      <c r="T650" s="7">
        <f t="shared" si="43"/>
        <v>0.55809584292556425</v>
      </c>
    </row>
    <row r="651" spans="1:20" ht="15.6">
      <c r="A651" s="2">
        <v>3777</v>
      </c>
      <c r="B651" s="3">
        <v>46135</v>
      </c>
      <c r="C651" s="4">
        <f>YEAR(SalesDataTable[[#This Row],[Order Date]])</f>
        <v>2026</v>
      </c>
      <c r="D651" s="16" t="str">
        <f>"Q"&amp;ROUNDUP(MONTH(SalesDataTable[[#This Row],[Order Date]])/3,0)</f>
        <v>Q2</v>
      </c>
      <c r="E651" s="4">
        <f>MONTH(SalesDataTable[[#This Row],[Order Date]])</f>
        <v>4</v>
      </c>
      <c r="F651" s="16" t="str">
        <f>TEXT(SalesDataTable[[#This Row],[Order Date]],"MMM")</f>
        <v>Apr</v>
      </c>
      <c r="G651" s="4" t="s">
        <v>20</v>
      </c>
      <c r="H651" s="4" t="s">
        <v>21</v>
      </c>
      <c r="I651" s="4" t="s">
        <v>28</v>
      </c>
      <c r="J651" s="4" t="s">
        <v>16</v>
      </c>
      <c r="K651" s="4" t="s">
        <v>9</v>
      </c>
      <c r="L651" s="4" t="s">
        <v>10</v>
      </c>
      <c r="M651" s="8">
        <v>1</v>
      </c>
      <c r="N651" s="5">
        <v>92.74</v>
      </c>
      <c r="O651" s="6">
        <v>0</v>
      </c>
      <c r="P651" s="5">
        <v>46.1</v>
      </c>
      <c r="Q651" s="5">
        <f t="shared" si="40"/>
        <v>92.74</v>
      </c>
      <c r="R651" s="5">
        <f t="shared" si="41"/>
        <v>46.1</v>
      </c>
      <c r="S651" s="5">
        <f t="shared" si="42"/>
        <v>46.639999999999993</v>
      </c>
      <c r="T651" s="7">
        <f t="shared" si="43"/>
        <v>0.50291136510675005</v>
      </c>
    </row>
    <row r="652" spans="1:20" ht="15.6">
      <c r="A652" s="2">
        <v>4980</v>
      </c>
      <c r="B652" s="3">
        <v>46135</v>
      </c>
      <c r="C652" s="4">
        <f>YEAR(SalesDataTable[[#This Row],[Order Date]])</f>
        <v>2026</v>
      </c>
      <c r="D652" s="16" t="str">
        <f>"Q"&amp;ROUNDUP(MONTH(SalesDataTable[[#This Row],[Order Date]])/3,0)</f>
        <v>Q2</v>
      </c>
      <c r="E652" s="4">
        <f>MONTH(SalesDataTable[[#This Row],[Order Date]])</f>
        <v>4</v>
      </c>
      <c r="F652" s="16" t="str">
        <f>TEXT(SalesDataTable[[#This Row],[Order Date]],"MMM")</f>
        <v>Apr</v>
      </c>
      <c r="G652" s="4" t="s">
        <v>6</v>
      </c>
      <c r="H652" s="4" t="s">
        <v>27</v>
      </c>
      <c r="I652" s="4" t="s">
        <v>19</v>
      </c>
      <c r="J652" s="4" t="s">
        <v>3</v>
      </c>
      <c r="K652" s="4" t="s">
        <v>23</v>
      </c>
      <c r="L652" s="4" t="s">
        <v>51</v>
      </c>
      <c r="M652" s="8">
        <v>2</v>
      </c>
      <c r="N652" s="5">
        <v>120.49</v>
      </c>
      <c r="O652" s="6">
        <v>0.1</v>
      </c>
      <c r="P652" s="5">
        <v>62.23</v>
      </c>
      <c r="Q652" s="5">
        <f t="shared" si="40"/>
        <v>216.88200000000001</v>
      </c>
      <c r="R652" s="5">
        <f t="shared" si="41"/>
        <v>124.46</v>
      </c>
      <c r="S652" s="5">
        <f t="shared" si="42"/>
        <v>92.422000000000011</v>
      </c>
      <c r="T652" s="7">
        <f t="shared" si="43"/>
        <v>0.42613955976060719</v>
      </c>
    </row>
    <row r="653" spans="1:20" ht="15.6">
      <c r="A653" s="2">
        <v>1102</v>
      </c>
      <c r="B653" s="3">
        <v>46136</v>
      </c>
      <c r="C653" s="4">
        <f>YEAR(SalesDataTable[[#This Row],[Order Date]])</f>
        <v>2026</v>
      </c>
      <c r="D653" s="16" t="str">
        <f>"Q"&amp;ROUNDUP(MONTH(SalesDataTable[[#This Row],[Order Date]])/3,0)</f>
        <v>Q2</v>
      </c>
      <c r="E653" s="4">
        <f>MONTH(SalesDataTable[[#This Row],[Order Date]])</f>
        <v>4</v>
      </c>
      <c r="F653" s="16" t="str">
        <f>TEXT(SalesDataTable[[#This Row],[Order Date]],"MMM")</f>
        <v>Apr</v>
      </c>
      <c r="G653" s="4" t="s">
        <v>6</v>
      </c>
      <c r="H653" s="4" t="s">
        <v>27</v>
      </c>
      <c r="I653" s="4" t="s">
        <v>2</v>
      </c>
      <c r="J653" s="4" t="s">
        <v>16</v>
      </c>
      <c r="K653" s="4" t="s">
        <v>9</v>
      </c>
      <c r="L653" s="4" t="s">
        <v>46</v>
      </c>
      <c r="M653" s="8">
        <v>2</v>
      </c>
      <c r="N653" s="5">
        <v>70.53</v>
      </c>
      <c r="O653" s="6">
        <v>0</v>
      </c>
      <c r="P653" s="5">
        <v>32.229999999999997</v>
      </c>
      <c r="Q653" s="5">
        <f t="shared" si="40"/>
        <v>141.06</v>
      </c>
      <c r="R653" s="5">
        <f t="shared" si="41"/>
        <v>64.459999999999994</v>
      </c>
      <c r="S653" s="5">
        <f t="shared" si="42"/>
        <v>76.600000000000009</v>
      </c>
      <c r="T653" s="7">
        <f t="shared" si="43"/>
        <v>0.54303133418403526</v>
      </c>
    </row>
    <row r="654" spans="1:20" ht="15.6">
      <c r="A654" s="2">
        <v>1333</v>
      </c>
      <c r="B654" s="3">
        <v>46136</v>
      </c>
      <c r="C654" s="4">
        <f>YEAR(SalesDataTable[[#This Row],[Order Date]])</f>
        <v>2026</v>
      </c>
      <c r="D654" s="16" t="str">
        <f>"Q"&amp;ROUNDUP(MONTH(SalesDataTable[[#This Row],[Order Date]])/3,0)</f>
        <v>Q2</v>
      </c>
      <c r="E654" s="4">
        <f>MONTH(SalesDataTable[[#This Row],[Order Date]])</f>
        <v>4</v>
      </c>
      <c r="F654" s="16" t="str">
        <f>TEXT(SalesDataTable[[#This Row],[Order Date]],"MMM")</f>
        <v>Apr</v>
      </c>
      <c r="G654" s="4" t="s">
        <v>6</v>
      </c>
      <c r="H654" s="4" t="s">
        <v>49</v>
      </c>
      <c r="I654" s="4" t="s">
        <v>2</v>
      </c>
      <c r="J654" s="4" t="s">
        <v>13</v>
      </c>
      <c r="K654" s="4" t="s">
        <v>9</v>
      </c>
      <c r="L654" s="4" t="s">
        <v>10</v>
      </c>
      <c r="M654" s="8">
        <v>1</v>
      </c>
      <c r="N654" s="5">
        <v>90.87</v>
      </c>
      <c r="O654" s="6">
        <v>0.1</v>
      </c>
      <c r="P654" s="5">
        <v>44.4</v>
      </c>
      <c r="Q654" s="5">
        <f t="shared" si="40"/>
        <v>81.783000000000001</v>
      </c>
      <c r="R654" s="5">
        <f t="shared" si="41"/>
        <v>44.4</v>
      </c>
      <c r="S654" s="5">
        <f t="shared" si="42"/>
        <v>37.383000000000003</v>
      </c>
      <c r="T654" s="7">
        <f t="shared" si="43"/>
        <v>0.45709988628443565</v>
      </c>
    </row>
    <row r="655" spans="1:20" ht="15.6">
      <c r="A655" s="2">
        <v>1369</v>
      </c>
      <c r="B655" s="3">
        <v>46136</v>
      </c>
      <c r="C655" s="4">
        <f>YEAR(SalesDataTable[[#This Row],[Order Date]])</f>
        <v>2026</v>
      </c>
      <c r="D655" s="16" t="str">
        <f>"Q"&amp;ROUNDUP(MONTH(SalesDataTable[[#This Row],[Order Date]])/3,0)</f>
        <v>Q2</v>
      </c>
      <c r="E655" s="4">
        <f>MONTH(SalesDataTable[[#This Row],[Order Date]])</f>
        <v>4</v>
      </c>
      <c r="F655" s="16" t="str">
        <f>TEXT(SalesDataTable[[#This Row],[Order Date]],"MMM")</f>
        <v>Apr</v>
      </c>
      <c r="G655" s="4" t="s">
        <v>6</v>
      </c>
      <c r="H655" s="4" t="s">
        <v>49</v>
      </c>
      <c r="I655" s="4" t="s">
        <v>8</v>
      </c>
      <c r="J655" s="4" t="s">
        <v>3</v>
      </c>
      <c r="K655" s="4" t="s">
        <v>34</v>
      </c>
      <c r="L655" s="4" t="s">
        <v>38</v>
      </c>
      <c r="M655" s="8">
        <v>3</v>
      </c>
      <c r="N655" s="5">
        <v>124.31</v>
      </c>
      <c r="O655" s="6">
        <v>0.2</v>
      </c>
      <c r="P655" s="5">
        <v>67.97</v>
      </c>
      <c r="Q655" s="5">
        <f t="shared" si="40"/>
        <v>298.34399999999999</v>
      </c>
      <c r="R655" s="5">
        <f t="shared" si="41"/>
        <v>203.91</v>
      </c>
      <c r="S655" s="5">
        <f t="shared" si="42"/>
        <v>94.433999999999997</v>
      </c>
      <c r="T655" s="7">
        <f t="shared" si="43"/>
        <v>0.31652723031131846</v>
      </c>
    </row>
    <row r="656" spans="1:20" ht="15.6">
      <c r="A656" s="2">
        <v>1712</v>
      </c>
      <c r="B656" s="3">
        <v>46136</v>
      </c>
      <c r="C656" s="4">
        <f>YEAR(SalesDataTable[[#This Row],[Order Date]])</f>
        <v>2026</v>
      </c>
      <c r="D656" s="16" t="str">
        <f>"Q"&amp;ROUNDUP(MONTH(SalesDataTable[[#This Row],[Order Date]])/3,0)</f>
        <v>Q2</v>
      </c>
      <c r="E656" s="4">
        <f>MONTH(SalesDataTable[[#This Row],[Order Date]])</f>
        <v>4</v>
      </c>
      <c r="F656" s="16" t="str">
        <f>TEXT(SalesDataTable[[#This Row],[Order Date]],"MMM")</f>
        <v>Apr</v>
      </c>
      <c r="G656" s="4" t="s">
        <v>6</v>
      </c>
      <c r="H656" s="4" t="s">
        <v>7</v>
      </c>
      <c r="I656" s="4" t="s">
        <v>8</v>
      </c>
      <c r="J656" s="4" t="s">
        <v>3</v>
      </c>
      <c r="K656" s="4" t="s">
        <v>4</v>
      </c>
      <c r="L656" s="4" t="s">
        <v>26</v>
      </c>
      <c r="M656" s="8">
        <v>15</v>
      </c>
      <c r="N656" s="5">
        <v>41.21</v>
      </c>
      <c r="O656" s="6">
        <v>0.15</v>
      </c>
      <c r="P656" s="5">
        <v>16.760000000000002</v>
      </c>
      <c r="Q656" s="5">
        <f t="shared" si="40"/>
        <v>525.42750000000001</v>
      </c>
      <c r="R656" s="5">
        <f t="shared" si="41"/>
        <v>251.40000000000003</v>
      </c>
      <c r="S656" s="5">
        <f t="shared" si="42"/>
        <v>274.02749999999997</v>
      </c>
      <c r="T656" s="7">
        <f t="shared" si="43"/>
        <v>0.52153246642020068</v>
      </c>
    </row>
    <row r="657" spans="1:20" ht="15.6">
      <c r="A657" s="2">
        <v>2229</v>
      </c>
      <c r="B657" s="3">
        <v>46136</v>
      </c>
      <c r="C657" s="4">
        <f>YEAR(SalesDataTable[[#This Row],[Order Date]])</f>
        <v>2026</v>
      </c>
      <c r="D657" s="16" t="str">
        <f>"Q"&amp;ROUNDUP(MONTH(SalesDataTable[[#This Row],[Order Date]])/3,0)</f>
        <v>Q2</v>
      </c>
      <c r="E657" s="4">
        <f>MONTH(SalesDataTable[[#This Row],[Order Date]])</f>
        <v>4</v>
      </c>
      <c r="F657" s="16" t="str">
        <f>TEXT(SalesDataTable[[#This Row],[Order Date]],"MMM")</f>
        <v>Apr</v>
      </c>
      <c r="G657" s="4" t="s">
        <v>0</v>
      </c>
      <c r="H657" s="4" t="s">
        <v>1</v>
      </c>
      <c r="I657" s="4" t="s">
        <v>2</v>
      </c>
      <c r="J657" s="4" t="s">
        <v>13</v>
      </c>
      <c r="K657" s="4" t="s">
        <v>9</v>
      </c>
      <c r="L657" s="4" t="s">
        <v>17</v>
      </c>
      <c r="M657" s="8">
        <v>2</v>
      </c>
      <c r="N657" s="5">
        <v>145.75</v>
      </c>
      <c r="O657" s="6">
        <v>0.1</v>
      </c>
      <c r="P657" s="5">
        <v>78.900000000000006</v>
      </c>
      <c r="Q657" s="5">
        <f t="shared" si="40"/>
        <v>262.35000000000002</v>
      </c>
      <c r="R657" s="5">
        <f t="shared" si="41"/>
        <v>157.80000000000001</v>
      </c>
      <c r="S657" s="5">
        <f t="shared" si="42"/>
        <v>104.55000000000001</v>
      </c>
      <c r="T657" s="7">
        <f t="shared" si="43"/>
        <v>0.39851343624928531</v>
      </c>
    </row>
    <row r="658" spans="1:20" ht="15.6">
      <c r="A658" s="2">
        <v>3458</v>
      </c>
      <c r="B658" s="3">
        <v>46136</v>
      </c>
      <c r="C658" s="4">
        <f>YEAR(SalesDataTable[[#This Row],[Order Date]])</f>
        <v>2026</v>
      </c>
      <c r="D658" s="16" t="str">
        <f>"Q"&amp;ROUNDUP(MONTH(SalesDataTable[[#This Row],[Order Date]])/3,0)</f>
        <v>Q2</v>
      </c>
      <c r="E658" s="4">
        <f>MONTH(SalesDataTable[[#This Row],[Order Date]])</f>
        <v>4</v>
      </c>
      <c r="F658" s="16" t="str">
        <f>TEXT(SalesDataTable[[#This Row],[Order Date]],"MMM")</f>
        <v>Apr</v>
      </c>
      <c r="G658" s="4" t="s">
        <v>11</v>
      </c>
      <c r="H658" s="4" t="s">
        <v>18</v>
      </c>
      <c r="I658" s="4" t="s">
        <v>2</v>
      </c>
      <c r="J658" s="4" t="s">
        <v>13</v>
      </c>
      <c r="K658" s="4" t="s">
        <v>14</v>
      </c>
      <c r="L658" s="4" t="s">
        <v>44</v>
      </c>
      <c r="M658" s="8">
        <v>1</v>
      </c>
      <c r="N658" s="5">
        <v>134.86000000000001</v>
      </c>
      <c r="O658" s="6">
        <v>0</v>
      </c>
      <c r="P658" s="5">
        <v>66.040000000000006</v>
      </c>
      <c r="Q658" s="5">
        <f t="shared" si="40"/>
        <v>134.86000000000001</v>
      </c>
      <c r="R658" s="5">
        <f t="shared" si="41"/>
        <v>66.040000000000006</v>
      </c>
      <c r="S658" s="5">
        <f t="shared" si="42"/>
        <v>68.820000000000007</v>
      </c>
      <c r="T658" s="7">
        <f t="shared" si="43"/>
        <v>0.51030698502150373</v>
      </c>
    </row>
    <row r="659" spans="1:20" ht="15.6">
      <c r="A659" s="2">
        <v>4637</v>
      </c>
      <c r="B659" s="3">
        <v>46136</v>
      </c>
      <c r="C659" s="4">
        <f>YEAR(SalesDataTable[[#This Row],[Order Date]])</f>
        <v>2026</v>
      </c>
      <c r="D659" s="16" t="str">
        <f>"Q"&amp;ROUNDUP(MONTH(SalesDataTable[[#This Row],[Order Date]])/3,0)</f>
        <v>Q2</v>
      </c>
      <c r="E659" s="4">
        <f>MONTH(SalesDataTable[[#This Row],[Order Date]])</f>
        <v>4</v>
      </c>
      <c r="F659" s="16" t="str">
        <f>TEXT(SalesDataTable[[#This Row],[Order Date]],"MMM")</f>
        <v>Apr</v>
      </c>
      <c r="G659" s="4" t="s">
        <v>20</v>
      </c>
      <c r="H659" s="4" t="s">
        <v>47</v>
      </c>
      <c r="I659" s="4" t="s">
        <v>19</v>
      </c>
      <c r="J659" s="4" t="s">
        <v>13</v>
      </c>
      <c r="K659" s="4" t="s">
        <v>14</v>
      </c>
      <c r="L659" s="4" t="s">
        <v>44</v>
      </c>
      <c r="M659" s="8">
        <v>1</v>
      </c>
      <c r="N659" s="5">
        <v>136.07</v>
      </c>
      <c r="O659" s="6">
        <v>0</v>
      </c>
      <c r="P659" s="5">
        <v>65.17</v>
      </c>
      <c r="Q659" s="5">
        <f t="shared" si="40"/>
        <v>136.07</v>
      </c>
      <c r="R659" s="5">
        <f t="shared" si="41"/>
        <v>65.17</v>
      </c>
      <c r="S659" s="5">
        <f t="shared" si="42"/>
        <v>70.899999999999991</v>
      </c>
      <c r="T659" s="7">
        <f t="shared" si="43"/>
        <v>0.52105533916366575</v>
      </c>
    </row>
    <row r="660" spans="1:20" ht="15.6">
      <c r="A660" s="2">
        <v>4726</v>
      </c>
      <c r="B660" s="3">
        <v>46136</v>
      </c>
      <c r="C660" s="4">
        <f>YEAR(SalesDataTable[[#This Row],[Order Date]])</f>
        <v>2026</v>
      </c>
      <c r="D660" s="16" t="str">
        <f>"Q"&amp;ROUNDUP(MONTH(SalesDataTable[[#This Row],[Order Date]])/3,0)</f>
        <v>Q2</v>
      </c>
      <c r="E660" s="4">
        <f>MONTH(SalesDataTable[[#This Row],[Order Date]])</f>
        <v>4</v>
      </c>
      <c r="F660" s="16" t="str">
        <f>TEXT(SalesDataTable[[#This Row],[Order Date]],"MMM")</f>
        <v>Apr</v>
      </c>
      <c r="G660" s="4" t="s">
        <v>0</v>
      </c>
      <c r="H660" s="4" t="s">
        <v>50</v>
      </c>
      <c r="I660" s="4" t="s">
        <v>19</v>
      </c>
      <c r="J660" s="4" t="s">
        <v>16</v>
      </c>
      <c r="K660" s="4" t="s">
        <v>14</v>
      </c>
      <c r="L660" s="4" t="s">
        <v>32</v>
      </c>
      <c r="M660" s="8">
        <v>1</v>
      </c>
      <c r="N660" s="5">
        <v>47.25</v>
      </c>
      <c r="O660" s="6">
        <v>0.1</v>
      </c>
      <c r="P660" s="5">
        <v>18.25</v>
      </c>
      <c r="Q660" s="5">
        <f t="shared" si="40"/>
        <v>42.524999999999999</v>
      </c>
      <c r="R660" s="5">
        <f t="shared" si="41"/>
        <v>18.25</v>
      </c>
      <c r="S660" s="5">
        <f t="shared" si="42"/>
        <v>24.274999999999999</v>
      </c>
      <c r="T660" s="7">
        <f t="shared" si="43"/>
        <v>0.57084068195179305</v>
      </c>
    </row>
    <row r="661" spans="1:20" ht="15.6">
      <c r="A661" s="2">
        <v>4838</v>
      </c>
      <c r="B661" s="3">
        <v>46136</v>
      </c>
      <c r="C661" s="4">
        <f>YEAR(SalesDataTable[[#This Row],[Order Date]])</f>
        <v>2026</v>
      </c>
      <c r="D661" s="16" t="str">
        <f>"Q"&amp;ROUNDUP(MONTH(SalesDataTable[[#This Row],[Order Date]])/3,0)</f>
        <v>Q2</v>
      </c>
      <c r="E661" s="4">
        <f>MONTH(SalesDataTable[[#This Row],[Order Date]])</f>
        <v>4</v>
      </c>
      <c r="F661" s="16" t="str">
        <f>TEXT(SalesDataTable[[#This Row],[Order Date]],"MMM")</f>
        <v>Apr</v>
      </c>
      <c r="G661" s="4" t="s">
        <v>0</v>
      </c>
      <c r="H661" s="4" t="s">
        <v>1</v>
      </c>
      <c r="I661" s="4" t="s">
        <v>2</v>
      </c>
      <c r="J661" s="4" t="s">
        <v>16</v>
      </c>
      <c r="K661" s="4" t="s">
        <v>4</v>
      </c>
      <c r="L661" s="4" t="s">
        <v>26</v>
      </c>
      <c r="M661" s="8">
        <v>2</v>
      </c>
      <c r="N661" s="5">
        <v>41.32</v>
      </c>
      <c r="O661" s="6">
        <v>0.1</v>
      </c>
      <c r="P661" s="5">
        <v>16.66</v>
      </c>
      <c r="Q661" s="5">
        <f t="shared" si="40"/>
        <v>74.376000000000005</v>
      </c>
      <c r="R661" s="5">
        <f t="shared" si="41"/>
        <v>33.32</v>
      </c>
      <c r="S661" s="5">
        <f t="shared" si="42"/>
        <v>41.056000000000004</v>
      </c>
      <c r="T661" s="7">
        <f t="shared" si="43"/>
        <v>0.5520060234484242</v>
      </c>
    </row>
    <row r="662" spans="1:20" ht="15.6">
      <c r="A662" s="2">
        <v>5075</v>
      </c>
      <c r="B662" s="3">
        <v>46136</v>
      </c>
      <c r="C662" s="4">
        <f>YEAR(SalesDataTable[[#This Row],[Order Date]])</f>
        <v>2026</v>
      </c>
      <c r="D662" s="16" t="str">
        <f>"Q"&amp;ROUNDUP(MONTH(SalesDataTable[[#This Row],[Order Date]])/3,0)</f>
        <v>Q2</v>
      </c>
      <c r="E662" s="4">
        <f>MONTH(SalesDataTable[[#This Row],[Order Date]])</f>
        <v>4</v>
      </c>
      <c r="F662" s="16" t="str">
        <f>TEXT(SalesDataTable[[#This Row],[Order Date]],"MMM")</f>
        <v>Apr</v>
      </c>
      <c r="G662" s="4" t="s">
        <v>0</v>
      </c>
      <c r="H662" s="4" t="s">
        <v>50</v>
      </c>
      <c r="I662" s="4" t="s">
        <v>28</v>
      </c>
      <c r="J662" s="4" t="s">
        <v>13</v>
      </c>
      <c r="K662" s="4" t="s">
        <v>4</v>
      </c>
      <c r="L662" s="4" t="s">
        <v>5</v>
      </c>
      <c r="M662" s="8">
        <v>2</v>
      </c>
      <c r="N662" s="5">
        <v>81.75</v>
      </c>
      <c r="O662" s="6">
        <v>0</v>
      </c>
      <c r="P662" s="5">
        <v>41.92</v>
      </c>
      <c r="Q662" s="5">
        <f t="shared" si="40"/>
        <v>163.5</v>
      </c>
      <c r="R662" s="5">
        <f t="shared" si="41"/>
        <v>83.84</v>
      </c>
      <c r="S662" s="5">
        <f t="shared" si="42"/>
        <v>79.66</v>
      </c>
      <c r="T662" s="7">
        <f t="shared" si="43"/>
        <v>0.48721712538226297</v>
      </c>
    </row>
    <row r="663" spans="1:20" ht="15.6">
      <c r="A663" s="2">
        <v>149</v>
      </c>
      <c r="B663" s="3">
        <v>46137</v>
      </c>
      <c r="C663" s="4">
        <f>YEAR(SalesDataTable[[#This Row],[Order Date]])</f>
        <v>2026</v>
      </c>
      <c r="D663" s="16" t="str">
        <f>"Q"&amp;ROUNDUP(MONTH(SalesDataTable[[#This Row],[Order Date]])/3,0)</f>
        <v>Q2</v>
      </c>
      <c r="E663" s="4">
        <f>MONTH(SalesDataTable[[#This Row],[Order Date]])</f>
        <v>4</v>
      </c>
      <c r="F663" s="16" t="str">
        <f>TEXT(SalesDataTable[[#This Row],[Order Date]],"MMM")</f>
        <v>Apr</v>
      </c>
      <c r="G663" s="4" t="s">
        <v>6</v>
      </c>
      <c r="H663" s="4" t="s">
        <v>43</v>
      </c>
      <c r="I663" s="4" t="s">
        <v>2</v>
      </c>
      <c r="J663" s="4" t="s">
        <v>3</v>
      </c>
      <c r="K663" s="4" t="s">
        <v>14</v>
      </c>
      <c r="L663" s="4" t="s">
        <v>15</v>
      </c>
      <c r="M663" s="8">
        <v>1</v>
      </c>
      <c r="N663" s="5">
        <v>36.020000000000003</v>
      </c>
      <c r="O663" s="6">
        <v>0.05</v>
      </c>
      <c r="P663" s="5">
        <v>13.72</v>
      </c>
      <c r="Q663" s="5">
        <f t="shared" si="40"/>
        <v>34.219000000000001</v>
      </c>
      <c r="R663" s="5">
        <f t="shared" si="41"/>
        <v>13.72</v>
      </c>
      <c r="S663" s="5">
        <f t="shared" si="42"/>
        <v>20.499000000000002</v>
      </c>
      <c r="T663" s="7">
        <f t="shared" si="43"/>
        <v>0.59905315760250155</v>
      </c>
    </row>
    <row r="664" spans="1:20" ht="15.6">
      <c r="A664" s="2">
        <v>449</v>
      </c>
      <c r="B664" s="3">
        <v>46137</v>
      </c>
      <c r="C664" s="4">
        <f>YEAR(SalesDataTable[[#This Row],[Order Date]])</f>
        <v>2026</v>
      </c>
      <c r="D664" s="16" t="str">
        <f>"Q"&amp;ROUNDUP(MONTH(SalesDataTable[[#This Row],[Order Date]])/3,0)</f>
        <v>Q2</v>
      </c>
      <c r="E664" s="4">
        <f>MONTH(SalesDataTable[[#This Row],[Order Date]])</f>
        <v>4</v>
      </c>
      <c r="F664" s="16" t="str">
        <f>TEXT(SalesDataTable[[#This Row],[Order Date]],"MMM")</f>
        <v>Apr</v>
      </c>
      <c r="G664" s="4" t="s">
        <v>11</v>
      </c>
      <c r="H664" s="4" t="s">
        <v>25</v>
      </c>
      <c r="I664" s="4" t="s">
        <v>2</v>
      </c>
      <c r="J664" s="4" t="s">
        <v>16</v>
      </c>
      <c r="K664" s="4" t="s">
        <v>14</v>
      </c>
      <c r="L664" s="4" t="s">
        <v>15</v>
      </c>
      <c r="M664" s="8">
        <v>1</v>
      </c>
      <c r="N664" s="5">
        <v>36.68</v>
      </c>
      <c r="O664" s="6">
        <v>0</v>
      </c>
      <c r="P664" s="5">
        <v>13.27</v>
      </c>
      <c r="Q664" s="5">
        <f t="shared" si="40"/>
        <v>36.68</v>
      </c>
      <c r="R664" s="5">
        <f t="shared" si="41"/>
        <v>13.27</v>
      </c>
      <c r="S664" s="5">
        <f t="shared" si="42"/>
        <v>23.41</v>
      </c>
      <c r="T664" s="7">
        <f t="shared" si="43"/>
        <v>0.63822246455834242</v>
      </c>
    </row>
    <row r="665" spans="1:20" ht="15.6">
      <c r="A665" s="2">
        <v>1422</v>
      </c>
      <c r="B665" s="3">
        <v>46137</v>
      </c>
      <c r="C665" s="4">
        <f>YEAR(SalesDataTable[[#This Row],[Order Date]])</f>
        <v>2026</v>
      </c>
      <c r="D665" s="16" t="str">
        <f>"Q"&amp;ROUNDUP(MONTH(SalesDataTable[[#This Row],[Order Date]])/3,0)</f>
        <v>Q2</v>
      </c>
      <c r="E665" s="4">
        <f>MONTH(SalesDataTable[[#This Row],[Order Date]])</f>
        <v>4</v>
      </c>
      <c r="F665" s="16" t="str">
        <f>TEXT(SalesDataTable[[#This Row],[Order Date]],"MMM")</f>
        <v>Apr</v>
      </c>
      <c r="G665" s="4" t="s">
        <v>20</v>
      </c>
      <c r="H665" s="4" t="s">
        <v>33</v>
      </c>
      <c r="I665" s="4" t="s">
        <v>8</v>
      </c>
      <c r="J665" s="4" t="s">
        <v>16</v>
      </c>
      <c r="K665" s="4" t="s">
        <v>23</v>
      </c>
      <c r="L665" s="4" t="s">
        <v>24</v>
      </c>
      <c r="M665" s="8">
        <v>6</v>
      </c>
      <c r="N665" s="5">
        <v>348.16</v>
      </c>
      <c r="O665" s="6">
        <v>0.1</v>
      </c>
      <c r="P665" s="5">
        <v>198.24</v>
      </c>
      <c r="Q665" s="5">
        <f t="shared" si="40"/>
        <v>1880.0640000000001</v>
      </c>
      <c r="R665" s="5">
        <f t="shared" si="41"/>
        <v>1189.44</v>
      </c>
      <c r="S665" s="5">
        <f t="shared" si="42"/>
        <v>690.62400000000002</v>
      </c>
      <c r="T665" s="7">
        <f t="shared" si="43"/>
        <v>0.36734068627450978</v>
      </c>
    </row>
    <row r="666" spans="1:20" ht="15.6">
      <c r="A666" s="2">
        <v>3248</v>
      </c>
      <c r="B666" s="3">
        <v>46137</v>
      </c>
      <c r="C666" s="4">
        <f>YEAR(SalesDataTable[[#This Row],[Order Date]])</f>
        <v>2026</v>
      </c>
      <c r="D666" s="16" t="str">
        <f>"Q"&amp;ROUNDUP(MONTH(SalesDataTable[[#This Row],[Order Date]])/3,0)</f>
        <v>Q2</v>
      </c>
      <c r="E666" s="4">
        <f>MONTH(SalesDataTable[[#This Row],[Order Date]])</f>
        <v>4</v>
      </c>
      <c r="F666" s="16" t="str">
        <f>TEXT(SalesDataTable[[#This Row],[Order Date]],"MMM")</f>
        <v>Apr</v>
      </c>
      <c r="G666" s="4" t="s">
        <v>11</v>
      </c>
      <c r="H666" s="4" t="s">
        <v>52</v>
      </c>
      <c r="I666" s="4" t="s">
        <v>2</v>
      </c>
      <c r="J666" s="4" t="s">
        <v>3</v>
      </c>
      <c r="K666" s="4" t="s">
        <v>4</v>
      </c>
      <c r="L666" s="4" t="s">
        <v>26</v>
      </c>
      <c r="M666" s="8">
        <v>2</v>
      </c>
      <c r="N666" s="5">
        <v>39.799999999999997</v>
      </c>
      <c r="O666" s="6">
        <v>0.05</v>
      </c>
      <c r="P666" s="5">
        <v>16.23</v>
      </c>
      <c r="Q666" s="5">
        <f t="shared" si="40"/>
        <v>75.61999999999999</v>
      </c>
      <c r="R666" s="5">
        <f t="shared" si="41"/>
        <v>32.46</v>
      </c>
      <c r="S666" s="5">
        <f t="shared" si="42"/>
        <v>43.159999999999989</v>
      </c>
      <c r="T666" s="7">
        <f t="shared" si="43"/>
        <v>0.57074847923829664</v>
      </c>
    </row>
    <row r="667" spans="1:20" ht="15.6">
      <c r="A667" s="2">
        <v>3445</v>
      </c>
      <c r="B667" s="3">
        <v>46137</v>
      </c>
      <c r="C667" s="4">
        <f>YEAR(SalesDataTable[[#This Row],[Order Date]])</f>
        <v>2026</v>
      </c>
      <c r="D667" s="16" t="str">
        <f>"Q"&amp;ROUNDUP(MONTH(SalesDataTable[[#This Row],[Order Date]])/3,0)</f>
        <v>Q2</v>
      </c>
      <c r="E667" s="4">
        <f>MONTH(SalesDataTable[[#This Row],[Order Date]])</f>
        <v>4</v>
      </c>
      <c r="F667" s="16" t="str">
        <f>TEXT(SalesDataTable[[#This Row],[Order Date]],"MMM")</f>
        <v>Apr</v>
      </c>
      <c r="G667" s="4" t="s">
        <v>0</v>
      </c>
      <c r="H667" s="4" t="s">
        <v>50</v>
      </c>
      <c r="I667" s="4" t="s">
        <v>2</v>
      </c>
      <c r="J667" s="4" t="s">
        <v>3</v>
      </c>
      <c r="K667" s="4" t="s">
        <v>4</v>
      </c>
      <c r="L667" s="4" t="s">
        <v>26</v>
      </c>
      <c r="M667" s="8">
        <v>5</v>
      </c>
      <c r="N667" s="5">
        <v>39.369999999999997</v>
      </c>
      <c r="O667" s="6">
        <v>0.05</v>
      </c>
      <c r="P667" s="5">
        <v>16.760000000000002</v>
      </c>
      <c r="Q667" s="5">
        <f t="shared" si="40"/>
        <v>187.00749999999999</v>
      </c>
      <c r="R667" s="5">
        <f t="shared" si="41"/>
        <v>83.800000000000011</v>
      </c>
      <c r="S667" s="5">
        <f t="shared" si="42"/>
        <v>103.20749999999998</v>
      </c>
      <c r="T667" s="7">
        <f t="shared" si="43"/>
        <v>0.55188963009504954</v>
      </c>
    </row>
    <row r="668" spans="1:20" ht="15.6">
      <c r="A668" s="2">
        <v>3930</v>
      </c>
      <c r="B668" s="3">
        <v>46137</v>
      </c>
      <c r="C668" s="4">
        <f>YEAR(SalesDataTable[[#This Row],[Order Date]])</f>
        <v>2026</v>
      </c>
      <c r="D668" s="16" t="str">
        <f>"Q"&amp;ROUNDUP(MONTH(SalesDataTable[[#This Row],[Order Date]])/3,0)</f>
        <v>Q2</v>
      </c>
      <c r="E668" s="4">
        <f>MONTH(SalesDataTable[[#This Row],[Order Date]])</f>
        <v>4</v>
      </c>
      <c r="F668" s="16" t="str">
        <f>TEXT(SalesDataTable[[#This Row],[Order Date]],"MMM")</f>
        <v>Apr</v>
      </c>
      <c r="G668" s="4" t="s">
        <v>6</v>
      </c>
      <c r="H668" s="4" t="s">
        <v>43</v>
      </c>
      <c r="I668" s="4" t="s">
        <v>28</v>
      </c>
      <c r="J668" s="4" t="s">
        <v>3</v>
      </c>
      <c r="K668" s="4" t="s">
        <v>34</v>
      </c>
      <c r="L668" s="4" t="s">
        <v>35</v>
      </c>
      <c r="M668" s="8">
        <v>2</v>
      </c>
      <c r="N668" s="5">
        <v>40.85</v>
      </c>
      <c r="O668" s="6">
        <v>0</v>
      </c>
      <c r="P668" s="5">
        <v>14.99</v>
      </c>
      <c r="Q668" s="5">
        <f t="shared" si="40"/>
        <v>81.7</v>
      </c>
      <c r="R668" s="5">
        <f t="shared" si="41"/>
        <v>29.98</v>
      </c>
      <c r="S668" s="5">
        <f t="shared" si="42"/>
        <v>51.72</v>
      </c>
      <c r="T668" s="7">
        <f t="shared" si="43"/>
        <v>0.633047735618115</v>
      </c>
    </row>
    <row r="669" spans="1:20" ht="15.6">
      <c r="A669" s="2">
        <v>3969</v>
      </c>
      <c r="B669" s="3">
        <v>46137</v>
      </c>
      <c r="C669" s="4">
        <f>YEAR(SalesDataTable[[#This Row],[Order Date]])</f>
        <v>2026</v>
      </c>
      <c r="D669" s="16" t="str">
        <f>"Q"&amp;ROUNDUP(MONTH(SalesDataTable[[#This Row],[Order Date]])/3,0)</f>
        <v>Q2</v>
      </c>
      <c r="E669" s="4">
        <f>MONTH(SalesDataTable[[#This Row],[Order Date]])</f>
        <v>4</v>
      </c>
      <c r="F669" s="16" t="str">
        <f>TEXT(SalesDataTable[[#This Row],[Order Date]],"MMM")</f>
        <v>Apr</v>
      </c>
      <c r="G669" s="4" t="s">
        <v>20</v>
      </c>
      <c r="H669" s="4" t="s">
        <v>33</v>
      </c>
      <c r="I669" s="4" t="s">
        <v>28</v>
      </c>
      <c r="J669" s="4" t="s">
        <v>3</v>
      </c>
      <c r="K669" s="4" t="s">
        <v>9</v>
      </c>
      <c r="L669" s="4" t="s">
        <v>10</v>
      </c>
      <c r="M669" s="8">
        <v>1</v>
      </c>
      <c r="N669" s="5">
        <v>92.91</v>
      </c>
      <c r="O669" s="6">
        <v>0.05</v>
      </c>
      <c r="P669" s="5">
        <v>46</v>
      </c>
      <c r="Q669" s="5">
        <f t="shared" si="40"/>
        <v>88.264499999999998</v>
      </c>
      <c r="R669" s="5">
        <f t="shared" si="41"/>
        <v>46</v>
      </c>
      <c r="S669" s="5">
        <f t="shared" si="42"/>
        <v>42.264499999999998</v>
      </c>
      <c r="T669" s="7">
        <f t="shared" si="43"/>
        <v>0.4788391709010984</v>
      </c>
    </row>
    <row r="670" spans="1:20" ht="15.6">
      <c r="A670" s="2">
        <v>4190</v>
      </c>
      <c r="B670" s="3">
        <v>46137</v>
      </c>
      <c r="C670" s="4">
        <f>YEAR(SalesDataTable[[#This Row],[Order Date]])</f>
        <v>2026</v>
      </c>
      <c r="D670" s="16" t="str">
        <f>"Q"&amp;ROUNDUP(MONTH(SalesDataTable[[#This Row],[Order Date]])/3,0)</f>
        <v>Q2</v>
      </c>
      <c r="E670" s="4">
        <f>MONTH(SalesDataTable[[#This Row],[Order Date]])</f>
        <v>4</v>
      </c>
      <c r="F670" s="16" t="str">
        <f>TEXT(SalesDataTable[[#This Row],[Order Date]],"MMM")</f>
        <v>Apr</v>
      </c>
      <c r="G670" s="4" t="s">
        <v>20</v>
      </c>
      <c r="H670" s="4" t="s">
        <v>47</v>
      </c>
      <c r="I670" s="4" t="s">
        <v>2</v>
      </c>
      <c r="J670" s="4" t="s">
        <v>13</v>
      </c>
      <c r="K670" s="4" t="s">
        <v>9</v>
      </c>
      <c r="L670" s="4" t="s">
        <v>37</v>
      </c>
      <c r="M670" s="8">
        <v>1</v>
      </c>
      <c r="N670" s="5">
        <v>152.01</v>
      </c>
      <c r="O670" s="6">
        <v>0</v>
      </c>
      <c r="P670" s="5">
        <v>80.33</v>
      </c>
      <c r="Q670" s="5">
        <f t="shared" si="40"/>
        <v>152.01</v>
      </c>
      <c r="R670" s="5">
        <f t="shared" si="41"/>
        <v>80.33</v>
      </c>
      <c r="S670" s="5">
        <f t="shared" si="42"/>
        <v>71.679999999999993</v>
      </c>
      <c r="T670" s="7">
        <f t="shared" si="43"/>
        <v>0.47154792447865268</v>
      </c>
    </row>
    <row r="671" spans="1:20" ht="15.6">
      <c r="A671" s="2">
        <v>4442</v>
      </c>
      <c r="B671" s="3">
        <v>46137</v>
      </c>
      <c r="C671" s="4">
        <f>YEAR(SalesDataTable[[#This Row],[Order Date]])</f>
        <v>2026</v>
      </c>
      <c r="D671" s="16" t="str">
        <f>"Q"&amp;ROUNDUP(MONTH(SalesDataTable[[#This Row],[Order Date]])/3,0)</f>
        <v>Q2</v>
      </c>
      <c r="E671" s="4">
        <f>MONTH(SalesDataTable[[#This Row],[Order Date]])</f>
        <v>4</v>
      </c>
      <c r="F671" s="16" t="str">
        <f>TEXT(SalesDataTable[[#This Row],[Order Date]],"MMM")</f>
        <v>Apr</v>
      </c>
      <c r="G671" s="4" t="s">
        <v>6</v>
      </c>
      <c r="H671" s="4" t="s">
        <v>27</v>
      </c>
      <c r="I671" s="4" t="s">
        <v>28</v>
      </c>
      <c r="J671" s="4" t="s">
        <v>13</v>
      </c>
      <c r="K671" s="4" t="s">
        <v>14</v>
      </c>
      <c r="L671" s="4" t="s">
        <v>15</v>
      </c>
      <c r="M671" s="8">
        <v>1</v>
      </c>
      <c r="N671" s="5">
        <v>36.65</v>
      </c>
      <c r="O671" s="6">
        <v>0</v>
      </c>
      <c r="P671" s="5">
        <v>13.28</v>
      </c>
      <c r="Q671" s="5">
        <f t="shared" si="40"/>
        <v>36.65</v>
      </c>
      <c r="R671" s="5">
        <f t="shared" si="41"/>
        <v>13.28</v>
      </c>
      <c r="S671" s="5">
        <f t="shared" si="42"/>
        <v>23.369999999999997</v>
      </c>
      <c r="T671" s="7">
        <f t="shared" si="43"/>
        <v>0.63765347885402446</v>
      </c>
    </row>
    <row r="672" spans="1:20" ht="15.6">
      <c r="A672" s="2">
        <v>228</v>
      </c>
      <c r="B672" s="3">
        <v>46138</v>
      </c>
      <c r="C672" s="4">
        <f>YEAR(SalesDataTable[[#This Row],[Order Date]])</f>
        <v>2026</v>
      </c>
      <c r="D672" s="16" t="str">
        <f>"Q"&amp;ROUNDUP(MONTH(SalesDataTable[[#This Row],[Order Date]])/3,0)</f>
        <v>Q2</v>
      </c>
      <c r="E672" s="4">
        <f>MONTH(SalesDataTable[[#This Row],[Order Date]])</f>
        <v>4</v>
      </c>
      <c r="F672" s="16" t="str">
        <f>TEXT(SalesDataTable[[#This Row],[Order Date]],"MMM")</f>
        <v>Apr</v>
      </c>
      <c r="G672" s="4" t="s">
        <v>20</v>
      </c>
      <c r="H672" s="4" t="s">
        <v>33</v>
      </c>
      <c r="I672" s="4" t="s">
        <v>2</v>
      </c>
      <c r="J672" s="4" t="s">
        <v>3</v>
      </c>
      <c r="K672" s="4" t="s">
        <v>23</v>
      </c>
      <c r="L672" s="4" t="s">
        <v>40</v>
      </c>
      <c r="M672" s="8">
        <v>5</v>
      </c>
      <c r="N672" s="5">
        <v>80.819999999999993</v>
      </c>
      <c r="O672" s="6">
        <v>0</v>
      </c>
      <c r="P672" s="5">
        <v>40.47</v>
      </c>
      <c r="Q672" s="5">
        <f t="shared" si="40"/>
        <v>404.09999999999997</v>
      </c>
      <c r="R672" s="5">
        <f t="shared" si="41"/>
        <v>202.35</v>
      </c>
      <c r="S672" s="5">
        <f t="shared" si="42"/>
        <v>201.74999999999997</v>
      </c>
      <c r="T672" s="7">
        <f t="shared" si="43"/>
        <v>0.49925760950259834</v>
      </c>
    </row>
    <row r="673" spans="1:20" ht="15.6">
      <c r="A673" s="2">
        <v>2101</v>
      </c>
      <c r="B673" s="3">
        <v>46138</v>
      </c>
      <c r="C673" s="4">
        <f>YEAR(SalesDataTable[[#This Row],[Order Date]])</f>
        <v>2026</v>
      </c>
      <c r="D673" s="16" t="str">
        <f>"Q"&amp;ROUNDUP(MONTH(SalesDataTable[[#This Row],[Order Date]])/3,0)</f>
        <v>Q2</v>
      </c>
      <c r="E673" s="4">
        <f>MONTH(SalesDataTable[[#This Row],[Order Date]])</f>
        <v>4</v>
      </c>
      <c r="F673" s="16" t="str">
        <f>TEXT(SalesDataTable[[#This Row],[Order Date]],"MMM")</f>
        <v>Apr</v>
      </c>
      <c r="G673" s="4" t="s">
        <v>20</v>
      </c>
      <c r="H673" s="4" t="s">
        <v>21</v>
      </c>
      <c r="I673" s="4" t="s">
        <v>2</v>
      </c>
      <c r="J673" s="4" t="s">
        <v>13</v>
      </c>
      <c r="K673" s="4" t="s">
        <v>9</v>
      </c>
      <c r="L673" s="4" t="s">
        <v>17</v>
      </c>
      <c r="M673" s="8">
        <v>4</v>
      </c>
      <c r="N673" s="5">
        <v>144.69999999999999</v>
      </c>
      <c r="O673" s="6">
        <v>0</v>
      </c>
      <c r="P673" s="5">
        <v>79.41</v>
      </c>
      <c r="Q673" s="5">
        <f t="shared" si="40"/>
        <v>578.79999999999995</v>
      </c>
      <c r="R673" s="5">
        <f t="shared" si="41"/>
        <v>317.64</v>
      </c>
      <c r="S673" s="5">
        <f t="shared" si="42"/>
        <v>261.15999999999997</v>
      </c>
      <c r="T673" s="7">
        <f t="shared" si="43"/>
        <v>0.45120939875604699</v>
      </c>
    </row>
    <row r="674" spans="1:20" ht="15.6">
      <c r="A674" s="2">
        <v>2590</v>
      </c>
      <c r="B674" s="3">
        <v>46138</v>
      </c>
      <c r="C674" s="4">
        <f>YEAR(SalesDataTable[[#This Row],[Order Date]])</f>
        <v>2026</v>
      </c>
      <c r="D674" s="16" t="str">
        <f>"Q"&amp;ROUNDUP(MONTH(SalesDataTable[[#This Row],[Order Date]])/3,0)</f>
        <v>Q2</v>
      </c>
      <c r="E674" s="4">
        <f>MONTH(SalesDataTable[[#This Row],[Order Date]])</f>
        <v>4</v>
      </c>
      <c r="F674" s="16" t="str">
        <f>TEXT(SalesDataTable[[#This Row],[Order Date]],"MMM")</f>
        <v>Apr</v>
      </c>
      <c r="G674" s="4" t="s">
        <v>6</v>
      </c>
      <c r="H674" s="4" t="s">
        <v>27</v>
      </c>
      <c r="I674" s="4" t="s">
        <v>19</v>
      </c>
      <c r="J674" s="4" t="s">
        <v>13</v>
      </c>
      <c r="K674" s="4" t="s">
        <v>34</v>
      </c>
      <c r="L674" s="4" t="s">
        <v>42</v>
      </c>
      <c r="M674" s="8">
        <v>2</v>
      </c>
      <c r="N674" s="5">
        <v>36.51</v>
      </c>
      <c r="O674" s="6">
        <v>0.1</v>
      </c>
      <c r="P674" s="5">
        <v>14.18</v>
      </c>
      <c r="Q674" s="5">
        <f t="shared" si="40"/>
        <v>65.718000000000004</v>
      </c>
      <c r="R674" s="5">
        <f t="shared" si="41"/>
        <v>28.36</v>
      </c>
      <c r="S674" s="5">
        <f t="shared" si="42"/>
        <v>37.358000000000004</v>
      </c>
      <c r="T674" s="7">
        <f t="shared" si="43"/>
        <v>0.56845917404668433</v>
      </c>
    </row>
    <row r="675" spans="1:20" ht="15.6">
      <c r="A675" s="2">
        <v>2957</v>
      </c>
      <c r="B675" s="3">
        <v>46138</v>
      </c>
      <c r="C675" s="4">
        <f>YEAR(SalesDataTable[[#This Row],[Order Date]])</f>
        <v>2026</v>
      </c>
      <c r="D675" s="16" t="str">
        <f>"Q"&amp;ROUNDUP(MONTH(SalesDataTable[[#This Row],[Order Date]])/3,0)</f>
        <v>Q2</v>
      </c>
      <c r="E675" s="4">
        <f>MONTH(SalesDataTable[[#This Row],[Order Date]])</f>
        <v>4</v>
      </c>
      <c r="F675" s="16" t="str">
        <f>TEXT(SalesDataTable[[#This Row],[Order Date]],"MMM")</f>
        <v>Apr</v>
      </c>
      <c r="G675" s="4" t="s">
        <v>20</v>
      </c>
      <c r="H675" s="4" t="s">
        <v>31</v>
      </c>
      <c r="I675" s="4" t="s">
        <v>28</v>
      </c>
      <c r="J675" s="4" t="s">
        <v>13</v>
      </c>
      <c r="K675" s="4" t="s">
        <v>14</v>
      </c>
      <c r="L675" s="4" t="s">
        <v>15</v>
      </c>
      <c r="M675" s="8">
        <v>3</v>
      </c>
      <c r="N675" s="5">
        <v>36.58</v>
      </c>
      <c r="O675" s="6">
        <v>0.05</v>
      </c>
      <c r="P675" s="5">
        <v>13.71</v>
      </c>
      <c r="Q675" s="5">
        <f t="shared" si="40"/>
        <v>104.25299999999999</v>
      </c>
      <c r="R675" s="5">
        <f t="shared" si="41"/>
        <v>41.13</v>
      </c>
      <c r="S675" s="5">
        <f t="shared" si="42"/>
        <v>63.122999999999983</v>
      </c>
      <c r="T675" s="7">
        <f t="shared" si="43"/>
        <v>0.60547897902218628</v>
      </c>
    </row>
    <row r="676" spans="1:20" ht="15.6">
      <c r="A676" s="2">
        <v>4270</v>
      </c>
      <c r="B676" s="3">
        <v>46138</v>
      </c>
      <c r="C676" s="4">
        <f>YEAR(SalesDataTable[[#This Row],[Order Date]])</f>
        <v>2026</v>
      </c>
      <c r="D676" s="16" t="str">
        <f>"Q"&amp;ROUNDUP(MONTH(SalesDataTable[[#This Row],[Order Date]])/3,0)</f>
        <v>Q2</v>
      </c>
      <c r="E676" s="4">
        <f>MONTH(SalesDataTable[[#This Row],[Order Date]])</f>
        <v>4</v>
      </c>
      <c r="F676" s="16" t="str">
        <f>TEXT(SalesDataTable[[#This Row],[Order Date]],"MMM")</f>
        <v>Apr</v>
      </c>
      <c r="G676" s="4" t="s">
        <v>20</v>
      </c>
      <c r="H676" s="4" t="s">
        <v>31</v>
      </c>
      <c r="I676" s="4" t="s">
        <v>19</v>
      </c>
      <c r="J676" s="4" t="s">
        <v>16</v>
      </c>
      <c r="K676" s="4" t="s">
        <v>23</v>
      </c>
      <c r="L676" s="4" t="s">
        <v>29</v>
      </c>
      <c r="M676" s="8">
        <v>2</v>
      </c>
      <c r="N676" s="5">
        <v>191.59</v>
      </c>
      <c r="O676" s="6">
        <v>0</v>
      </c>
      <c r="P676" s="5">
        <v>102.52</v>
      </c>
      <c r="Q676" s="5">
        <f t="shared" si="40"/>
        <v>383.18</v>
      </c>
      <c r="R676" s="5">
        <f t="shared" si="41"/>
        <v>205.04</v>
      </c>
      <c r="S676" s="5">
        <f t="shared" si="42"/>
        <v>178.14000000000001</v>
      </c>
      <c r="T676" s="7">
        <f t="shared" si="43"/>
        <v>0.46489900307949272</v>
      </c>
    </row>
    <row r="677" spans="1:20" ht="15.6">
      <c r="A677" s="2">
        <v>4324</v>
      </c>
      <c r="B677" s="3">
        <v>46138</v>
      </c>
      <c r="C677" s="4">
        <f>YEAR(SalesDataTable[[#This Row],[Order Date]])</f>
        <v>2026</v>
      </c>
      <c r="D677" s="16" t="str">
        <f>"Q"&amp;ROUNDUP(MONTH(SalesDataTable[[#This Row],[Order Date]])/3,0)</f>
        <v>Q2</v>
      </c>
      <c r="E677" s="4">
        <f>MONTH(SalesDataTable[[#This Row],[Order Date]])</f>
        <v>4</v>
      </c>
      <c r="F677" s="16" t="str">
        <f>TEXT(SalesDataTable[[#This Row],[Order Date]],"MMM")</f>
        <v>Apr</v>
      </c>
      <c r="G677" s="4" t="s">
        <v>20</v>
      </c>
      <c r="H677" s="4" t="s">
        <v>33</v>
      </c>
      <c r="I677" s="4" t="s">
        <v>8</v>
      </c>
      <c r="J677" s="4" t="s">
        <v>16</v>
      </c>
      <c r="K677" s="4" t="s">
        <v>23</v>
      </c>
      <c r="L677" s="4" t="s">
        <v>24</v>
      </c>
      <c r="M677" s="8">
        <v>6</v>
      </c>
      <c r="N677" s="5">
        <v>337.24</v>
      </c>
      <c r="O677" s="6">
        <v>0.05</v>
      </c>
      <c r="P677" s="5">
        <v>198.63</v>
      </c>
      <c r="Q677" s="5">
        <f t="shared" si="40"/>
        <v>1922.268</v>
      </c>
      <c r="R677" s="5">
        <f t="shared" si="41"/>
        <v>1191.78</v>
      </c>
      <c r="S677" s="5">
        <f t="shared" si="42"/>
        <v>730.48800000000006</v>
      </c>
      <c r="T677" s="7">
        <f t="shared" si="43"/>
        <v>0.38001360892445801</v>
      </c>
    </row>
    <row r="678" spans="1:20" ht="15.6">
      <c r="A678" s="2">
        <v>5010</v>
      </c>
      <c r="B678" s="3">
        <v>46138</v>
      </c>
      <c r="C678" s="4">
        <f>YEAR(SalesDataTable[[#This Row],[Order Date]])</f>
        <v>2026</v>
      </c>
      <c r="D678" s="16" t="str">
        <f>"Q"&amp;ROUNDUP(MONTH(SalesDataTable[[#This Row],[Order Date]])/3,0)</f>
        <v>Q2</v>
      </c>
      <c r="E678" s="4">
        <f>MONTH(SalesDataTable[[#This Row],[Order Date]])</f>
        <v>4</v>
      </c>
      <c r="F678" s="16" t="str">
        <f>TEXT(SalesDataTable[[#This Row],[Order Date]],"MMM")</f>
        <v>Apr</v>
      </c>
      <c r="G678" s="4" t="s">
        <v>20</v>
      </c>
      <c r="H678" s="4" t="s">
        <v>31</v>
      </c>
      <c r="I678" s="4" t="s">
        <v>8</v>
      </c>
      <c r="J678" s="4" t="s">
        <v>16</v>
      </c>
      <c r="K678" s="4" t="s">
        <v>14</v>
      </c>
      <c r="L678" s="4" t="s">
        <v>32</v>
      </c>
      <c r="M678" s="8">
        <v>3</v>
      </c>
      <c r="N678" s="5">
        <v>46.2</v>
      </c>
      <c r="O678" s="6">
        <v>0.1</v>
      </c>
      <c r="P678" s="5">
        <v>18.149999999999999</v>
      </c>
      <c r="Q678" s="5">
        <f t="shared" si="40"/>
        <v>124.74000000000002</v>
      </c>
      <c r="R678" s="5">
        <f t="shared" si="41"/>
        <v>54.449999999999996</v>
      </c>
      <c r="S678" s="5">
        <f t="shared" si="42"/>
        <v>70.29000000000002</v>
      </c>
      <c r="T678" s="7">
        <f t="shared" si="43"/>
        <v>0.5634920634920636</v>
      </c>
    </row>
    <row r="679" spans="1:20" ht="15.6">
      <c r="A679" s="2">
        <v>5092</v>
      </c>
      <c r="B679" s="3">
        <v>46138</v>
      </c>
      <c r="C679" s="4">
        <f>YEAR(SalesDataTable[[#This Row],[Order Date]])</f>
        <v>2026</v>
      </c>
      <c r="D679" s="16" t="str">
        <f>"Q"&amp;ROUNDUP(MONTH(SalesDataTable[[#This Row],[Order Date]])/3,0)</f>
        <v>Q2</v>
      </c>
      <c r="E679" s="4">
        <f>MONTH(SalesDataTable[[#This Row],[Order Date]])</f>
        <v>4</v>
      </c>
      <c r="F679" s="16" t="str">
        <f>TEXT(SalesDataTable[[#This Row],[Order Date]],"MMM")</f>
        <v>Apr</v>
      </c>
      <c r="G679" s="4" t="s">
        <v>6</v>
      </c>
      <c r="H679" s="4" t="s">
        <v>7</v>
      </c>
      <c r="I679" s="4" t="s">
        <v>28</v>
      </c>
      <c r="J679" s="4" t="s">
        <v>16</v>
      </c>
      <c r="K679" s="4" t="s">
        <v>34</v>
      </c>
      <c r="L679" s="4" t="s">
        <v>45</v>
      </c>
      <c r="M679" s="8">
        <v>4</v>
      </c>
      <c r="N679" s="5">
        <v>50.84</v>
      </c>
      <c r="O679" s="6">
        <v>0.05</v>
      </c>
      <c r="P679" s="5">
        <v>22.63</v>
      </c>
      <c r="Q679" s="5">
        <f t="shared" si="40"/>
        <v>193.19200000000001</v>
      </c>
      <c r="R679" s="5">
        <f t="shared" si="41"/>
        <v>90.52</v>
      </c>
      <c r="S679" s="5">
        <f t="shared" si="42"/>
        <v>102.67200000000001</v>
      </c>
      <c r="T679" s="7">
        <f t="shared" si="43"/>
        <v>0.53145057766367143</v>
      </c>
    </row>
    <row r="680" spans="1:20" ht="15.6">
      <c r="A680" s="2">
        <v>1061</v>
      </c>
      <c r="B680" s="3">
        <v>46139</v>
      </c>
      <c r="C680" s="4">
        <f>YEAR(SalesDataTable[[#This Row],[Order Date]])</f>
        <v>2026</v>
      </c>
      <c r="D680" s="16" t="str">
        <f>"Q"&amp;ROUNDUP(MONTH(SalesDataTable[[#This Row],[Order Date]])/3,0)</f>
        <v>Q2</v>
      </c>
      <c r="E680" s="4">
        <f>MONTH(SalesDataTable[[#This Row],[Order Date]])</f>
        <v>4</v>
      </c>
      <c r="F680" s="16" t="str">
        <f>TEXT(SalesDataTable[[#This Row],[Order Date]],"MMM")</f>
        <v>Apr</v>
      </c>
      <c r="G680" s="4" t="s">
        <v>20</v>
      </c>
      <c r="H680" s="4" t="s">
        <v>47</v>
      </c>
      <c r="I680" s="4" t="s">
        <v>2</v>
      </c>
      <c r="J680" s="4" t="s">
        <v>3</v>
      </c>
      <c r="K680" s="4" t="s">
        <v>14</v>
      </c>
      <c r="L680" s="4" t="s">
        <v>48</v>
      </c>
      <c r="M680" s="8">
        <v>1</v>
      </c>
      <c r="N680" s="5">
        <v>166.5</v>
      </c>
      <c r="O680" s="6">
        <v>0</v>
      </c>
      <c r="P680" s="5">
        <v>85.55</v>
      </c>
      <c r="Q680" s="5">
        <f t="shared" si="40"/>
        <v>166.5</v>
      </c>
      <c r="R680" s="5">
        <f t="shared" si="41"/>
        <v>85.55</v>
      </c>
      <c r="S680" s="5">
        <f t="shared" si="42"/>
        <v>80.95</v>
      </c>
      <c r="T680" s="7">
        <f t="shared" si="43"/>
        <v>0.4861861861861862</v>
      </c>
    </row>
    <row r="681" spans="1:20" ht="15.6">
      <c r="A681" s="2">
        <v>1099</v>
      </c>
      <c r="B681" s="3">
        <v>46139</v>
      </c>
      <c r="C681" s="4">
        <f>YEAR(SalesDataTable[[#This Row],[Order Date]])</f>
        <v>2026</v>
      </c>
      <c r="D681" s="16" t="str">
        <f>"Q"&amp;ROUNDUP(MONTH(SalesDataTable[[#This Row],[Order Date]])/3,0)</f>
        <v>Q2</v>
      </c>
      <c r="E681" s="4">
        <f>MONTH(SalesDataTable[[#This Row],[Order Date]])</f>
        <v>4</v>
      </c>
      <c r="F681" s="16" t="str">
        <f>TEXT(SalesDataTable[[#This Row],[Order Date]],"MMM")</f>
        <v>Apr</v>
      </c>
      <c r="G681" s="4" t="s">
        <v>20</v>
      </c>
      <c r="H681" s="4" t="s">
        <v>21</v>
      </c>
      <c r="I681" s="4" t="s">
        <v>28</v>
      </c>
      <c r="J681" s="4" t="s">
        <v>13</v>
      </c>
      <c r="K681" s="4" t="s">
        <v>9</v>
      </c>
      <c r="L681" s="4" t="s">
        <v>46</v>
      </c>
      <c r="M681" s="8">
        <v>1</v>
      </c>
      <c r="N681" s="5">
        <v>70.2</v>
      </c>
      <c r="O681" s="6">
        <v>0</v>
      </c>
      <c r="P681" s="5">
        <v>32.06</v>
      </c>
      <c r="Q681" s="5">
        <f t="shared" si="40"/>
        <v>70.2</v>
      </c>
      <c r="R681" s="5">
        <f t="shared" si="41"/>
        <v>32.06</v>
      </c>
      <c r="S681" s="5">
        <f t="shared" si="42"/>
        <v>38.14</v>
      </c>
      <c r="T681" s="7">
        <f t="shared" si="43"/>
        <v>0.5433048433048433</v>
      </c>
    </row>
    <row r="682" spans="1:20" ht="15.6">
      <c r="A682" s="2">
        <v>3500</v>
      </c>
      <c r="B682" s="3">
        <v>46139</v>
      </c>
      <c r="C682" s="4">
        <f>YEAR(SalesDataTable[[#This Row],[Order Date]])</f>
        <v>2026</v>
      </c>
      <c r="D682" s="16" t="str">
        <f>"Q"&amp;ROUNDUP(MONTH(SalesDataTable[[#This Row],[Order Date]])/3,0)</f>
        <v>Q2</v>
      </c>
      <c r="E682" s="4">
        <f>MONTH(SalesDataTable[[#This Row],[Order Date]])</f>
        <v>4</v>
      </c>
      <c r="F682" s="16" t="str">
        <f>TEXT(SalesDataTable[[#This Row],[Order Date]],"MMM")</f>
        <v>Apr</v>
      </c>
      <c r="G682" s="4" t="s">
        <v>6</v>
      </c>
      <c r="H682" s="4" t="s">
        <v>43</v>
      </c>
      <c r="I682" s="4" t="s">
        <v>2</v>
      </c>
      <c r="J682" s="4" t="s">
        <v>13</v>
      </c>
      <c r="K682" s="4" t="s">
        <v>34</v>
      </c>
      <c r="L682" s="4" t="s">
        <v>45</v>
      </c>
      <c r="M682" s="8">
        <v>4</v>
      </c>
      <c r="N682" s="5">
        <v>50.67</v>
      </c>
      <c r="O682" s="6">
        <v>0</v>
      </c>
      <c r="P682" s="5">
        <v>22.62</v>
      </c>
      <c r="Q682" s="5">
        <f t="shared" si="40"/>
        <v>202.68</v>
      </c>
      <c r="R682" s="5">
        <f t="shared" si="41"/>
        <v>90.48</v>
      </c>
      <c r="S682" s="5">
        <f t="shared" si="42"/>
        <v>112.2</v>
      </c>
      <c r="T682" s="7">
        <f t="shared" si="43"/>
        <v>0.55358200118413259</v>
      </c>
    </row>
    <row r="683" spans="1:20" ht="15.6">
      <c r="A683" s="2">
        <v>3856</v>
      </c>
      <c r="B683" s="3">
        <v>46139</v>
      </c>
      <c r="C683" s="4">
        <f>YEAR(SalesDataTable[[#This Row],[Order Date]])</f>
        <v>2026</v>
      </c>
      <c r="D683" s="16" t="str">
        <f>"Q"&amp;ROUNDUP(MONTH(SalesDataTable[[#This Row],[Order Date]])/3,0)</f>
        <v>Q2</v>
      </c>
      <c r="E683" s="4">
        <f>MONTH(SalesDataTable[[#This Row],[Order Date]])</f>
        <v>4</v>
      </c>
      <c r="F683" s="16" t="str">
        <f>TEXT(SalesDataTable[[#This Row],[Order Date]],"MMM")</f>
        <v>Apr</v>
      </c>
      <c r="G683" s="4" t="s">
        <v>6</v>
      </c>
      <c r="H683" s="4" t="s">
        <v>41</v>
      </c>
      <c r="I683" s="4" t="s">
        <v>19</v>
      </c>
      <c r="J683" s="4" t="s">
        <v>13</v>
      </c>
      <c r="K683" s="4" t="s">
        <v>14</v>
      </c>
      <c r="L683" s="4" t="s">
        <v>48</v>
      </c>
      <c r="M683" s="8">
        <v>3</v>
      </c>
      <c r="N683" s="5">
        <v>161.05000000000001</v>
      </c>
      <c r="O683" s="6">
        <v>0.05</v>
      </c>
      <c r="P683" s="5">
        <v>87.43</v>
      </c>
      <c r="Q683" s="5">
        <f t="shared" si="40"/>
        <v>458.99250000000001</v>
      </c>
      <c r="R683" s="5">
        <f t="shared" si="41"/>
        <v>262.29000000000002</v>
      </c>
      <c r="S683" s="5">
        <f t="shared" si="42"/>
        <v>196.70249999999999</v>
      </c>
      <c r="T683" s="7">
        <f t="shared" si="43"/>
        <v>0.4285527541299694</v>
      </c>
    </row>
    <row r="684" spans="1:20" ht="15.6">
      <c r="A684" s="2">
        <v>4044</v>
      </c>
      <c r="B684" s="3">
        <v>46139</v>
      </c>
      <c r="C684" s="4">
        <f>YEAR(SalesDataTable[[#This Row],[Order Date]])</f>
        <v>2026</v>
      </c>
      <c r="D684" s="16" t="str">
        <f>"Q"&amp;ROUNDUP(MONTH(SalesDataTable[[#This Row],[Order Date]])/3,0)</f>
        <v>Q2</v>
      </c>
      <c r="E684" s="4">
        <f>MONTH(SalesDataTable[[#This Row],[Order Date]])</f>
        <v>4</v>
      </c>
      <c r="F684" s="16" t="str">
        <f>TEXT(SalesDataTable[[#This Row],[Order Date]],"MMM")</f>
        <v>Apr</v>
      </c>
      <c r="G684" s="4" t="s">
        <v>6</v>
      </c>
      <c r="H684" s="4" t="s">
        <v>27</v>
      </c>
      <c r="I684" s="4" t="s">
        <v>8</v>
      </c>
      <c r="J684" s="4" t="s">
        <v>13</v>
      </c>
      <c r="K684" s="4" t="s">
        <v>34</v>
      </c>
      <c r="L684" s="4" t="s">
        <v>38</v>
      </c>
      <c r="M684" s="8">
        <v>10</v>
      </c>
      <c r="N684" s="5">
        <v>124.59</v>
      </c>
      <c r="O684" s="6">
        <v>0.15</v>
      </c>
      <c r="P684" s="5">
        <v>67.14</v>
      </c>
      <c r="Q684" s="5">
        <f t="shared" si="40"/>
        <v>1059.0150000000001</v>
      </c>
      <c r="R684" s="5">
        <f t="shared" si="41"/>
        <v>671.4</v>
      </c>
      <c r="S684" s="5">
        <f t="shared" si="42"/>
        <v>387.61500000000012</v>
      </c>
      <c r="T684" s="7">
        <f t="shared" si="43"/>
        <v>0.36601464568490538</v>
      </c>
    </row>
    <row r="685" spans="1:20" ht="15.6">
      <c r="A685" s="2">
        <v>4235</v>
      </c>
      <c r="B685" s="3">
        <v>46139</v>
      </c>
      <c r="C685" s="4">
        <f>YEAR(SalesDataTable[[#This Row],[Order Date]])</f>
        <v>2026</v>
      </c>
      <c r="D685" s="16" t="str">
        <f>"Q"&amp;ROUNDUP(MONTH(SalesDataTable[[#This Row],[Order Date]])/3,0)</f>
        <v>Q2</v>
      </c>
      <c r="E685" s="4">
        <f>MONTH(SalesDataTable[[#This Row],[Order Date]])</f>
        <v>4</v>
      </c>
      <c r="F685" s="16" t="str">
        <f>TEXT(SalesDataTable[[#This Row],[Order Date]],"MMM")</f>
        <v>Apr</v>
      </c>
      <c r="G685" s="4" t="s">
        <v>11</v>
      </c>
      <c r="H685" s="4" t="s">
        <v>52</v>
      </c>
      <c r="I685" s="4" t="s">
        <v>2</v>
      </c>
      <c r="J685" s="4" t="s">
        <v>16</v>
      </c>
      <c r="K685" s="4" t="s">
        <v>34</v>
      </c>
      <c r="L685" s="4" t="s">
        <v>45</v>
      </c>
      <c r="M685" s="8">
        <v>1</v>
      </c>
      <c r="N685" s="5">
        <v>50.18</v>
      </c>
      <c r="O685" s="6">
        <v>0</v>
      </c>
      <c r="P685" s="5">
        <v>22.05</v>
      </c>
      <c r="Q685" s="5">
        <f t="shared" si="40"/>
        <v>50.18</v>
      </c>
      <c r="R685" s="5">
        <f t="shared" si="41"/>
        <v>22.05</v>
      </c>
      <c r="S685" s="5">
        <f t="shared" si="42"/>
        <v>28.13</v>
      </c>
      <c r="T685" s="7">
        <f t="shared" si="43"/>
        <v>0.56058190514149064</v>
      </c>
    </row>
    <row r="686" spans="1:20" ht="15.6">
      <c r="A686" s="2">
        <v>122</v>
      </c>
      <c r="B686" s="3">
        <v>46140</v>
      </c>
      <c r="C686" s="4">
        <f>YEAR(SalesDataTable[[#This Row],[Order Date]])</f>
        <v>2026</v>
      </c>
      <c r="D686" s="16" t="str">
        <f>"Q"&amp;ROUNDUP(MONTH(SalesDataTable[[#This Row],[Order Date]])/3,0)</f>
        <v>Q2</v>
      </c>
      <c r="E686" s="4">
        <f>MONTH(SalesDataTable[[#This Row],[Order Date]])</f>
        <v>4</v>
      </c>
      <c r="F686" s="16" t="str">
        <f>TEXT(SalesDataTable[[#This Row],[Order Date]],"MMM")</f>
        <v>Apr</v>
      </c>
      <c r="G686" s="4" t="s">
        <v>6</v>
      </c>
      <c r="H686" s="4" t="s">
        <v>41</v>
      </c>
      <c r="I686" s="4" t="s">
        <v>2</v>
      </c>
      <c r="J686" s="4" t="s">
        <v>13</v>
      </c>
      <c r="K686" s="4" t="s">
        <v>23</v>
      </c>
      <c r="L686" s="4" t="s">
        <v>40</v>
      </c>
      <c r="M686" s="8">
        <v>1</v>
      </c>
      <c r="N686" s="5">
        <v>83.38</v>
      </c>
      <c r="O686" s="6">
        <v>0</v>
      </c>
      <c r="P686" s="5">
        <v>38.979999999999997</v>
      </c>
      <c r="Q686" s="5">
        <f t="shared" si="40"/>
        <v>83.38</v>
      </c>
      <c r="R686" s="5">
        <f t="shared" si="41"/>
        <v>38.979999999999997</v>
      </c>
      <c r="S686" s="5">
        <f t="shared" si="42"/>
        <v>44.4</v>
      </c>
      <c r="T686" s="7">
        <f t="shared" si="43"/>
        <v>0.53250179899256422</v>
      </c>
    </row>
    <row r="687" spans="1:20" ht="15.6">
      <c r="A687" s="2">
        <v>239</v>
      </c>
      <c r="B687" s="3">
        <v>46140</v>
      </c>
      <c r="C687" s="4">
        <f>YEAR(SalesDataTable[[#This Row],[Order Date]])</f>
        <v>2026</v>
      </c>
      <c r="D687" s="16" t="str">
        <f>"Q"&amp;ROUNDUP(MONTH(SalesDataTable[[#This Row],[Order Date]])/3,0)</f>
        <v>Q2</v>
      </c>
      <c r="E687" s="4">
        <f>MONTH(SalesDataTable[[#This Row],[Order Date]])</f>
        <v>4</v>
      </c>
      <c r="F687" s="16" t="str">
        <f>TEXT(SalesDataTable[[#This Row],[Order Date]],"MMM")</f>
        <v>Apr</v>
      </c>
      <c r="G687" s="4" t="s">
        <v>20</v>
      </c>
      <c r="H687" s="4" t="s">
        <v>31</v>
      </c>
      <c r="I687" s="4" t="s">
        <v>2</v>
      </c>
      <c r="J687" s="4" t="s">
        <v>3</v>
      </c>
      <c r="K687" s="4" t="s">
        <v>14</v>
      </c>
      <c r="L687" s="4" t="s">
        <v>15</v>
      </c>
      <c r="M687" s="8">
        <v>1</v>
      </c>
      <c r="N687" s="5">
        <v>35.549999999999997</v>
      </c>
      <c r="O687" s="6">
        <v>0.05</v>
      </c>
      <c r="P687" s="5">
        <v>13.25</v>
      </c>
      <c r="Q687" s="5">
        <f t="shared" si="40"/>
        <v>33.772499999999994</v>
      </c>
      <c r="R687" s="5">
        <f t="shared" si="41"/>
        <v>13.25</v>
      </c>
      <c r="S687" s="5">
        <f t="shared" si="42"/>
        <v>20.522499999999994</v>
      </c>
      <c r="T687" s="7">
        <f t="shared" si="43"/>
        <v>0.60766896143311855</v>
      </c>
    </row>
    <row r="688" spans="1:20" ht="15.6">
      <c r="A688" s="2">
        <v>356</v>
      </c>
      <c r="B688" s="3">
        <v>46140</v>
      </c>
      <c r="C688" s="4">
        <f>YEAR(SalesDataTable[[#This Row],[Order Date]])</f>
        <v>2026</v>
      </c>
      <c r="D688" s="16" t="str">
        <f>"Q"&amp;ROUNDUP(MONTH(SalesDataTable[[#This Row],[Order Date]])/3,0)</f>
        <v>Q2</v>
      </c>
      <c r="E688" s="4">
        <f>MONTH(SalesDataTable[[#This Row],[Order Date]])</f>
        <v>4</v>
      </c>
      <c r="F688" s="16" t="str">
        <f>TEXT(SalesDataTable[[#This Row],[Order Date]],"MMM")</f>
        <v>Apr</v>
      </c>
      <c r="G688" s="4" t="s">
        <v>20</v>
      </c>
      <c r="H688" s="4" t="s">
        <v>33</v>
      </c>
      <c r="I688" s="4" t="s">
        <v>19</v>
      </c>
      <c r="J688" s="4" t="s">
        <v>13</v>
      </c>
      <c r="K688" s="4" t="s">
        <v>9</v>
      </c>
      <c r="L688" s="4" t="s">
        <v>37</v>
      </c>
      <c r="M688" s="8">
        <v>1</v>
      </c>
      <c r="N688" s="5">
        <v>154.36000000000001</v>
      </c>
      <c r="O688" s="6">
        <v>0</v>
      </c>
      <c r="P688" s="5">
        <v>77.760000000000005</v>
      </c>
      <c r="Q688" s="5">
        <f t="shared" si="40"/>
        <v>154.36000000000001</v>
      </c>
      <c r="R688" s="5">
        <f t="shared" si="41"/>
        <v>77.760000000000005</v>
      </c>
      <c r="S688" s="5">
        <f t="shared" si="42"/>
        <v>76.600000000000009</v>
      </c>
      <c r="T688" s="7">
        <f t="shared" si="43"/>
        <v>0.49624254988338951</v>
      </c>
    </row>
    <row r="689" spans="1:20" ht="15.6">
      <c r="A689" s="2">
        <v>785</v>
      </c>
      <c r="B689" s="3">
        <v>46140</v>
      </c>
      <c r="C689" s="4">
        <f>YEAR(SalesDataTable[[#This Row],[Order Date]])</f>
        <v>2026</v>
      </c>
      <c r="D689" s="16" t="str">
        <f>"Q"&amp;ROUNDUP(MONTH(SalesDataTable[[#This Row],[Order Date]])/3,0)</f>
        <v>Q2</v>
      </c>
      <c r="E689" s="4">
        <f>MONTH(SalesDataTable[[#This Row],[Order Date]])</f>
        <v>4</v>
      </c>
      <c r="F689" s="16" t="str">
        <f>TEXT(SalesDataTable[[#This Row],[Order Date]],"MMM")</f>
        <v>Apr</v>
      </c>
      <c r="G689" s="4" t="s">
        <v>0</v>
      </c>
      <c r="H689" s="4" t="s">
        <v>36</v>
      </c>
      <c r="I689" s="4" t="s">
        <v>28</v>
      </c>
      <c r="J689" s="4" t="s">
        <v>13</v>
      </c>
      <c r="K689" s="4" t="s">
        <v>9</v>
      </c>
      <c r="L689" s="4" t="s">
        <v>37</v>
      </c>
      <c r="M689" s="8">
        <v>1</v>
      </c>
      <c r="N689" s="5">
        <v>155.68</v>
      </c>
      <c r="O689" s="6">
        <v>0</v>
      </c>
      <c r="P689" s="5">
        <v>77.97</v>
      </c>
      <c r="Q689" s="5">
        <f t="shared" si="40"/>
        <v>155.68</v>
      </c>
      <c r="R689" s="5">
        <f t="shared" si="41"/>
        <v>77.97</v>
      </c>
      <c r="S689" s="5">
        <f t="shared" si="42"/>
        <v>77.710000000000008</v>
      </c>
      <c r="T689" s="7">
        <f t="shared" si="43"/>
        <v>0.49916495375128472</v>
      </c>
    </row>
    <row r="690" spans="1:20" ht="15.6">
      <c r="A690" s="2">
        <v>2325</v>
      </c>
      <c r="B690" s="3">
        <v>46140</v>
      </c>
      <c r="C690" s="4">
        <f>YEAR(SalesDataTable[[#This Row],[Order Date]])</f>
        <v>2026</v>
      </c>
      <c r="D690" s="16" t="str">
        <f>"Q"&amp;ROUNDUP(MONTH(SalesDataTable[[#This Row],[Order Date]])/3,0)</f>
        <v>Q2</v>
      </c>
      <c r="E690" s="4">
        <f>MONTH(SalesDataTable[[#This Row],[Order Date]])</f>
        <v>4</v>
      </c>
      <c r="F690" s="16" t="str">
        <f>TEXT(SalesDataTable[[#This Row],[Order Date]],"MMM")</f>
        <v>Apr</v>
      </c>
      <c r="G690" s="4" t="s">
        <v>0</v>
      </c>
      <c r="H690" s="4" t="s">
        <v>1</v>
      </c>
      <c r="I690" s="4" t="s">
        <v>2</v>
      </c>
      <c r="J690" s="4" t="s">
        <v>3</v>
      </c>
      <c r="K690" s="4" t="s">
        <v>34</v>
      </c>
      <c r="L690" s="4" t="s">
        <v>35</v>
      </c>
      <c r="M690" s="8">
        <v>1</v>
      </c>
      <c r="N690" s="5">
        <v>40.950000000000003</v>
      </c>
      <c r="O690" s="6">
        <v>0.15</v>
      </c>
      <c r="P690" s="5">
        <v>14.89</v>
      </c>
      <c r="Q690" s="5">
        <f t="shared" si="40"/>
        <v>34.807500000000005</v>
      </c>
      <c r="R690" s="5">
        <f t="shared" si="41"/>
        <v>14.89</v>
      </c>
      <c r="S690" s="5">
        <f t="shared" si="42"/>
        <v>19.917500000000004</v>
      </c>
      <c r="T690" s="7">
        <f t="shared" si="43"/>
        <v>0.57221863104216053</v>
      </c>
    </row>
    <row r="691" spans="1:20" ht="15.6">
      <c r="A691" s="2">
        <v>2566</v>
      </c>
      <c r="B691" s="3">
        <v>46140</v>
      </c>
      <c r="C691" s="4">
        <f>YEAR(SalesDataTable[[#This Row],[Order Date]])</f>
        <v>2026</v>
      </c>
      <c r="D691" s="16" t="str">
        <f>"Q"&amp;ROUNDUP(MONTH(SalesDataTable[[#This Row],[Order Date]])/3,0)</f>
        <v>Q2</v>
      </c>
      <c r="E691" s="4">
        <f>MONTH(SalesDataTable[[#This Row],[Order Date]])</f>
        <v>4</v>
      </c>
      <c r="F691" s="16" t="str">
        <f>TEXT(SalesDataTable[[#This Row],[Order Date]],"MMM")</f>
        <v>Apr</v>
      </c>
      <c r="G691" s="4" t="s">
        <v>20</v>
      </c>
      <c r="H691" s="4" t="s">
        <v>47</v>
      </c>
      <c r="I691" s="4" t="s">
        <v>28</v>
      </c>
      <c r="J691" s="4" t="s">
        <v>3</v>
      </c>
      <c r="K691" s="4" t="s">
        <v>14</v>
      </c>
      <c r="L691" s="4" t="s">
        <v>32</v>
      </c>
      <c r="M691" s="8">
        <v>3</v>
      </c>
      <c r="N691" s="5">
        <v>47.28</v>
      </c>
      <c r="O691" s="6">
        <v>0.05</v>
      </c>
      <c r="P691" s="5">
        <v>18.52</v>
      </c>
      <c r="Q691" s="5">
        <f t="shared" si="40"/>
        <v>134.74799999999999</v>
      </c>
      <c r="R691" s="5">
        <f t="shared" si="41"/>
        <v>55.56</v>
      </c>
      <c r="S691" s="5">
        <f t="shared" si="42"/>
        <v>79.187999999999988</v>
      </c>
      <c r="T691" s="7">
        <f t="shared" si="43"/>
        <v>0.58767477068305274</v>
      </c>
    </row>
    <row r="692" spans="1:20" ht="15.6">
      <c r="A692" s="2">
        <v>3105</v>
      </c>
      <c r="B692" s="3">
        <v>46140</v>
      </c>
      <c r="C692" s="4">
        <f>YEAR(SalesDataTable[[#This Row],[Order Date]])</f>
        <v>2026</v>
      </c>
      <c r="D692" s="16" t="str">
        <f>"Q"&amp;ROUNDUP(MONTH(SalesDataTable[[#This Row],[Order Date]])/3,0)</f>
        <v>Q2</v>
      </c>
      <c r="E692" s="4">
        <f>MONTH(SalesDataTable[[#This Row],[Order Date]])</f>
        <v>4</v>
      </c>
      <c r="F692" s="16" t="str">
        <f>TEXT(SalesDataTable[[#This Row],[Order Date]],"MMM")</f>
        <v>Apr</v>
      </c>
      <c r="G692" s="4" t="s">
        <v>20</v>
      </c>
      <c r="H692" s="4" t="s">
        <v>31</v>
      </c>
      <c r="I692" s="4" t="s">
        <v>2</v>
      </c>
      <c r="J692" s="4" t="s">
        <v>3</v>
      </c>
      <c r="K692" s="4" t="s">
        <v>34</v>
      </c>
      <c r="L692" s="4" t="s">
        <v>45</v>
      </c>
      <c r="M692" s="8">
        <v>4</v>
      </c>
      <c r="N692" s="5">
        <v>51.57</v>
      </c>
      <c r="O692" s="6">
        <v>0.1</v>
      </c>
      <c r="P692" s="5">
        <v>22.58</v>
      </c>
      <c r="Q692" s="5">
        <f t="shared" si="40"/>
        <v>185.65200000000002</v>
      </c>
      <c r="R692" s="5">
        <f t="shared" si="41"/>
        <v>90.32</v>
      </c>
      <c r="S692" s="5">
        <f t="shared" si="42"/>
        <v>95.332000000000022</v>
      </c>
      <c r="T692" s="7">
        <f t="shared" si="43"/>
        <v>0.51349837330058401</v>
      </c>
    </row>
    <row r="693" spans="1:20" ht="15.6">
      <c r="A693" s="2">
        <v>3167</v>
      </c>
      <c r="B693" s="3">
        <v>46140</v>
      </c>
      <c r="C693" s="4">
        <f>YEAR(SalesDataTable[[#This Row],[Order Date]])</f>
        <v>2026</v>
      </c>
      <c r="D693" s="16" t="str">
        <f>"Q"&amp;ROUNDUP(MONTH(SalesDataTable[[#This Row],[Order Date]])/3,0)</f>
        <v>Q2</v>
      </c>
      <c r="E693" s="4">
        <f>MONTH(SalesDataTable[[#This Row],[Order Date]])</f>
        <v>4</v>
      </c>
      <c r="F693" s="16" t="str">
        <f>TEXT(SalesDataTable[[#This Row],[Order Date]],"MMM")</f>
        <v>Apr</v>
      </c>
      <c r="G693" s="4" t="s">
        <v>20</v>
      </c>
      <c r="H693" s="4" t="s">
        <v>33</v>
      </c>
      <c r="I693" s="4" t="s">
        <v>2</v>
      </c>
      <c r="J693" s="4" t="s">
        <v>16</v>
      </c>
      <c r="K693" s="4" t="s">
        <v>4</v>
      </c>
      <c r="L693" s="4" t="s">
        <v>22</v>
      </c>
      <c r="M693" s="8">
        <v>1</v>
      </c>
      <c r="N693" s="5">
        <v>51.61</v>
      </c>
      <c r="O693" s="6">
        <v>0</v>
      </c>
      <c r="P693" s="5">
        <v>23</v>
      </c>
      <c r="Q693" s="5">
        <f t="shared" si="40"/>
        <v>51.61</v>
      </c>
      <c r="R693" s="5">
        <f t="shared" si="41"/>
        <v>23</v>
      </c>
      <c r="S693" s="5">
        <f t="shared" si="42"/>
        <v>28.61</v>
      </c>
      <c r="T693" s="7">
        <f t="shared" si="43"/>
        <v>0.55434993218368533</v>
      </c>
    </row>
    <row r="694" spans="1:20" ht="15.6">
      <c r="A694" s="2">
        <v>4396</v>
      </c>
      <c r="B694" s="3">
        <v>46140</v>
      </c>
      <c r="C694" s="4">
        <f>YEAR(SalesDataTable[[#This Row],[Order Date]])</f>
        <v>2026</v>
      </c>
      <c r="D694" s="16" t="str">
        <f>"Q"&amp;ROUNDUP(MONTH(SalesDataTable[[#This Row],[Order Date]])/3,0)</f>
        <v>Q2</v>
      </c>
      <c r="E694" s="4">
        <f>MONTH(SalesDataTable[[#This Row],[Order Date]])</f>
        <v>4</v>
      </c>
      <c r="F694" s="16" t="str">
        <f>TEXT(SalesDataTable[[#This Row],[Order Date]],"MMM")</f>
        <v>Apr</v>
      </c>
      <c r="G694" s="4" t="s">
        <v>0</v>
      </c>
      <c r="H694" s="4" t="s">
        <v>50</v>
      </c>
      <c r="I694" s="4" t="s">
        <v>19</v>
      </c>
      <c r="J694" s="4" t="s">
        <v>3</v>
      </c>
      <c r="K694" s="4" t="s">
        <v>34</v>
      </c>
      <c r="L694" s="4" t="s">
        <v>45</v>
      </c>
      <c r="M694" s="8">
        <v>1</v>
      </c>
      <c r="N694" s="5">
        <v>50.56</v>
      </c>
      <c r="O694" s="6">
        <v>0.05</v>
      </c>
      <c r="P694" s="5">
        <v>22.06</v>
      </c>
      <c r="Q694" s="5">
        <f t="shared" si="40"/>
        <v>48.031999999999996</v>
      </c>
      <c r="R694" s="5">
        <f t="shared" si="41"/>
        <v>22.06</v>
      </c>
      <c r="S694" s="5">
        <f t="shared" si="42"/>
        <v>25.971999999999998</v>
      </c>
      <c r="T694" s="7">
        <f t="shared" si="43"/>
        <v>0.54072285143237842</v>
      </c>
    </row>
    <row r="695" spans="1:20" ht="15.6">
      <c r="A695" s="2">
        <v>4475</v>
      </c>
      <c r="B695" s="3">
        <v>46140</v>
      </c>
      <c r="C695" s="4">
        <f>YEAR(SalesDataTable[[#This Row],[Order Date]])</f>
        <v>2026</v>
      </c>
      <c r="D695" s="16" t="str">
        <f>"Q"&amp;ROUNDUP(MONTH(SalesDataTable[[#This Row],[Order Date]])/3,0)</f>
        <v>Q2</v>
      </c>
      <c r="E695" s="4">
        <f>MONTH(SalesDataTable[[#This Row],[Order Date]])</f>
        <v>4</v>
      </c>
      <c r="F695" s="16" t="str">
        <f>TEXT(SalesDataTable[[#This Row],[Order Date]],"MMM")</f>
        <v>Apr</v>
      </c>
      <c r="G695" s="4" t="s">
        <v>11</v>
      </c>
      <c r="H695" s="4" t="s">
        <v>25</v>
      </c>
      <c r="I695" s="4" t="s">
        <v>28</v>
      </c>
      <c r="J695" s="4" t="s">
        <v>16</v>
      </c>
      <c r="K695" s="4" t="s">
        <v>14</v>
      </c>
      <c r="L695" s="4" t="s">
        <v>48</v>
      </c>
      <c r="M695" s="8">
        <v>2</v>
      </c>
      <c r="N695" s="5">
        <v>165.74</v>
      </c>
      <c r="O695" s="6">
        <v>0</v>
      </c>
      <c r="P695" s="5">
        <v>87.73</v>
      </c>
      <c r="Q695" s="5">
        <f t="shared" si="40"/>
        <v>331.48</v>
      </c>
      <c r="R695" s="5">
        <f t="shared" si="41"/>
        <v>175.46</v>
      </c>
      <c r="S695" s="5">
        <f t="shared" si="42"/>
        <v>156.02000000000001</v>
      </c>
      <c r="T695" s="7">
        <f t="shared" si="43"/>
        <v>0.47067696391939184</v>
      </c>
    </row>
    <row r="696" spans="1:20" ht="15.6">
      <c r="A696" s="2">
        <v>4482</v>
      </c>
      <c r="B696" s="3">
        <v>46140</v>
      </c>
      <c r="C696" s="4">
        <f>YEAR(SalesDataTable[[#This Row],[Order Date]])</f>
        <v>2026</v>
      </c>
      <c r="D696" s="16" t="str">
        <f>"Q"&amp;ROUNDUP(MONTH(SalesDataTable[[#This Row],[Order Date]])/3,0)</f>
        <v>Q2</v>
      </c>
      <c r="E696" s="4">
        <f>MONTH(SalesDataTable[[#This Row],[Order Date]])</f>
        <v>4</v>
      </c>
      <c r="F696" s="16" t="str">
        <f>TEXT(SalesDataTable[[#This Row],[Order Date]],"MMM")</f>
        <v>Apr</v>
      </c>
      <c r="G696" s="4" t="s">
        <v>11</v>
      </c>
      <c r="H696" s="4" t="s">
        <v>12</v>
      </c>
      <c r="I696" s="4" t="s">
        <v>2</v>
      </c>
      <c r="J696" s="4" t="s">
        <v>16</v>
      </c>
      <c r="K696" s="4" t="s">
        <v>34</v>
      </c>
      <c r="L696" s="4" t="s">
        <v>42</v>
      </c>
      <c r="M696" s="8">
        <v>3</v>
      </c>
      <c r="N696" s="5">
        <v>36.770000000000003</v>
      </c>
      <c r="O696" s="6">
        <v>0</v>
      </c>
      <c r="P696" s="5">
        <v>13.63</v>
      </c>
      <c r="Q696" s="5">
        <f t="shared" si="40"/>
        <v>110.31</v>
      </c>
      <c r="R696" s="5">
        <f t="shared" si="41"/>
        <v>40.89</v>
      </c>
      <c r="S696" s="5">
        <f t="shared" si="42"/>
        <v>69.42</v>
      </c>
      <c r="T696" s="7">
        <f t="shared" si="43"/>
        <v>0.62931737829752521</v>
      </c>
    </row>
    <row r="697" spans="1:20" ht="15.6">
      <c r="A697" s="2">
        <v>5022</v>
      </c>
      <c r="B697" s="3">
        <v>46140</v>
      </c>
      <c r="C697" s="4">
        <f>YEAR(SalesDataTable[[#This Row],[Order Date]])</f>
        <v>2026</v>
      </c>
      <c r="D697" s="16" t="str">
        <f>"Q"&amp;ROUNDUP(MONTH(SalesDataTable[[#This Row],[Order Date]])/3,0)</f>
        <v>Q2</v>
      </c>
      <c r="E697" s="4">
        <f>MONTH(SalesDataTable[[#This Row],[Order Date]])</f>
        <v>4</v>
      </c>
      <c r="F697" s="16" t="str">
        <f>TEXT(SalesDataTable[[#This Row],[Order Date]],"MMM")</f>
        <v>Apr</v>
      </c>
      <c r="G697" s="4" t="s">
        <v>20</v>
      </c>
      <c r="H697" s="4" t="s">
        <v>31</v>
      </c>
      <c r="I697" s="4" t="s">
        <v>2</v>
      </c>
      <c r="J697" s="4" t="s">
        <v>16</v>
      </c>
      <c r="K697" s="4" t="s">
        <v>23</v>
      </c>
      <c r="L697" s="4" t="s">
        <v>29</v>
      </c>
      <c r="M697" s="8">
        <v>2</v>
      </c>
      <c r="N697" s="5">
        <v>196.37</v>
      </c>
      <c r="O697" s="6">
        <v>0</v>
      </c>
      <c r="P697" s="5">
        <v>101.73</v>
      </c>
      <c r="Q697" s="5">
        <f t="shared" si="40"/>
        <v>392.74</v>
      </c>
      <c r="R697" s="5">
        <f t="shared" si="41"/>
        <v>203.46</v>
      </c>
      <c r="S697" s="5">
        <f t="shared" si="42"/>
        <v>189.28</v>
      </c>
      <c r="T697" s="7">
        <f t="shared" si="43"/>
        <v>0.48194734429902736</v>
      </c>
    </row>
    <row r="698" spans="1:20" ht="15.6">
      <c r="A698" s="2">
        <v>1304</v>
      </c>
      <c r="B698" s="3">
        <v>46141</v>
      </c>
      <c r="C698" s="4">
        <f>YEAR(SalesDataTable[[#This Row],[Order Date]])</f>
        <v>2026</v>
      </c>
      <c r="D698" s="16" t="str">
        <f>"Q"&amp;ROUNDUP(MONTH(SalesDataTable[[#This Row],[Order Date]])/3,0)</f>
        <v>Q2</v>
      </c>
      <c r="E698" s="4">
        <f>MONTH(SalesDataTable[[#This Row],[Order Date]])</f>
        <v>4</v>
      </c>
      <c r="F698" s="16" t="str">
        <f>TEXT(SalesDataTable[[#This Row],[Order Date]],"MMM")</f>
        <v>Apr</v>
      </c>
      <c r="G698" s="4" t="s">
        <v>0</v>
      </c>
      <c r="H698" s="4" t="s">
        <v>1</v>
      </c>
      <c r="I698" s="4" t="s">
        <v>28</v>
      </c>
      <c r="J698" s="4" t="s">
        <v>3</v>
      </c>
      <c r="K698" s="4" t="s">
        <v>14</v>
      </c>
      <c r="L698" s="4" t="s">
        <v>15</v>
      </c>
      <c r="M698" s="8">
        <v>2</v>
      </c>
      <c r="N698" s="5">
        <v>35.33</v>
      </c>
      <c r="O698" s="6">
        <v>0</v>
      </c>
      <c r="P698" s="5">
        <v>13.69</v>
      </c>
      <c r="Q698" s="5">
        <f t="shared" si="40"/>
        <v>70.66</v>
      </c>
      <c r="R698" s="5">
        <f t="shared" si="41"/>
        <v>27.38</v>
      </c>
      <c r="S698" s="5">
        <f t="shared" si="42"/>
        <v>43.28</v>
      </c>
      <c r="T698" s="7">
        <f t="shared" si="43"/>
        <v>0.61251061420888764</v>
      </c>
    </row>
    <row r="699" spans="1:20" ht="15.6">
      <c r="A699" s="2">
        <v>3008</v>
      </c>
      <c r="B699" s="3">
        <v>46141</v>
      </c>
      <c r="C699" s="4">
        <f>YEAR(SalesDataTable[[#This Row],[Order Date]])</f>
        <v>2026</v>
      </c>
      <c r="D699" s="16" t="str">
        <f>"Q"&amp;ROUNDUP(MONTH(SalesDataTable[[#This Row],[Order Date]])/3,0)</f>
        <v>Q2</v>
      </c>
      <c r="E699" s="4">
        <f>MONTH(SalesDataTable[[#This Row],[Order Date]])</f>
        <v>4</v>
      </c>
      <c r="F699" s="16" t="str">
        <f>TEXT(SalesDataTable[[#This Row],[Order Date]],"MMM")</f>
        <v>Apr</v>
      </c>
      <c r="G699" s="4" t="s">
        <v>11</v>
      </c>
      <c r="H699" s="4" t="s">
        <v>12</v>
      </c>
      <c r="I699" s="4" t="s">
        <v>8</v>
      </c>
      <c r="J699" s="4" t="s">
        <v>16</v>
      </c>
      <c r="K699" s="4" t="s">
        <v>14</v>
      </c>
      <c r="L699" s="4" t="s">
        <v>32</v>
      </c>
      <c r="M699" s="8">
        <v>4</v>
      </c>
      <c r="N699" s="5">
        <v>46.43</v>
      </c>
      <c r="O699" s="6">
        <v>0.1</v>
      </c>
      <c r="P699" s="5">
        <v>18.04</v>
      </c>
      <c r="Q699" s="5">
        <f t="shared" si="40"/>
        <v>167.148</v>
      </c>
      <c r="R699" s="5">
        <f t="shared" si="41"/>
        <v>72.16</v>
      </c>
      <c r="S699" s="5">
        <f t="shared" si="42"/>
        <v>94.988</v>
      </c>
      <c r="T699" s="7">
        <f t="shared" si="43"/>
        <v>0.56828678775695796</v>
      </c>
    </row>
    <row r="700" spans="1:20" ht="15.6">
      <c r="A700" s="2">
        <v>4140</v>
      </c>
      <c r="B700" s="3">
        <v>46141</v>
      </c>
      <c r="C700" s="4">
        <f>YEAR(SalesDataTable[[#This Row],[Order Date]])</f>
        <v>2026</v>
      </c>
      <c r="D700" s="16" t="str">
        <f>"Q"&amp;ROUNDUP(MONTH(SalesDataTable[[#This Row],[Order Date]])/3,0)</f>
        <v>Q2</v>
      </c>
      <c r="E700" s="4">
        <f>MONTH(SalesDataTable[[#This Row],[Order Date]])</f>
        <v>4</v>
      </c>
      <c r="F700" s="16" t="str">
        <f>TEXT(SalesDataTable[[#This Row],[Order Date]],"MMM")</f>
        <v>Apr</v>
      </c>
      <c r="G700" s="4" t="s">
        <v>20</v>
      </c>
      <c r="H700" s="4" t="s">
        <v>31</v>
      </c>
      <c r="I700" s="4" t="s">
        <v>28</v>
      </c>
      <c r="J700" s="4" t="s">
        <v>13</v>
      </c>
      <c r="K700" s="4" t="s">
        <v>34</v>
      </c>
      <c r="L700" s="4" t="s">
        <v>38</v>
      </c>
      <c r="M700" s="8">
        <v>1</v>
      </c>
      <c r="N700" s="5">
        <v>125.25</v>
      </c>
      <c r="O700" s="6">
        <v>0</v>
      </c>
      <c r="P700" s="5">
        <v>70.88</v>
      </c>
      <c r="Q700" s="5">
        <f t="shared" si="40"/>
        <v>125.25</v>
      </c>
      <c r="R700" s="5">
        <f t="shared" si="41"/>
        <v>70.88</v>
      </c>
      <c r="S700" s="5">
        <f t="shared" si="42"/>
        <v>54.370000000000005</v>
      </c>
      <c r="T700" s="7">
        <f t="shared" si="43"/>
        <v>0.43409181636726552</v>
      </c>
    </row>
    <row r="701" spans="1:20" ht="15.6">
      <c r="A701" s="2">
        <v>4151</v>
      </c>
      <c r="B701" s="3">
        <v>46141</v>
      </c>
      <c r="C701" s="4">
        <f>YEAR(SalesDataTable[[#This Row],[Order Date]])</f>
        <v>2026</v>
      </c>
      <c r="D701" s="16" t="str">
        <f>"Q"&amp;ROUNDUP(MONTH(SalesDataTable[[#This Row],[Order Date]])/3,0)</f>
        <v>Q2</v>
      </c>
      <c r="E701" s="4">
        <f>MONTH(SalesDataTable[[#This Row],[Order Date]])</f>
        <v>4</v>
      </c>
      <c r="F701" s="16" t="str">
        <f>TEXT(SalesDataTable[[#This Row],[Order Date]],"MMM")</f>
        <v>Apr</v>
      </c>
      <c r="G701" s="4" t="s">
        <v>6</v>
      </c>
      <c r="H701" s="4" t="s">
        <v>49</v>
      </c>
      <c r="I701" s="4" t="s">
        <v>2</v>
      </c>
      <c r="J701" s="4" t="s">
        <v>3</v>
      </c>
      <c r="K701" s="4" t="s">
        <v>23</v>
      </c>
      <c r="L701" s="4" t="s">
        <v>24</v>
      </c>
      <c r="M701" s="8">
        <v>1</v>
      </c>
      <c r="N701" s="5">
        <v>341.98</v>
      </c>
      <c r="O701" s="6">
        <v>0</v>
      </c>
      <c r="P701" s="5">
        <v>192.43</v>
      </c>
      <c r="Q701" s="5">
        <f t="shared" si="40"/>
        <v>341.98</v>
      </c>
      <c r="R701" s="5">
        <f t="shared" si="41"/>
        <v>192.43</v>
      </c>
      <c r="S701" s="5">
        <f t="shared" si="42"/>
        <v>149.55000000000001</v>
      </c>
      <c r="T701" s="7">
        <f t="shared" si="43"/>
        <v>0.43730627522077314</v>
      </c>
    </row>
    <row r="702" spans="1:20" ht="15.6">
      <c r="A702" s="2">
        <v>4650</v>
      </c>
      <c r="B702" s="3">
        <v>46141</v>
      </c>
      <c r="C702" s="4">
        <f>YEAR(SalesDataTable[[#This Row],[Order Date]])</f>
        <v>2026</v>
      </c>
      <c r="D702" s="16" t="str">
        <f>"Q"&amp;ROUNDUP(MONTH(SalesDataTable[[#This Row],[Order Date]])/3,0)</f>
        <v>Q2</v>
      </c>
      <c r="E702" s="4">
        <f>MONTH(SalesDataTable[[#This Row],[Order Date]])</f>
        <v>4</v>
      </c>
      <c r="F702" s="16" t="str">
        <f>TEXT(SalesDataTable[[#This Row],[Order Date]],"MMM")</f>
        <v>Apr</v>
      </c>
      <c r="G702" s="4" t="s">
        <v>6</v>
      </c>
      <c r="H702" s="4" t="s">
        <v>27</v>
      </c>
      <c r="I702" s="4" t="s">
        <v>28</v>
      </c>
      <c r="J702" s="4" t="s">
        <v>16</v>
      </c>
      <c r="K702" s="4" t="s">
        <v>34</v>
      </c>
      <c r="L702" s="4" t="s">
        <v>35</v>
      </c>
      <c r="M702" s="8">
        <v>1</v>
      </c>
      <c r="N702" s="5">
        <v>40.04</v>
      </c>
      <c r="O702" s="6">
        <v>0</v>
      </c>
      <c r="P702" s="5">
        <v>14.72</v>
      </c>
      <c r="Q702" s="5">
        <f t="shared" si="40"/>
        <v>40.04</v>
      </c>
      <c r="R702" s="5">
        <f t="shared" si="41"/>
        <v>14.72</v>
      </c>
      <c r="S702" s="5">
        <f t="shared" si="42"/>
        <v>25.32</v>
      </c>
      <c r="T702" s="7">
        <f t="shared" si="43"/>
        <v>0.63236763236763238</v>
      </c>
    </row>
    <row r="703" spans="1:20" ht="15.6">
      <c r="A703" s="2">
        <v>4897</v>
      </c>
      <c r="B703" s="3">
        <v>46141</v>
      </c>
      <c r="C703" s="4">
        <f>YEAR(SalesDataTable[[#This Row],[Order Date]])</f>
        <v>2026</v>
      </c>
      <c r="D703" s="16" t="str">
        <f>"Q"&amp;ROUNDUP(MONTH(SalesDataTable[[#This Row],[Order Date]])/3,0)</f>
        <v>Q2</v>
      </c>
      <c r="E703" s="4">
        <f>MONTH(SalesDataTable[[#This Row],[Order Date]])</f>
        <v>4</v>
      </c>
      <c r="F703" s="16" t="str">
        <f>TEXT(SalesDataTable[[#This Row],[Order Date]],"MMM")</f>
        <v>Apr</v>
      </c>
      <c r="G703" s="4" t="s">
        <v>20</v>
      </c>
      <c r="H703" s="4" t="s">
        <v>47</v>
      </c>
      <c r="I703" s="4" t="s">
        <v>2</v>
      </c>
      <c r="J703" s="4" t="s">
        <v>3</v>
      </c>
      <c r="K703" s="4" t="s">
        <v>4</v>
      </c>
      <c r="L703" s="4" t="s">
        <v>26</v>
      </c>
      <c r="M703" s="8">
        <v>3</v>
      </c>
      <c r="N703" s="5">
        <v>40.47</v>
      </c>
      <c r="O703" s="6">
        <v>0.05</v>
      </c>
      <c r="P703" s="5">
        <v>17.14</v>
      </c>
      <c r="Q703" s="5">
        <f t="shared" si="40"/>
        <v>115.33949999999999</v>
      </c>
      <c r="R703" s="5">
        <f t="shared" si="41"/>
        <v>51.42</v>
      </c>
      <c r="S703" s="5">
        <f t="shared" si="42"/>
        <v>63.919499999999985</v>
      </c>
      <c r="T703" s="7">
        <f t="shared" si="43"/>
        <v>0.5541856866034619</v>
      </c>
    </row>
    <row r="704" spans="1:20" ht="15.6">
      <c r="A704" s="2">
        <v>792</v>
      </c>
      <c r="B704" s="3">
        <v>46142</v>
      </c>
      <c r="C704" s="4">
        <f>YEAR(SalesDataTable[[#This Row],[Order Date]])</f>
        <v>2026</v>
      </c>
      <c r="D704" s="16" t="str">
        <f>"Q"&amp;ROUNDUP(MONTH(SalesDataTable[[#This Row],[Order Date]])/3,0)</f>
        <v>Q2</v>
      </c>
      <c r="E704" s="4">
        <f>MONTH(SalesDataTable[[#This Row],[Order Date]])</f>
        <v>4</v>
      </c>
      <c r="F704" s="16" t="str">
        <f>TEXT(SalesDataTable[[#This Row],[Order Date]],"MMM")</f>
        <v>Apr</v>
      </c>
      <c r="G704" s="4" t="s">
        <v>20</v>
      </c>
      <c r="H704" s="4" t="s">
        <v>33</v>
      </c>
      <c r="I704" s="4" t="s">
        <v>8</v>
      </c>
      <c r="J704" s="4" t="s">
        <v>3</v>
      </c>
      <c r="K704" s="4" t="s">
        <v>23</v>
      </c>
      <c r="L704" s="4" t="s">
        <v>40</v>
      </c>
      <c r="M704" s="8">
        <v>6</v>
      </c>
      <c r="N704" s="5">
        <v>83.7</v>
      </c>
      <c r="O704" s="6">
        <v>0.2</v>
      </c>
      <c r="P704" s="5">
        <v>38.58</v>
      </c>
      <c r="Q704" s="5">
        <f t="shared" si="40"/>
        <v>401.76000000000005</v>
      </c>
      <c r="R704" s="5">
        <f t="shared" si="41"/>
        <v>231.48</v>
      </c>
      <c r="S704" s="5">
        <f t="shared" si="42"/>
        <v>170.28000000000006</v>
      </c>
      <c r="T704" s="7">
        <f t="shared" si="43"/>
        <v>0.42383512544802876</v>
      </c>
    </row>
    <row r="705" spans="1:20" ht="15.6">
      <c r="A705" s="2">
        <v>1796</v>
      </c>
      <c r="B705" s="3">
        <v>46142</v>
      </c>
      <c r="C705" s="4">
        <f>YEAR(SalesDataTable[[#This Row],[Order Date]])</f>
        <v>2026</v>
      </c>
      <c r="D705" s="16" t="str">
        <f>"Q"&amp;ROUNDUP(MONTH(SalesDataTable[[#This Row],[Order Date]])/3,0)</f>
        <v>Q2</v>
      </c>
      <c r="E705" s="4">
        <f>MONTH(SalesDataTable[[#This Row],[Order Date]])</f>
        <v>4</v>
      </c>
      <c r="F705" s="16" t="str">
        <f>TEXT(SalesDataTable[[#This Row],[Order Date]],"MMM")</f>
        <v>Apr</v>
      </c>
      <c r="G705" s="4" t="s">
        <v>0</v>
      </c>
      <c r="H705" s="4" t="s">
        <v>50</v>
      </c>
      <c r="I705" s="4" t="s">
        <v>2</v>
      </c>
      <c r="J705" s="4" t="s">
        <v>3</v>
      </c>
      <c r="K705" s="4" t="s">
        <v>23</v>
      </c>
      <c r="L705" s="4" t="s">
        <v>40</v>
      </c>
      <c r="M705" s="8">
        <v>4</v>
      </c>
      <c r="N705" s="5">
        <v>83.27</v>
      </c>
      <c r="O705" s="6">
        <v>0</v>
      </c>
      <c r="P705" s="5">
        <v>39.979999999999997</v>
      </c>
      <c r="Q705" s="5">
        <f t="shared" si="40"/>
        <v>333.08</v>
      </c>
      <c r="R705" s="5">
        <f t="shared" si="41"/>
        <v>159.91999999999999</v>
      </c>
      <c r="S705" s="5">
        <f t="shared" si="42"/>
        <v>173.16</v>
      </c>
      <c r="T705" s="7">
        <f t="shared" si="43"/>
        <v>0.51987510507986068</v>
      </c>
    </row>
    <row r="706" spans="1:20" ht="15.6">
      <c r="A706" s="2">
        <v>3222</v>
      </c>
      <c r="B706" s="3">
        <v>46142</v>
      </c>
      <c r="C706" s="4">
        <f>YEAR(SalesDataTable[[#This Row],[Order Date]])</f>
        <v>2026</v>
      </c>
      <c r="D706" s="16" t="str">
        <f>"Q"&amp;ROUNDUP(MONTH(SalesDataTable[[#This Row],[Order Date]])/3,0)</f>
        <v>Q2</v>
      </c>
      <c r="E706" s="4">
        <f>MONTH(SalesDataTable[[#This Row],[Order Date]])</f>
        <v>4</v>
      </c>
      <c r="F706" s="16" t="str">
        <f>TEXT(SalesDataTable[[#This Row],[Order Date]],"MMM")</f>
        <v>Apr</v>
      </c>
      <c r="G706" s="4" t="s">
        <v>11</v>
      </c>
      <c r="H706" s="4" t="s">
        <v>52</v>
      </c>
      <c r="I706" s="4" t="s">
        <v>8</v>
      </c>
      <c r="J706" s="4" t="s">
        <v>16</v>
      </c>
      <c r="K706" s="4" t="s">
        <v>23</v>
      </c>
      <c r="L706" s="4" t="s">
        <v>51</v>
      </c>
      <c r="M706" s="8">
        <v>3</v>
      </c>
      <c r="N706" s="5">
        <v>126.03</v>
      </c>
      <c r="O706" s="6">
        <v>0.1</v>
      </c>
      <c r="P706" s="5">
        <v>61.75</v>
      </c>
      <c r="Q706" s="5">
        <f t="shared" ref="Q706:Q769" si="44">M706*N706*(1-O706)</f>
        <v>340.28100000000006</v>
      </c>
      <c r="R706" s="5">
        <f t="shared" ref="R706:R769" si="45">M706*P706</f>
        <v>185.25</v>
      </c>
      <c r="S706" s="5">
        <f t="shared" ref="S706:S769" si="46">Q706-R706</f>
        <v>155.03100000000006</v>
      </c>
      <c r="T706" s="7">
        <f t="shared" ref="T706:T769" si="47">IFERROR(S706/Q706,0)</f>
        <v>0.45559699189787273</v>
      </c>
    </row>
    <row r="707" spans="1:20" ht="15.6">
      <c r="A707" s="2">
        <v>3237</v>
      </c>
      <c r="B707" s="3">
        <v>46142</v>
      </c>
      <c r="C707" s="4">
        <f>YEAR(SalesDataTable[[#This Row],[Order Date]])</f>
        <v>2026</v>
      </c>
      <c r="D707" s="16" t="str">
        <f>"Q"&amp;ROUNDUP(MONTH(SalesDataTable[[#This Row],[Order Date]])/3,0)</f>
        <v>Q2</v>
      </c>
      <c r="E707" s="4">
        <f>MONTH(SalesDataTable[[#This Row],[Order Date]])</f>
        <v>4</v>
      </c>
      <c r="F707" s="16" t="str">
        <f>TEXT(SalesDataTable[[#This Row],[Order Date]],"MMM")</f>
        <v>Apr</v>
      </c>
      <c r="G707" s="4" t="s">
        <v>6</v>
      </c>
      <c r="H707" s="4" t="s">
        <v>49</v>
      </c>
      <c r="I707" s="4" t="s">
        <v>2</v>
      </c>
      <c r="J707" s="4" t="s">
        <v>13</v>
      </c>
      <c r="K707" s="4" t="s">
        <v>23</v>
      </c>
      <c r="L707" s="4" t="s">
        <v>51</v>
      </c>
      <c r="M707" s="8">
        <v>1</v>
      </c>
      <c r="N707" s="5">
        <v>122.86</v>
      </c>
      <c r="O707" s="6">
        <v>0.05</v>
      </c>
      <c r="P707" s="5">
        <v>59.22</v>
      </c>
      <c r="Q707" s="5">
        <f t="shared" si="44"/>
        <v>116.717</v>
      </c>
      <c r="R707" s="5">
        <f t="shared" si="45"/>
        <v>59.22</v>
      </c>
      <c r="S707" s="5">
        <f t="shared" si="46"/>
        <v>57.497</v>
      </c>
      <c r="T707" s="7">
        <f t="shared" si="47"/>
        <v>0.49261889870370212</v>
      </c>
    </row>
    <row r="708" spans="1:20" ht="15.6">
      <c r="A708" s="2">
        <v>3695</v>
      </c>
      <c r="B708" s="3">
        <v>46142</v>
      </c>
      <c r="C708" s="4">
        <f>YEAR(SalesDataTable[[#This Row],[Order Date]])</f>
        <v>2026</v>
      </c>
      <c r="D708" s="16" t="str">
        <f>"Q"&amp;ROUNDUP(MONTH(SalesDataTable[[#This Row],[Order Date]])/3,0)</f>
        <v>Q2</v>
      </c>
      <c r="E708" s="4">
        <f>MONTH(SalesDataTable[[#This Row],[Order Date]])</f>
        <v>4</v>
      </c>
      <c r="F708" s="16" t="str">
        <f>TEXT(SalesDataTable[[#This Row],[Order Date]],"MMM")</f>
        <v>Apr</v>
      </c>
      <c r="G708" s="4" t="s">
        <v>11</v>
      </c>
      <c r="H708" s="4" t="s">
        <v>12</v>
      </c>
      <c r="I708" s="4" t="s">
        <v>2</v>
      </c>
      <c r="J708" s="4" t="s">
        <v>13</v>
      </c>
      <c r="K708" s="4" t="s">
        <v>4</v>
      </c>
      <c r="L708" s="4" t="s">
        <v>26</v>
      </c>
      <c r="M708" s="8">
        <v>1</v>
      </c>
      <c r="N708" s="5">
        <v>39.44</v>
      </c>
      <c r="O708" s="6">
        <v>0.1</v>
      </c>
      <c r="P708" s="5">
        <v>16.63</v>
      </c>
      <c r="Q708" s="5">
        <f t="shared" si="44"/>
        <v>35.496000000000002</v>
      </c>
      <c r="R708" s="5">
        <f t="shared" si="45"/>
        <v>16.63</v>
      </c>
      <c r="S708" s="5">
        <f t="shared" si="46"/>
        <v>18.866000000000003</v>
      </c>
      <c r="T708" s="7">
        <f t="shared" si="47"/>
        <v>0.53149650664863657</v>
      </c>
    </row>
    <row r="709" spans="1:20" ht="15.6">
      <c r="A709" s="2">
        <v>5148</v>
      </c>
      <c r="B709" s="3">
        <v>46142</v>
      </c>
      <c r="C709" s="4">
        <f>YEAR(SalesDataTable[[#This Row],[Order Date]])</f>
        <v>2026</v>
      </c>
      <c r="D709" s="16" t="str">
        <f>"Q"&amp;ROUNDUP(MONTH(SalesDataTable[[#This Row],[Order Date]])/3,0)</f>
        <v>Q2</v>
      </c>
      <c r="E709" s="4">
        <f>MONTH(SalesDataTable[[#This Row],[Order Date]])</f>
        <v>4</v>
      </c>
      <c r="F709" s="16" t="str">
        <f>TEXT(SalesDataTable[[#This Row],[Order Date]],"MMM")</f>
        <v>Apr</v>
      </c>
      <c r="G709" s="4" t="s">
        <v>11</v>
      </c>
      <c r="H709" s="4" t="s">
        <v>39</v>
      </c>
      <c r="I709" s="4" t="s">
        <v>2</v>
      </c>
      <c r="J709" s="4" t="s">
        <v>3</v>
      </c>
      <c r="K709" s="4" t="s">
        <v>14</v>
      </c>
      <c r="L709" s="4" t="s">
        <v>44</v>
      </c>
      <c r="M709" s="8">
        <v>1</v>
      </c>
      <c r="N709" s="5">
        <v>130.34</v>
      </c>
      <c r="O709" s="6">
        <v>0.1</v>
      </c>
      <c r="P709" s="5">
        <v>66.680000000000007</v>
      </c>
      <c r="Q709" s="5">
        <f t="shared" si="44"/>
        <v>117.30600000000001</v>
      </c>
      <c r="R709" s="5">
        <f t="shared" si="45"/>
        <v>66.680000000000007</v>
      </c>
      <c r="S709" s="5">
        <f t="shared" si="46"/>
        <v>50.626000000000005</v>
      </c>
      <c r="T709" s="7">
        <f t="shared" si="47"/>
        <v>0.43157212759790631</v>
      </c>
    </row>
    <row r="710" spans="1:20" ht="15.6">
      <c r="A710" s="2">
        <v>534</v>
      </c>
      <c r="B710" s="3">
        <v>46143</v>
      </c>
      <c r="C710" s="4">
        <f>YEAR(SalesDataTable[[#This Row],[Order Date]])</f>
        <v>2026</v>
      </c>
      <c r="D710" s="16" t="str">
        <f>"Q"&amp;ROUNDUP(MONTH(SalesDataTable[[#This Row],[Order Date]])/3,0)</f>
        <v>Q2</v>
      </c>
      <c r="E710" s="4">
        <f>MONTH(SalesDataTable[[#This Row],[Order Date]])</f>
        <v>5</v>
      </c>
      <c r="F710" s="16" t="str">
        <f>TEXT(SalesDataTable[[#This Row],[Order Date]],"MMM")</f>
        <v>May</v>
      </c>
      <c r="G710" s="4" t="s">
        <v>6</v>
      </c>
      <c r="H710" s="4" t="s">
        <v>43</v>
      </c>
      <c r="I710" s="4" t="s">
        <v>2</v>
      </c>
      <c r="J710" s="4" t="s">
        <v>16</v>
      </c>
      <c r="K710" s="4" t="s">
        <v>9</v>
      </c>
      <c r="L710" s="4" t="s">
        <v>37</v>
      </c>
      <c r="M710" s="8">
        <v>1</v>
      </c>
      <c r="N710" s="5">
        <v>154.86000000000001</v>
      </c>
      <c r="O710" s="6">
        <v>0</v>
      </c>
      <c r="P710" s="5">
        <v>78.37</v>
      </c>
      <c r="Q710" s="5">
        <f t="shared" si="44"/>
        <v>154.86000000000001</v>
      </c>
      <c r="R710" s="5">
        <f t="shared" si="45"/>
        <v>78.37</v>
      </c>
      <c r="S710" s="5">
        <f t="shared" si="46"/>
        <v>76.490000000000009</v>
      </c>
      <c r="T710" s="7">
        <f t="shared" si="47"/>
        <v>0.49393000129148912</v>
      </c>
    </row>
    <row r="711" spans="1:20" ht="15.6">
      <c r="A711" s="2">
        <v>551</v>
      </c>
      <c r="B711" s="3">
        <v>46143</v>
      </c>
      <c r="C711" s="4">
        <f>YEAR(SalesDataTable[[#This Row],[Order Date]])</f>
        <v>2026</v>
      </c>
      <c r="D711" s="16" t="str">
        <f>"Q"&amp;ROUNDUP(MONTH(SalesDataTable[[#This Row],[Order Date]])/3,0)</f>
        <v>Q2</v>
      </c>
      <c r="E711" s="4">
        <f>MONTH(SalesDataTable[[#This Row],[Order Date]])</f>
        <v>5</v>
      </c>
      <c r="F711" s="16" t="str">
        <f>TEXT(SalesDataTable[[#This Row],[Order Date]],"MMM")</f>
        <v>May</v>
      </c>
      <c r="G711" s="4" t="s">
        <v>20</v>
      </c>
      <c r="H711" s="4" t="s">
        <v>33</v>
      </c>
      <c r="I711" s="4" t="s">
        <v>19</v>
      </c>
      <c r="J711" s="4" t="s">
        <v>3</v>
      </c>
      <c r="K711" s="4" t="s">
        <v>4</v>
      </c>
      <c r="L711" s="4" t="s">
        <v>30</v>
      </c>
      <c r="M711" s="8">
        <v>4</v>
      </c>
      <c r="N711" s="5">
        <v>103.64</v>
      </c>
      <c r="O711" s="6">
        <v>0</v>
      </c>
      <c r="P711" s="5">
        <v>50.59</v>
      </c>
      <c r="Q711" s="5">
        <f t="shared" si="44"/>
        <v>414.56</v>
      </c>
      <c r="R711" s="5">
        <f t="shared" si="45"/>
        <v>202.36</v>
      </c>
      <c r="S711" s="5">
        <f t="shared" si="46"/>
        <v>212.2</v>
      </c>
      <c r="T711" s="7">
        <f t="shared" si="47"/>
        <v>0.51186800463141646</v>
      </c>
    </row>
    <row r="712" spans="1:20" ht="15.6">
      <c r="A712" s="2">
        <v>2110</v>
      </c>
      <c r="B712" s="3">
        <v>46143</v>
      </c>
      <c r="C712" s="4">
        <f>YEAR(SalesDataTable[[#This Row],[Order Date]])</f>
        <v>2026</v>
      </c>
      <c r="D712" s="16" t="str">
        <f>"Q"&amp;ROUNDUP(MONTH(SalesDataTable[[#This Row],[Order Date]])/3,0)</f>
        <v>Q2</v>
      </c>
      <c r="E712" s="4">
        <f>MONTH(SalesDataTable[[#This Row],[Order Date]])</f>
        <v>5</v>
      </c>
      <c r="F712" s="16" t="str">
        <f>TEXT(SalesDataTable[[#This Row],[Order Date]],"MMM")</f>
        <v>May</v>
      </c>
      <c r="G712" s="4" t="s">
        <v>0</v>
      </c>
      <c r="H712" s="4" t="s">
        <v>50</v>
      </c>
      <c r="I712" s="4" t="s">
        <v>2</v>
      </c>
      <c r="J712" s="4" t="s">
        <v>3</v>
      </c>
      <c r="K712" s="4" t="s">
        <v>14</v>
      </c>
      <c r="L712" s="4" t="s">
        <v>48</v>
      </c>
      <c r="M712" s="8">
        <v>1</v>
      </c>
      <c r="N712" s="5">
        <v>164.49</v>
      </c>
      <c r="O712" s="6">
        <v>0.05</v>
      </c>
      <c r="P712" s="5">
        <v>87.81</v>
      </c>
      <c r="Q712" s="5">
        <f t="shared" si="44"/>
        <v>156.2655</v>
      </c>
      <c r="R712" s="5">
        <f t="shared" si="45"/>
        <v>87.81</v>
      </c>
      <c r="S712" s="5">
        <f t="shared" si="46"/>
        <v>68.455500000000001</v>
      </c>
      <c r="T712" s="7">
        <f t="shared" si="47"/>
        <v>0.43807174328306631</v>
      </c>
    </row>
    <row r="713" spans="1:20" ht="15.6">
      <c r="A713" s="2">
        <v>2217</v>
      </c>
      <c r="B713" s="3">
        <v>46143</v>
      </c>
      <c r="C713" s="4">
        <f>YEAR(SalesDataTable[[#This Row],[Order Date]])</f>
        <v>2026</v>
      </c>
      <c r="D713" s="16" t="str">
        <f>"Q"&amp;ROUNDUP(MONTH(SalesDataTable[[#This Row],[Order Date]])/3,0)</f>
        <v>Q2</v>
      </c>
      <c r="E713" s="4">
        <f>MONTH(SalesDataTable[[#This Row],[Order Date]])</f>
        <v>5</v>
      </c>
      <c r="F713" s="16" t="str">
        <f>TEXT(SalesDataTable[[#This Row],[Order Date]],"MMM")</f>
        <v>May</v>
      </c>
      <c r="G713" s="4" t="s">
        <v>20</v>
      </c>
      <c r="H713" s="4" t="s">
        <v>33</v>
      </c>
      <c r="I713" s="4" t="s">
        <v>8</v>
      </c>
      <c r="J713" s="4" t="s">
        <v>3</v>
      </c>
      <c r="K713" s="4" t="s">
        <v>14</v>
      </c>
      <c r="L713" s="4" t="s">
        <v>48</v>
      </c>
      <c r="M713" s="8">
        <v>3</v>
      </c>
      <c r="N713" s="5">
        <v>163.44999999999999</v>
      </c>
      <c r="O713" s="6">
        <v>0.05</v>
      </c>
      <c r="P713" s="5">
        <v>87.54</v>
      </c>
      <c r="Q713" s="5">
        <f t="shared" si="44"/>
        <v>465.83249999999992</v>
      </c>
      <c r="R713" s="5">
        <f t="shared" si="45"/>
        <v>262.62</v>
      </c>
      <c r="S713" s="5">
        <f t="shared" si="46"/>
        <v>203.21249999999992</v>
      </c>
      <c r="T713" s="7">
        <f t="shared" si="47"/>
        <v>0.4362351274331438</v>
      </c>
    </row>
    <row r="714" spans="1:20" ht="15.6">
      <c r="A714" s="2">
        <v>2544</v>
      </c>
      <c r="B714" s="3">
        <v>46143</v>
      </c>
      <c r="C714" s="4">
        <f>YEAR(SalesDataTable[[#This Row],[Order Date]])</f>
        <v>2026</v>
      </c>
      <c r="D714" s="16" t="str">
        <f>"Q"&amp;ROUNDUP(MONTH(SalesDataTable[[#This Row],[Order Date]])/3,0)</f>
        <v>Q2</v>
      </c>
      <c r="E714" s="4">
        <f>MONTH(SalesDataTable[[#This Row],[Order Date]])</f>
        <v>5</v>
      </c>
      <c r="F714" s="16" t="str">
        <f>TEXT(SalesDataTable[[#This Row],[Order Date]],"MMM")</f>
        <v>May</v>
      </c>
      <c r="G714" s="4" t="s">
        <v>20</v>
      </c>
      <c r="H714" s="4" t="s">
        <v>21</v>
      </c>
      <c r="I714" s="4" t="s">
        <v>2</v>
      </c>
      <c r="J714" s="4" t="s">
        <v>3</v>
      </c>
      <c r="K714" s="4" t="s">
        <v>9</v>
      </c>
      <c r="L714" s="4" t="s">
        <v>46</v>
      </c>
      <c r="M714" s="8">
        <v>1</v>
      </c>
      <c r="N714" s="5">
        <v>71.87</v>
      </c>
      <c r="O714" s="6">
        <v>0.05</v>
      </c>
      <c r="P714" s="5">
        <v>31.97</v>
      </c>
      <c r="Q714" s="5">
        <f t="shared" si="44"/>
        <v>68.276499999999999</v>
      </c>
      <c r="R714" s="5">
        <f t="shared" si="45"/>
        <v>31.97</v>
      </c>
      <c r="S714" s="5">
        <f t="shared" si="46"/>
        <v>36.3065</v>
      </c>
      <c r="T714" s="7">
        <f t="shared" si="47"/>
        <v>0.53175690025118449</v>
      </c>
    </row>
    <row r="715" spans="1:20" ht="15.6">
      <c r="A715" s="2">
        <v>3678</v>
      </c>
      <c r="B715" s="3">
        <v>46143</v>
      </c>
      <c r="C715" s="4">
        <f>YEAR(SalesDataTable[[#This Row],[Order Date]])</f>
        <v>2026</v>
      </c>
      <c r="D715" s="16" t="str">
        <f>"Q"&amp;ROUNDUP(MONTH(SalesDataTable[[#This Row],[Order Date]])/3,0)</f>
        <v>Q2</v>
      </c>
      <c r="E715" s="4">
        <f>MONTH(SalesDataTable[[#This Row],[Order Date]])</f>
        <v>5</v>
      </c>
      <c r="F715" s="16" t="str">
        <f>TEXT(SalesDataTable[[#This Row],[Order Date]],"MMM")</f>
        <v>May</v>
      </c>
      <c r="G715" s="4" t="s">
        <v>6</v>
      </c>
      <c r="H715" s="4" t="s">
        <v>49</v>
      </c>
      <c r="I715" s="4" t="s">
        <v>28</v>
      </c>
      <c r="J715" s="4" t="s">
        <v>3</v>
      </c>
      <c r="K715" s="4" t="s">
        <v>23</v>
      </c>
      <c r="L715" s="4" t="s">
        <v>29</v>
      </c>
      <c r="M715" s="8">
        <v>2</v>
      </c>
      <c r="N715" s="5">
        <v>194.97</v>
      </c>
      <c r="O715" s="6">
        <v>0</v>
      </c>
      <c r="P715" s="5">
        <v>101.14</v>
      </c>
      <c r="Q715" s="5">
        <f t="shared" si="44"/>
        <v>389.94</v>
      </c>
      <c r="R715" s="5">
        <f t="shared" si="45"/>
        <v>202.28</v>
      </c>
      <c r="S715" s="5">
        <f t="shared" si="46"/>
        <v>187.66</v>
      </c>
      <c r="T715" s="7">
        <f t="shared" si="47"/>
        <v>0.48125352618351541</v>
      </c>
    </row>
    <row r="716" spans="1:20" ht="15.6">
      <c r="A716" s="2">
        <v>3726</v>
      </c>
      <c r="B716" s="3">
        <v>46143</v>
      </c>
      <c r="C716" s="4">
        <f>YEAR(SalesDataTable[[#This Row],[Order Date]])</f>
        <v>2026</v>
      </c>
      <c r="D716" s="16" t="str">
        <f>"Q"&amp;ROUNDUP(MONTH(SalesDataTable[[#This Row],[Order Date]])/3,0)</f>
        <v>Q2</v>
      </c>
      <c r="E716" s="4">
        <f>MONTH(SalesDataTable[[#This Row],[Order Date]])</f>
        <v>5</v>
      </c>
      <c r="F716" s="16" t="str">
        <f>TEXT(SalesDataTable[[#This Row],[Order Date]],"MMM")</f>
        <v>May</v>
      </c>
      <c r="G716" s="4" t="s">
        <v>20</v>
      </c>
      <c r="H716" s="4" t="s">
        <v>33</v>
      </c>
      <c r="I716" s="4" t="s">
        <v>28</v>
      </c>
      <c r="J716" s="4" t="s">
        <v>3</v>
      </c>
      <c r="K716" s="4" t="s">
        <v>4</v>
      </c>
      <c r="L716" s="4" t="s">
        <v>22</v>
      </c>
      <c r="M716" s="8">
        <v>2</v>
      </c>
      <c r="N716" s="5">
        <v>49.53</v>
      </c>
      <c r="O716" s="6">
        <v>0</v>
      </c>
      <c r="P716" s="5">
        <v>22.91</v>
      </c>
      <c r="Q716" s="5">
        <f t="shared" si="44"/>
        <v>99.06</v>
      </c>
      <c r="R716" s="5">
        <f t="shared" si="45"/>
        <v>45.82</v>
      </c>
      <c r="S716" s="5">
        <f t="shared" si="46"/>
        <v>53.24</v>
      </c>
      <c r="T716" s="7">
        <f t="shared" si="47"/>
        <v>0.53745204926307288</v>
      </c>
    </row>
    <row r="717" spans="1:20" ht="15.6">
      <c r="A717" s="2">
        <v>3897</v>
      </c>
      <c r="B717" s="3">
        <v>46143</v>
      </c>
      <c r="C717" s="4">
        <f>YEAR(SalesDataTable[[#This Row],[Order Date]])</f>
        <v>2026</v>
      </c>
      <c r="D717" s="16" t="str">
        <f>"Q"&amp;ROUNDUP(MONTH(SalesDataTable[[#This Row],[Order Date]])/3,0)</f>
        <v>Q2</v>
      </c>
      <c r="E717" s="4">
        <f>MONTH(SalesDataTable[[#This Row],[Order Date]])</f>
        <v>5</v>
      </c>
      <c r="F717" s="16" t="str">
        <f>TEXT(SalesDataTable[[#This Row],[Order Date]],"MMM")</f>
        <v>May</v>
      </c>
      <c r="G717" s="4" t="s">
        <v>20</v>
      </c>
      <c r="H717" s="4" t="s">
        <v>33</v>
      </c>
      <c r="I717" s="4" t="s">
        <v>8</v>
      </c>
      <c r="J717" s="4" t="s">
        <v>16</v>
      </c>
      <c r="K717" s="4" t="s">
        <v>34</v>
      </c>
      <c r="L717" s="4" t="s">
        <v>42</v>
      </c>
      <c r="M717" s="8">
        <v>4</v>
      </c>
      <c r="N717" s="5">
        <v>35.619999999999997</v>
      </c>
      <c r="O717" s="6">
        <v>0.15</v>
      </c>
      <c r="P717" s="5">
        <v>13.76</v>
      </c>
      <c r="Q717" s="5">
        <f t="shared" si="44"/>
        <v>121.10799999999999</v>
      </c>
      <c r="R717" s="5">
        <f t="shared" si="45"/>
        <v>55.04</v>
      </c>
      <c r="S717" s="5">
        <f t="shared" si="46"/>
        <v>66.067999999999984</v>
      </c>
      <c r="T717" s="7">
        <f t="shared" si="47"/>
        <v>0.54552960993493405</v>
      </c>
    </row>
    <row r="718" spans="1:20" ht="15.6">
      <c r="A718" s="2">
        <v>1262</v>
      </c>
      <c r="B718" s="3">
        <v>46144</v>
      </c>
      <c r="C718" s="4">
        <f>YEAR(SalesDataTable[[#This Row],[Order Date]])</f>
        <v>2026</v>
      </c>
      <c r="D718" s="16" t="str">
        <f>"Q"&amp;ROUNDUP(MONTH(SalesDataTable[[#This Row],[Order Date]])/3,0)</f>
        <v>Q2</v>
      </c>
      <c r="E718" s="4">
        <f>MONTH(SalesDataTable[[#This Row],[Order Date]])</f>
        <v>5</v>
      </c>
      <c r="F718" s="16" t="str">
        <f>TEXT(SalesDataTable[[#This Row],[Order Date]],"MMM")</f>
        <v>May</v>
      </c>
      <c r="G718" s="4" t="s">
        <v>20</v>
      </c>
      <c r="H718" s="4" t="s">
        <v>31</v>
      </c>
      <c r="I718" s="4" t="s">
        <v>19</v>
      </c>
      <c r="J718" s="4" t="s">
        <v>3</v>
      </c>
      <c r="K718" s="4" t="s">
        <v>14</v>
      </c>
      <c r="L718" s="4" t="s">
        <v>32</v>
      </c>
      <c r="M718" s="8">
        <v>2</v>
      </c>
      <c r="N718" s="5">
        <v>45.47</v>
      </c>
      <c r="O718" s="6">
        <v>0</v>
      </c>
      <c r="P718" s="5">
        <v>18.37</v>
      </c>
      <c r="Q718" s="5">
        <f t="shared" si="44"/>
        <v>90.94</v>
      </c>
      <c r="R718" s="5">
        <f t="shared" si="45"/>
        <v>36.74</v>
      </c>
      <c r="S718" s="5">
        <f t="shared" si="46"/>
        <v>54.199999999999996</v>
      </c>
      <c r="T718" s="7">
        <f t="shared" si="47"/>
        <v>0.59599736089729494</v>
      </c>
    </row>
    <row r="719" spans="1:20" ht="15.6">
      <c r="A719" s="2">
        <v>2657</v>
      </c>
      <c r="B719" s="3">
        <v>46144</v>
      </c>
      <c r="C719" s="4">
        <f>YEAR(SalesDataTable[[#This Row],[Order Date]])</f>
        <v>2026</v>
      </c>
      <c r="D719" s="16" t="str">
        <f>"Q"&amp;ROUNDUP(MONTH(SalesDataTable[[#This Row],[Order Date]])/3,0)</f>
        <v>Q2</v>
      </c>
      <c r="E719" s="4">
        <f>MONTH(SalesDataTable[[#This Row],[Order Date]])</f>
        <v>5</v>
      </c>
      <c r="F719" s="16" t="str">
        <f>TEXT(SalesDataTable[[#This Row],[Order Date]],"MMM")</f>
        <v>May</v>
      </c>
      <c r="G719" s="4" t="s">
        <v>0</v>
      </c>
      <c r="H719" s="4" t="s">
        <v>1</v>
      </c>
      <c r="I719" s="4" t="s">
        <v>19</v>
      </c>
      <c r="J719" s="4" t="s">
        <v>13</v>
      </c>
      <c r="K719" s="4" t="s">
        <v>9</v>
      </c>
      <c r="L719" s="4" t="s">
        <v>17</v>
      </c>
      <c r="M719" s="8">
        <v>1</v>
      </c>
      <c r="N719" s="5">
        <v>145.68</v>
      </c>
      <c r="O719" s="6">
        <v>0</v>
      </c>
      <c r="P719" s="5">
        <v>77.8</v>
      </c>
      <c r="Q719" s="5">
        <f t="shared" si="44"/>
        <v>145.68</v>
      </c>
      <c r="R719" s="5">
        <f t="shared" si="45"/>
        <v>77.8</v>
      </c>
      <c r="S719" s="5">
        <f t="shared" si="46"/>
        <v>67.88000000000001</v>
      </c>
      <c r="T719" s="7">
        <f t="shared" si="47"/>
        <v>0.46595277320153766</v>
      </c>
    </row>
    <row r="720" spans="1:20" ht="15.6">
      <c r="A720" s="2">
        <v>3238</v>
      </c>
      <c r="B720" s="3">
        <v>46144</v>
      </c>
      <c r="C720" s="4">
        <f>YEAR(SalesDataTable[[#This Row],[Order Date]])</f>
        <v>2026</v>
      </c>
      <c r="D720" s="16" t="str">
        <f>"Q"&amp;ROUNDUP(MONTH(SalesDataTable[[#This Row],[Order Date]])/3,0)</f>
        <v>Q2</v>
      </c>
      <c r="E720" s="4">
        <f>MONTH(SalesDataTable[[#This Row],[Order Date]])</f>
        <v>5</v>
      </c>
      <c r="F720" s="16" t="str">
        <f>TEXT(SalesDataTable[[#This Row],[Order Date]],"MMM")</f>
        <v>May</v>
      </c>
      <c r="G720" s="4" t="s">
        <v>20</v>
      </c>
      <c r="H720" s="4" t="s">
        <v>33</v>
      </c>
      <c r="I720" s="4" t="s">
        <v>28</v>
      </c>
      <c r="J720" s="4" t="s">
        <v>3</v>
      </c>
      <c r="K720" s="4" t="s">
        <v>23</v>
      </c>
      <c r="L720" s="4" t="s">
        <v>40</v>
      </c>
      <c r="M720" s="8">
        <v>2</v>
      </c>
      <c r="N720" s="5">
        <v>82.65</v>
      </c>
      <c r="O720" s="6">
        <v>0.05</v>
      </c>
      <c r="P720" s="5">
        <v>40.46</v>
      </c>
      <c r="Q720" s="5">
        <f t="shared" si="44"/>
        <v>157.035</v>
      </c>
      <c r="R720" s="5">
        <f t="shared" si="45"/>
        <v>80.92</v>
      </c>
      <c r="S720" s="5">
        <f t="shared" si="46"/>
        <v>76.114999999999995</v>
      </c>
      <c r="T720" s="7">
        <f t="shared" si="47"/>
        <v>0.48470086286496639</v>
      </c>
    </row>
    <row r="721" spans="1:20" ht="15.6">
      <c r="A721" s="2">
        <v>3607</v>
      </c>
      <c r="B721" s="3">
        <v>46144</v>
      </c>
      <c r="C721" s="4">
        <f>YEAR(SalesDataTable[[#This Row],[Order Date]])</f>
        <v>2026</v>
      </c>
      <c r="D721" s="16" t="str">
        <f>"Q"&amp;ROUNDUP(MONTH(SalesDataTable[[#This Row],[Order Date]])/3,0)</f>
        <v>Q2</v>
      </c>
      <c r="E721" s="4">
        <f>MONTH(SalesDataTable[[#This Row],[Order Date]])</f>
        <v>5</v>
      </c>
      <c r="F721" s="16" t="str">
        <f>TEXT(SalesDataTable[[#This Row],[Order Date]],"MMM")</f>
        <v>May</v>
      </c>
      <c r="G721" s="4" t="s">
        <v>6</v>
      </c>
      <c r="H721" s="4" t="s">
        <v>27</v>
      </c>
      <c r="I721" s="4" t="s">
        <v>2</v>
      </c>
      <c r="J721" s="4" t="s">
        <v>16</v>
      </c>
      <c r="K721" s="4" t="s">
        <v>14</v>
      </c>
      <c r="L721" s="4" t="s">
        <v>15</v>
      </c>
      <c r="M721" s="8">
        <v>1</v>
      </c>
      <c r="N721" s="5">
        <v>36.270000000000003</v>
      </c>
      <c r="O721" s="6">
        <v>0</v>
      </c>
      <c r="P721" s="5">
        <v>13.8</v>
      </c>
      <c r="Q721" s="5">
        <f t="shared" si="44"/>
        <v>36.270000000000003</v>
      </c>
      <c r="R721" s="5">
        <f t="shared" si="45"/>
        <v>13.8</v>
      </c>
      <c r="S721" s="5">
        <f t="shared" si="46"/>
        <v>22.470000000000002</v>
      </c>
      <c r="T721" s="7">
        <f t="shared" si="47"/>
        <v>0.61952026468155497</v>
      </c>
    </row>
    <row r="722" spans="1:20" ht="15.6">
      <c r="A722" s="2">
        <v>5070</v>
      </c>
      <c r="B722" s="3">
        <v>46144</v>
      </c>
      <c r="C722" s="4">
        <f>YEAR(SalesDataTable[[#This Row],[Order Date]])</f>
        <v>2026</v>
      </c>
      <c r="D722" s="16" t="str">
        <f>"Q"&amp;ROUNDUP(MONTH(SalesDataTable[[#This Row],[Order Date]])/3,0)</f>
        <v>Q2</v>
      </c>
      <c r="E722" s="4">
        <f>MONTH(SalesDataTable[[#This Row],[Order Date]])</f>
        <v>5</v>
      </c>
      <c r="F722" s="16" t="str">
        <f>TEXT(SalesDataTable[[#This Row],[Order Date]],"MMM")</f>
        <v>May</v>
      </c>
      <c r="G722" s="4" t="s">
        <v>11</v>
      </c>
      <c r="H722" s="4" t="s">
        <v>52</v>
      </c>
      <c r="I722" s="4" t="s">
        <v>19</v>
      </c>
      <c r="J722" s="4" t="s">
        <v>13</v>
      </c>
      <c r="K722" s="4" t="s">
        <v>23</v>
      </c>
      <c r="L722" s="4" t="s">
        <v>40</v>
      </c>
      <c r="M722" s="8">
        <v>1</v>
      </c>
      <c r="N722" s="5">
        <v>80.819999999999993</v>
      </c>
      <c r="O722" s="6">
        <v>0</v>
      </c>
      <c r="P722" s="5">
        <v>39.950000000000003</v>
      </c>
      <c r="Q722" s="5">
        <f t="shared" si="44"/>
        <v>80.819999999999993</v>
      </c>
      <c r="R722" s="5">
        <f t="shared" si="45"/>
        <v>39.950000000000003</v>
      </c>
      <c r="S722" s="5">
        <f t="shared" si="46"/>
        <v>40.86999999999999</v>
      </c>
      <c r="T722" s="7">
        <f t="shared" si="47"/>
        <v>0.50569166048007907</v>
      </c>
    </row>
    <row r="723" spans="1:20" ht="15.6">
      <c r="A723" s="2">
        <v>5171</v>
      </c>
      <c r="B723" s="3">
        <v>46144</v>
      </c>
      <c r="C723" s="4">
        <f>YEAR(SalesDataTable[[#This Row],[Order Date]])</f>
        <v>2026</v>
      </c>
      <c r="D723" s="16" t="str">
        <f>"Q"&amp;ROUNDUP(MONTH(SalesDataTable[[#This Row],[Order Date]])/3,0)</f>
        <v>Q2</v>
      </c>
      <c r="E723" s="4">
        <f>MONTH(SalesDataTable[[#This Row],[Order Date]])</f>
        <v>5</v>
      </c>
      <c r="F723" s="16" t="str">
        <f>TEXT(SalesDataTable[[#This Row],[Order Date]],"MMM")</f>
        <v>May</v>
      </c>
      <c r="G723" s="4" t="s">
        <v>6</v>
      </c>
      <c r="H723" s="4" t="s">
        <v>7</v>
      </c>
      <c r="I723" s="4" t="s">
        <v>19</v>
      </c>
      <c r="J723" s="4" t="s">
        <v>13</v>
      </c>
      <c r="K723" s="4" t="s">
        <v>9</v>
      </c>
      <c r="L723" s="4" t="s">
        <v>37</v>
      </c>
      <c r="M723" s="8">
        <v>2</v>
      </c>
      <c r="N723" s="5">
        <v>157.84</v>
      </c>
      <c r="O723" s="6">
        <v>0.1</v>
      </c>
      <c r="P723" s="5">
        <v>79.28</v>
      </c>
      <c r="Q723" s="5">
        <f t="shared" si="44"/>
        <v>284.11200000000002</v>
      </c>
      <c r="R723" s="5">
        <f t="shared" si="45"/>
        <v>158.56</v>
      </c>
      <c r="S723" s="5">
        <f t="shared" si="46"/>
        <v>125.55200000000002</v>
      </c>
      <c r="T723" s="7">
        <f t="shared" si="47"/>
        <v>0.44191023258433298</v>
      </c>
    </row>
    <row r="724" spans="1:20" ht="15.6">
      <c r="A724" s="2">
        <v>617</v>
      </c>
      <c r="B724" s="3">
        <v>46145</v>
      </c>
      <c r="C724" s="4">
        <f>YEAR(SalesDataTable[[#This Row],[Order Date]])</f>
        <v>2026</v>
      </c>
      <c r="D724" s="16" t="str">
        <f>"Q"&amp;ROUNDUP(MONTH(SalesDataTable[[#This Row],[Order Date]])/3,0)</f>
        <v>Q2</v>
      </c>
      <c r="E724" s="4">
        <f>MONTH(SalesDataTable[[#This Row],[Order Date]])</f>
        <v>5</v>
      </c>
      <c r="F724" s="16" t="str">
        <f>TEXT(SalesDataTable[[#This Row],[Order Date]],"MMM")</f>
        <v>May</v>
      </c>
      <c r="G724" s="4" t="s">
        <v>6</v>
      </c>
      <c r="H724" s="4" t="s">
        <v>49</v>
      </c>
      <c r="I724" s="4" t="s">
        <v>28</v>
      </c>
      <c r="J724" s="4" t="s">
        <v>3</v>
      </c>
      <c r="K724" s="4" t="s">
        <v>34</v>
      </c>
      <c r="L724" s="4" t="s">
        <v>42</v>
      </c>
      <c r="M724" s="8">
        <v>4</v>
      </c>
      <c r="N724" s="5">
        <v>36.909999999999997</v>
      </c>
      <c r="O724" s="6">
        <v>0.1</v>
      </c>
      <c r="P724" s="5">
        <v>13.85</v>
      </c>
      <c r="Q724" s="5">
        <f t="shared" si="44"/>
        <v>132.876</v>
      </c>
      <c r="R724" s="5">
        <f t="shared" si="45"/>
        <v>55.4</v>
      </c>
      <c r="S724" s="5">
        <f t="shared" si="46"/>
        <v>77.475999999999999</v>
      </c>
      <c r="T724" s="7">
        <f t="shared" si="47"/>
        <v>0.58306992985941775</v>
      </c>
    </row>
    <row r="725" spans="1:20" ht="15.6">
      <c r="A725" s="2">
        <v>849</v>
      </c>
      <c r="B725" s="3">
        <v>46145</v>
      </c>
      <c r="C725" s="4">
        <f>YEAR(SalesDataTable[[#This Row],[Order Date]])</f>
        <v>2026</v>
      </c>
      <c r="D725" s="16" t="str">
        <f>"Q"&amp;ROUNDUP(MONTH(SalesDataTable[[#This Row],[Order Date]])/3,0)</f>
        <v>Q2</v>
      </c>
      <c r="E725" s="4">
        <f>MONTH(SalesDataTable[[#This Row],[Order Date]])</f>
        <v>5</v>
      </c>
      <c r="F725" s="16" t="str">
        <f>TEXT(SalesDataTable[[#This Row],[Order Date]],"MMM")</f>
        <v>May</v>
      </c>
      <c r="G725" s="4" t="s">
        <v>6</v>
      </c>
      <c r="H725" s="4" t="s">
        <v>49</v>
      </c>
      <c r="I725" s="4" t="s">
        <v>8</v>
      </c>
      <c r="J725" s="4" t="s">
        <v>16</v>
      </c>
      <c r="K725" s="4" t="s">
        <v>23</v>
      </c>
      <c r="L725" s="4" t="s">
        <v>29</v>
      </c>
      <c r="M725" s="8">
        <v>3</v>
      </c>
      <c r="N725" s="5">
        <v>193.18</v>
      </c>
      <c r="O725" s="6">
        <v>0.1</v>
      </c>
      <c r="P725" s="5">
        <v>102.31</v>
      </c>
      <c r="Q725" s="5">
        <f t="shared" si="44"/>
        <v>521.58600000000001</v>
      </c>
      <c r="R725" s="5">
        <f t="shared" si="45"/>
        <v>306.93</v>
      </c>
      <c r="S725" s="5">
        <f t="shared" si="46"/>
        <v>214.65600000000001</v>
      </c>
      <c r="T725" s="7">
        <f t="shared" si="47"/>
        <v>0.41154478839539405</v>
      </c>
    </row>
    <row r="726" spans="1:20" ht="15.6">
      <c r="A726" s="2">
        <v>956</v>
      </c>
      <c r="B726" s="3">
        <v>46145</v>
      </c>
      <c r="C726" s="4">
        <f>YEAR(SalesDataTable[[#This Row],[Order Date]])</f>
        <v>2026</v>
      </c>
      <c r="D726" s="16" t="str">
        <f>"Q"&amp;ROUNDUP(MONTH(SalesDataTable[[#This Row],[Order Date]])/3,0)</f>
        <v>Q2</v>
      </c>
      <c r="E726" s="4">
        <f>MONTH(SalesDataTable[[#This Row],[Order Date]])</f>
        <v>5</v>
      </c>
      <c r="F726" s="16" t="str">
        <f>TEXT(SalesDataTable[[#This Row],[Order Date]],"MMM")</f>
        <v>May</v>
      </c>
      <c r="G726" s="4" t="s">
        <v>0</v>
      </c>
      <c r="H726" s="4" t="s">
        <v>50</v>
      </c>
      <c r="I726" s="4" t="s">
        <v>2</v>
      </c>
      <c r="J726" s="4" t="s">
        <v>16</v>
      </c>
      <c r="K726" s="4" t="s">
        <v>9</v>
      </c>
      <c r="L726" s="4" t="s">
        <v>37</v>
      </c>
      <c r="M726" s="8">
        <v>1</v>
      </c>
      <c r="N726" s="5">
        <v>157.59</v>
      </c>
      <c r="O726" s="6">
        <v>0.05</v>
      </c>
      <c r="P726" s="5">
        <v>77.599999999999994</v>
      </c>
      <c r="Q726" s="5">
        <f t="shared" si="44"/>
        <v>149.7105</v>
      </c>
      <c r="R726" s="5">
        <f t="shared" si="45"/>
        <v>77.599999999999994</v>
      </c>
      <c r="S726" s="5">
        <f t="shared" si="46"/>
        <v>72.110500000000002</v>
      </c>
      <c r="T726" s="7">
        <f t="shared" si="47"/>
        <v>0.48166628259206939</v>
      </c>
    </row>
    <row r="727" spans="1:20" ht="15.6">
      <c r="A727" s="2">
        <v>1896</v>
      </c>
      <c r="B727" s="3">
        <v>46145</v>
      </c>
      <c r="C727" s="4">
        <f>YEAR(SalesDataTable[[#This Row],[Order Date]])</f>
        <v>2026</v>
      </c>
      <c r="D727" s="16" t="str">
        <f>"Q"&amp;ROUNDUP(MONTH(SalesDataTable[[#This Row],[Order Date]])/3,0)</f>
        <v>Q2</v>
      </c>
      <c r="E727" s="4">
        <f>MONTH(SalesDataTable[[#This Row],[Order Date]])</f>
        <v>5</v>
      </c>
      <c r="F727" s="16" t="str">
        <f>TEXT(SalesDataTable[[#This Row],[Order Date]],"MMM")</f>
        <v>May</v>
      </c>
      <c r="G727" s="4" t="s">
        <v>6</v>
      </c>
      <c r="H727" s="4" t="s">
        <v>43</v>
      </c>
      <c r="I727" s="4" t="s">
        <v>28</v>
      </c>
      <c r="J727" s="4" t="s">
        <v>13</v>
      </c>
      <c r="K727" s="4" t="s">
        <v>34</v>
      </c>
      <c r="L727" s="4" t="s">
        <v>45</v>
      </c>
      <c r="M727" s="8">
        <v>2</v>
      </c>
      <c r="N727" s="5">
        <v>49.97</v>
      </c>
      <c r="O727" s="6">
        <v>0</v>
      </c>
      <c r="P727" s="5">
        <v>22.63</v>
      </c>
      <c r="Q727" s="5">
        <f t="shared" si="44"/>
        <v>99.94</v>
      </c>
      <c r="R727" s="5">
        <f t="shared" si="45"/>
        <v>45.26</v>
      </c>
      <c r="S727" s="5">
        <f t="shared" si="46"/>
        <v>54.68</v>
      </c>
      <c r="T727" s="7">
        <f t="shared" si="47"/>
        <v>0.54712827696617972</v>
      </c>
    </row>
    <row r="728" spans="1:20" ht="15.6">
      <c r="A728" s="2">
        <v>2317</v>
      </c>
      <c r="B728" s="3">
        <v>46145</v>
      </c>
      <c r="C728" s="4">
        <f>YEAR(SalesDataTable[[#This Row],[Order Date]])</f>
        <v>2026</v>
      </c>
      <c r="D728" s="16" t="str">
        <f>"Q"&amp;ROUNDUP(MONTH(SalesDataTable[[#This Row],[Order Date]])/3,0)</f>
        <v>Q2</v>
      </c>
      <c r="E728" s="4">
        <f>MONTH(SalesDataTable[[#This Row],[Order Date]])</f>
        <v>5</v>
      </c>
      <c r="F728" s="16" t="str">
        <f>TEXT(SalesDataTable[[#This Row],[Order Date]],"MMM")</f>
        <v>May</v>
      </c>
      <c r="G728" s="4" t="s">
        <v>0</v>
      </c>
      <c r="H728" s="4" t="s">
        <v>50</v>
      </c>
      <c r="I728" s="4" t="s">
        <v>8</v>
      </c>
      <c r="J728" s="4" t="s">
        <v>16</v>
      </c>
      <c r="K728" s="4" t="s">
        <v>9</v>
      </c>
      <c r="L728" s="4" t="s">
        <v>37</v>
      </c>
      <c r="M728" s="8">
        <v>5</v>
      </c>
      <c r="N728" s="5">
        <v>155.54</v>
      </c>
      <c r="O728" s="6">
        <v>0.1</v>
      </c>
      <c r="P728" s="5">
        <v>78.02</v>
      </c>
      <c r="Q728" s="5">
        <f t="shared" si="44"/>
        <v>699.93</v>
      </c>
      <c r="R728" s="5">
        <f t="shared" si="45"/>
        <v>390.09999999999997</v>
      </c>
      <c r="S728" s="5">
        <f t="shared" si="46"/>
        <v>309.83</v>
      </c>
      <c r="T728" s="7">
        <f t="shared" si="47"/>
        <v>0.44265855156944267</v>
      </c>
    </row>
    <row r="729" spans="1:20" ht="15.6">
      <c r="A729" s="2">
        <v>2542</v>
      </c>
      <c r="B729" s="3">
        <v>46145</v>
      </c>
      <c r="C729" s="4">
        <f>YEAR(SalesDataTable[[#This Row],[Order Date]])</f>
        <v>2026</v>
      </c>
      <c r="D729" s="16" t="str">
        <f>"Q"&amp;ROUNDUP(MONTH(SalesDataTable[[#This Row],[Order Date]])/3,0)</f>
        <v>Q2</v>
      </c>
      <c r="E729" s="4">
        <f>MONTH(SalesDataTable[[#This Row],[Order Date]])</f>
        <v>5</v>
      </c>
      <c r="F729" s="16" t="str">
        <f>TEXT(SalesDataTable[[#This Row],[Order Date]],"MMM")</f>
        <v>May</v>
      </c>
      <c r="G729" s="4" t="s">
        <v>20</v>
      </c>
      <c r="H729" s="4" t="s">
        <v>33</v>
      </c>
      <c r="I729" s="4" t="s">
        <v>19</v>
      </c>
      <c r="J729" s="4" t="s">
        <v>13</v>
      </c>
      <c r="K729" s="4" t="s">
        <v>14</v>
      </c>
      <c r="L729" s="4" t="s">
        <v>44</v>
      </c>
      <c r="M729" s="8">
        <v>1</v>
      </c>
      <c r="N729" s="5">
        <v>131.13</v>
      </c>
      <c r="O729" s="6">
        <v>0.05</v>
      </c>
      <c r="P729" s="5">
        <v>67.010000000000005</v>
      </c>
      <c r="Q729" s="5">
        <f t="shared" si="44"/>
        <v>124.5735</v>
      </c>
      <c r="R729" s="5">
        <f t="shared" si="45"/>
        <v>67.010000000000005</v>
      </c>
      <c r="S729" s="5">
        <f t="shared" si="46"/>
        <v>57.563499999999991</v>
      </c>
      <c r="T729" s="7">
        <f t="shared" si="47"/>
        <v>0.46208463276700096</v>
      </c>
    </row>
    <row r="730" spans="1:20" ht="15.6">
      <c r="A730" s="2">
        <v>4535</v>
      </c>
      <c r="B730" s="3">
        <v>46145</v>
      </c>
      <c r="C730" s="4">
        <f>YEAR(SalesDataTable[[#This Row],[Order Date]])</f>
        <v>2026</v>
      </c>
      <c r="D730" s="16" t="str">
        <f>"Q"&amp;ROUNDUP(MONTH(SalesDataTable[[#This Row],[Order Date]])/3,0)</f>
        <v>Q2</v>
      </c>
      <c r="E730" s="4">
        <f>MONTH(SalesDataTable[[#This Row],[Order Date]])</f>
        <v>5</v>
      </c>
      <c r="F730" s="16" t="str">
        <f>TEXT(SalesDataTable[[#This Row],[Order Date]],"MMM")</f>
        <v>May</v>
      </c>
      <c r="G730" s="4" t="s">
        <v>11</v>
      </c>
      <c r="H730" s="4" t="s">
        <v>25</v>
      </c>
      <c r="I730" s="4" t="s">
        <v>2</v>
      </c>
      <c r="J730" s="4" t="s">
        <v>13</v>
      </c>
      <c r="K730" s="4" t="s">
        <v>14</v>
      </c>
      <c r="L730" s="4" t="s">
        <v>15</v>
      </c>
      <c r="M730" s="8">
        <v>1</v>
      </c>
      <c r="N730" s="5">
        <v>36.82</v>
      </c>
      <c r="O730" s="6">
        <v>0.1</v>
      </c>
      <c r="P730" s="5">
        <v>13.4</v>
      </c>
      <c r="Q730" s="5">
        <f t="shared" si="44"/>
        <v>33.137999999999998</v>
      </c>
      <c r="R730" s="5">
        <f t="shared" si="45"/>
        <v>13.4</v>
      </c>
      <c r="S730" s="5">
        <f t="shared" si="46"/>
        <v>19.738</v>
      </c>
      <c r="T730" s="7">
        <f t="shared" si="47"/>
        <v>0.5956303941094816</v>
      </c>
    </row>
    <row r="731" spans="1:20" ht="15.6">
      <c r="A731" s="2">
        <v>4988</v>
      </c>
      <c r="B731" s="3">
        <v>46145</v>
      </c>
      <c r="C731" s="4">
        <f>YEAR(SalesDataTable[[#This Row],[Order Date]])</f>
        <v>2026</v>
      </c>
      <c r="D731" s="16" t="str">
        <f>"Q"&amp;ROUNDUP(MONTH(SalesDataTable[[#This Row],[Order Date]])/3,0)</f>
        <v>Q2</v>
      </c>
      <c r="E731" s="4">
        <f>MONTH(SalesDataTable[[#This Row],[Order Date]])</f>
        <v>5</v>
      </c>
      <c r="F731" s="16" t="str">
        <f>TEXT(SalesDataTable[[#This Row],[Order Date]],"MMM")</f>
        <v>May</v>
      </c>
      <c r="G731" s="4" t="s">
        <v>11</v>
      </c>
      <c r="H731" s="4" t="s">
        <v>39</v>
      </c>
      <c r="I731" s="4" t="s">
        <v>19</v>
      </c>
      <c r="J731" s="4" t="s">
        <v>13</v>
      </c>
      <c r="K731" s="4" t="s">
        <v>34</v>
      </c>
      <c r="L731" s="4" t="s">
        <v>38</v>
      </c>
      <c r="M731" s="8">
        <v>1</v>
      </c>
      <c r="N731" s="5">
        <v>122.28</v>
      </c>
      <c r="O731" s="6">
        <v>0</v>
      </c>
      <c r="P731" s="5">
        <v>67.28</v>
      </c>
      <c r="Q731" s="5">
        <f t="shared" si="44"/>
        <v>122.28</v>
      </c>
      <c r="R731" s="5">
        <f t="shared" si="45"/>
        <v>67.28</v>
      </c>
      <c r="S731" s="5">
        <f t="shared" si="46"/>
        <v>55</v>
      </c>
      <c r="T731" s="7">
        <f t="shared" si="47"/>
        <v>0.44978737324174028</v>
      </c>
    </row>
    <row r="732" spans="1:20" ht="15.6">
      <c r="A732" s="2">
        <v>253</v>
      </c>
      <c r="B732" s="3">
        <v>46146</v>
      </c>
      <c r="C732" s="4">
        <f>YEAR(SalesDataTable[[#This Row],[Order Date]])</f>
        <v>2026</v>
      </c>
      <c r="D732" s="16" t="str">
        <f>"Q"&amp;ROUNDUP(MONTH(SalesDataTable[[#This Row],[Order Date]])/3,0)</f>
        <v>Q2</v>
      </c>
      <c r="E732" s="4">
        <f>MONTH(SalesDataTable[[#This Row],[Order Date]])</f>
        <v>5</v>
      </c>
      <c r="F732" s="16" t="str">
        <f>TEXT(SalesDataTable[[#This Row],[Order Date]],"MMM")</f>
        <v>May</v>
      </c>
      <c r="G732" s="4" t="s">
        <v>11</v>
      </c>
      <c r="H732" s="4" t="s">
        <v>39</v>
      </c>
      <c r="I732" s="4" t="s">
        <v>19</v>
      </c>
      <c r="J732" s="4" t="s">
        <v>16</v>
      </c>
      <c r="K732" s="4" t="s">
        <v>9</v>
      </c>
      <c r="L732" s="4" t="s">
        <v>10</v>
      </c>
      <c r="M732" s="8">
        <v>1</v>
      </c>
      <c r="N732" s="5">
        <v>90.92</v>
      </c>
      <c r="O732" s="6">
        <v>0.15</v>
      </c>
      <c r="P732" s="5">
        <v>44.93</v>
      </c>
      <c r="Q732" s="5">
        <f t="shared" si="44"/>
        <v>77.281999999999996</v>
      </c>
      <c r="R732" s="5">
        <f t="shared" si="45"/>
        <v>44.93</v>
      </c>
      <c r="S732" s="5">
        <f t="shared" si="46"/>
        <v>32.351999999999997</v>
      </c>
      <c r="T732" s="7">
        <f t="shared" si="47"/>
        <v>0.41862270645169636</v>
      </c>
    </row>
    <row r="733" spans="1:20" ht="15.6">
      <c r="A733" s="2">
        <v>1743</v>
      </c>
      <c r="B733" s="3">
        <v>46146</v>
      </c>
      <c r="C733" s="4">
        <f>YEAR(SalesDataTable[[#This Row],[Order Date]])</f>
        <v>2026</v>
      </c>
      <c r="D733" s="16" t="str">
        <f>"Q"&amp;ROUNDUP(MONTH(SalesDataTable[[#This Row],[Order Date]])/3,0)</f>
        <v>Q2</v>
      </c>
      <c r="E733" s="4">
        <f>MONTH(SalesDataTable[[#This Row],[Order Date]])</f>
        <v>5</v>
      </c>
      <c r="F733" s="16" t="str">
        <f>TEXT(SalesDataTable[[#This Row],[Order Date]],"MMM")</f>
        <v>May</v>
      </c>
      <c r="G733" s="4" t="s">
        <v>6</v>
      </c>
      <c r="H733" s="4" t="s">
        <v>43</v>
      </c>
      <c r="I733" s="4" t="s">
        <v>2</v>
      </c>
      <c r="J733" s="4" t="s">
        <v>13</v>
      </c>
      <c r="K733" s="4" t="s">
        <v>34</v>
      </c>
      <c r="L733" s="4" t="s">
        <v>45</v>
      </c>
      <c r="M733" s="8">
        <v>1</v>
      </c>
      <c r="N733" s="5">
        <v>51.02</v>
      </c>
      <c r="O733" s="6">
        <v>0</v>
      </c>
      <c r="P733" s="5">
        <v>21.83</v>
      </c>
      <c r="Q733" s="5">
        <f t="shared" si="44"/>
        <v>51.02</v>
      </c>
      <c r="R733" s="5">
        <f t="shared" si="45"/>
        <v>21.83</v>
      </c>
      <c r="S733" s="5">
        <f t="shared" si="46"/>
        <v>29.190000000000005</v>
      </c>
      <c r="T733" s="7">
        <f t="shared" si="47"/>
        <v>0.5721285770286163</v>
      </c>
    </row>
    <row r="734" spans="1:20" ht="15.6">
      <c r="A734" s="2">
        <v>1801</v>
      </c>
      <c r="B734" s="3">
        <v>46146</v>
      </c>
      <c r="C734" s="4">
        <f>YEAR(SalesDataTable[[#This Row],[Order Date]])</f>
        <v>2026</v>
      </c>
      <c r="D734" s="16" t="str">
        <f>"Q"&amp;ROUNDUP(MONTH(SalesDataTable[[#This Row],[Order Date]])/3,0)</f>
        <v>Q2</v>
      </c>
      <c r="E734" s="4">
        <f>MONTH(SalesDataTable[[#This Row],[Order Date]])</f>
        <v>5</v>
      </c>
      <c r="F734" s="16" t="str">
        <f>TEXT(SalesDataTable[[#This Row],[Order Date]],"MMM")</f>
        <v>May</v>
      </c>
      <c r="G734" s="4" t="s">
        <v>11</v>
      </c>
      <c r="H734" s="4" t="s">
        <v>12</v>
      </c>
      <c r="I734" s="4" t="s">
        <v>2</v>
      </c>
      <c r="J734" s="4" t="s">
        <v>16</v>
      </c>
      <c r="K734" s="4" t="s">
        <v>14</v>
      </c>
      <c r="L734" s="4" t="s">
        <v>15</v>
      </c>
      <c r="M734" s="8">
        <v>2</v>
      </c>
      <c r="N734" s="5">
        <v>36.299999999999997</v>
      </c>
      <c r="O734" s="6">
        <v>0.05</v>
      </c>
      <c r="P734" s="5">
        <v>13.9</v>
      </c>
      <c r="Q734" s="5">
        <f t="shared" si="44"/>
        <v>68.969999999999985</v>
      </c>
      <c r="R734" s="5">
        <f t="shared" si="45"/>
        <v>27.8</v>
      </c>
      <c r="S734" s="5">
        <f t="shared" si="46"/>
        <v>41.169999999999987</v>
      </c>
      <c r="T734" s="7">
        <f t="shared" si="47"/>
        <v>0.59692619979701311</v>
      </c>
    </row>
    <row r="735" spans="1:20" ht="15.6">
      <c r="A735" s="2">
        <v>2511</v>
      </c>
      <c r="B735" s="3">
        <v>46146</v>
      </c>
      <c r="C735" s="4">
        <f>YEAR(SalesDataTable[[#This Row],[Order Date]])</f>
        <v>2026</v>
      </c>
      <c r="D735" s="16" t="str">
        <f>"Q"&amp;ROUNDUP(MONTH(SalesDataTable[[#This Row],[Order Date]])/3,0)</f>
        <v>Q2</v>
      </c>
      <c r="E735" s="4">
        <f>MONTH(SalesDataTable[[#This Row],[Order Date]])</f>
        <v>5</v>
      </c>
      <c r="F735" s="16" t="str">
        <f>TEXT(SalesDataTable[[#This Row],[Order Date]],"MMM")</f>
        <v>May</v>
      </c>
      <c r="G735" s="4" t="s">
        <v>11</v>
      </c>
      <c r="H735" s="4" t="s">
        <v>39</v>
      </c>
      <c r="I735" s="4" t="s">
        <v>8</v>
      </c>
      <c r="J735" s="4" t="s">
        <v>16</v>
      </c>
      <c r="K735" s="4" t="s">
        <v>23</v>
      </c>
      <c r="L735" s="4" t="s">
        <v>29</v>
      </c>
      <c r="M735" s="8">
        <v>8</v>
      </c>
      <c r="N735" s="5">
        <v>195.03</v>
      </c>
      <c r="O735" s="6">
        <v>0.15</v>
      </c>
      <c r="P735" s="5">
        <v>101.13</v>
      </c>
      <c r="Q735" s="5">
        <f t="shared" si="44"/>
        <v>1326.204</v>
      </c>
      <c r="R735" s="5">
        <f t="shared" si="45"/>
        <v>809.04</v>
      </c>
      <c r="S735" s="5">
        <f t="shared" si="46"/>
        <v>517.16399999999999</v>
      </c>
      <c r="T735" s="7">
        <f t="shared" si="47"/>
        <v>0.38995810599274322</v>
      </c>
    </row>
    <row r="736" spans="1:20" ht="15.6">
      <c r="A736" s="2">
        <v>3186</v>
      </c>
      <c r="B736" s="3">
        <v>46146</v>
      </c>
      <c r="C736" s="4">
        <f>YEAR(SalesDataTable[[#This Row],[Order Date]])</f>
        <v>2026</v>
      </c>
      <c r="D736" s="16" t="str">
        <f>"Q"&amp;ROUNDUP(MONTH(SalesDataTable[[#This Row],[Order Date]])/3,0)</f>
        <v>Q2</v>
      </c>
      <c r="E736" s="4">
        <f>MONTH(SalesDataTable[[#This Row],[Order Date]])</f>
        <v>5</v>
      </c>
      <c r="F736" s="16" t="str">
        <f>TEXT(SalesDataTable[[#This Row],[Order Date]],"MMM")</f>
        <v>May</v>
      </c>
      <c r="G736" s="4" t="s">
        <v>6</v>
      </c>
      <c r="H736" s="4" t="s">
        <v>27</v>
      </c>
      <c r="I736" s="4" t="s">
        <v>2</v>
      </c>
      <c r="J736" s="4" t="s">
        <v>13</v>
      </c>
      <c r="K736" s="4" t="s">
        <v>9</v>
      </c>
      <c r="L736" s="4" t="s">
        <v>17</v>
      </c>
      <c r="M736" s="8">
        <v>1</v>
      </c>
      <c r="N736" s="5">
        <v>143.66</v>
      </c>
      <c r="O736" s="6">
        <v>0.1</v>
      </c>
      <c r="P736" s="5">
        <v>79.25</v>
      </c>
      <c r="Q736" s="5">
        <f t="shared" si="44"/>
        <v>129.29400000000001</v>
      </c>
      <c r="R736" s="5">
        <f t="shared" si="45"/>
        <v>79.25</v>
      </c>
      <c r="S736" s="5">
        <f t="shared" si="46"/>
        <v>50.044000000000011</v>
      </c>
      <c r="T736" s="7">
        <f t="shared" si="47"/>
        <v>0.38705585719368268</v>
      </c>
    </row>
    <row r="737" spans="1:20" ht="15.6">
      <c r="A737" s="2">
        <v>3378</v>
      </c>
      <c r="B737" s="3">
        <v>46146</v>
      </c>
      <c r="C737" s="4">
        <f>YEAR(SalesDataTable[[#This Row],[Order Date]])</f>
        <v>2026</v>
      </c>
      <c r="D737" s="16" t="str">
        <f>"Q"&amp;ROUNDUP(MONTH(SalesDataTable[[#This Row],[Order Date]])/3,0)</f>
        <v>Q2</v>
      </c>
      <c r="E737" s="4">
        <f>MONTH(SalesDataTable[[#This Row],[Order Date]])</f>
        <v>5</v>
      </c>
      <c r="F737" s="16" t="str">
        <f>TEXT(SalesDataTable[[#This Row],[Order Date]],"MMM")</f>
        <v>May</v>
      </c>
      <c r="G737" s="4" t="s">
        <v>0</v>
      </c>
      <c r="H737" s="4" t="s">
        <v>1</v>
      </c>
      <c r="I737" s="4" t="s">
        <v>8</v>
      </c>
      <c r="J737" s="4" t="s">
        <v>16</v>
      </c>
      <c r="K737" s="4" t="s">
        <v>34</v>
      </c>
      <c r="L737" s="4" t="s">
        <v>38</v>
      </c>
      <c r="M737" s="8">
        <v>3</v>
      </c>
      <c r="N737" s="5">
        <v>120.28</v>
      </c>
      <c r="O737" s="6">
        <v>0.2</v>
      </c>
      <c r="P737" s="5">
        <v>69.23</v>
      </c>
      <c r="Q737" s="5">
        <f t="shared" si="44"/>
        <v>288.67200000000003</v>
      </c>
      <c r="R737" s="5">
        <f t="shared" si="45"/>
        <v>207.69</v>
      </c>
      <c r="S737" s="5">
        <f t="shared" si="46"/>
        <v>80.982000000000028</v>
      </c>
      <c r="T737" s="7">
        <f t="shared" si="47"/>
        <v>0.28053292317924849</v>
      </c>
    </row>
    <row r="738" spans="1:20" ht="15.6">
      <c r="A738" s="2">
        <v>4255</v>
      </c>
      <c r="B738" s="3">
        <v>46146</v>
      </c>
      <c r="C738" s="4">
        <f>YEAR(SalesDataTable[[#This Row],[Order Date]])</f>
        <v>2026</v>
      </c>
      <c r="D738" s="16" t="str">
        <f>"Q"&amp;ROUNDUP(MONTH(SalesDataTable[[#This Row],[Order Date]])/3,0)</f>
        <v>Q2</v>
      </c>
      <c r="E738" s="4">
        <f>MONTH(SalesDataTable[[#This Row],[Order Date]])</f>
        <v>5</v>
      </c>
      <c r="F738" s="16" t="str">
        <f>TEXT(SalesDataTable[[#This Row],[Order Date]],"MMM")</f>
        <v>May</v>
      </c>
      <c r="G738" s="4" t="s">
        <v>20</v>
      </c>
      <c r="H738" s="4" t="s">
        <v>31</v>
      </c>
      <c r="I738" s="4" t="s">
        <v>28</v>
      </c>
      <c r="J738" s="4" t="s">
        <v>3</v>
      </c>
      <c r="K738" s="4" t="s">
        <v>14</v>
      </c>
      <c r="L738" s="4" t="s">
        <v>15</v>
      </c>
      <c r="M738" s="8">
        <v>6</v>
      </c>
      <c r="N738" s="5">
        <v>36.04</v>
      </c>
      <c r="O738" s="6">
        <v>0</v>
      </c>
      <c r="P738" s="5">
        <v>13.38</v>
      </c>
      <c r="Q738" s="5">
        <f t="shared" si="44"/>
        <v>216.24</v>
      </c>
      <c r="R738" s="5">
        <f t="shared" si="45"/>
        <v>80.28</v>
      </c>
      <c r="S738" s="5">
        <f t="shared" si="46"/>
        <v>135.96</v>
      </c>
      <c r="T738" s="7">
        <f t="shared" si="47"/>
        <v>0.62874583795782468</v>
      </c>
    </row>
    <row r="739" spans="1:20" ht="15.6">
      <c r="A739" s="2">
        <v>4587</v>
      </c>
      <c r="B739" s="3">
        <v>46146</v>
      </c>
      <c r="C739" s="4">
        <f>YEAR(SalesDataTable[[#This Row],[Order Date]])</f>
        <v>2026</v>
      </c>
      <c r="D739" s="16" t="str">
        <f>"Q"&amp;ROUNDUP(MONTH(SalesDataTable[[#This Row],[Order Date]])/3,0)</f>
        <v>Q2</v>
      </c>
      <c r="E739" s="4">
        <f>MONTH(SalesDataTable[[#This Row],[Order Date]])</f>
        <v>5</v>
      </c>
      <c r="F739" s="16" t="str">
        <f>TEXT(SalesDataTable[[#This Row],[Order Date]],"MMM")</f>
        <v>May</v>
      </c>
      <c r="G739" s="4" t="s">
        <v>11</v>
      </c>
      <c r="H739" s="4" t="s">
        <v>12</v>
      </c>
      <c r="I739" s="4" t="s">
        <v>28</v>
      </c>
      <c r="J739" s="4" t="s">
        <v>3</v>
      </c>
      <c r="K739" s="4" t="s">
        <v>9</v>
      </c>
      <c r="L739" s="4" t="s">
        <v>10</v>
      </c>
      <c r="M739" s="8">
        <v>2</v>
      </c>
      <c r="N739" s="5">
        <v>91.72</v>
      </c>
      <c r="O739" s="6">
        <v>0</v>
      </c>
      <c r="P739" s="5">
        <v>45.67</v>
      </c>
      <c r="Q739" s="5">
        <f t="shared" si="44"/>
        <v>183.44</v>
      </c>
      <c r="R739" s="5">
        <f t="shared" si="45"/>
        <v>91.34</v>
      </c>
      <c r="S739" s="5">
        <f t="shared" si="46"/>
        <v>92.1</v>
      </c>
      <c r="T739" s="7">
        <f t="shared" si="47"/>
        <v>0.50207152202354988</v>
      </c>
    </row>
    <row r="740" spans="1:20" ht="15.6">
      <c r="A740" s="2">
        <v>830</v>
      </c>
      <c r="B740" s="3">
        <v>46147</v>
      </c>
      <c r="C740" s="4">
        <f>YEAR(SalesDataTable[[#This Row],[Order Date]])</f>
        <v>2026</v>
      </c>
      <c r="D740" s="16" t="str">
        <f>"Q"&amp;ROUNDUP(MONTH(SalesDataTable[[#This Row],[Order Date]])/3,0)</f>
        <v>Q2</v>
      </c>
      <c r="E740" s="4">
        <f>MONTH(SalesDataTable[[#This Row],[Order Date]])</f>
        <v>5</v>
      </c>
      <c r="F740" s="16" t="str">
        <f>TEXT(SalesDataTable[[#This Row],[Order Date]],"MMM")</f>
        <v>May</v>
      </c>
      <c r="G740" s="4" t="s">
        <v>20</v>
      </c>
      <c r="H740" s="4" t="s">
        <v>33</v>
      </c>
      <c r="I740" s="4" t="s">
        <v>2</v>
      </c>
      <c r="J740" s="4" t="s">
        <v>16</v>
      </c>
      <c r="K740" s="4" t="s">
        <v>4</v>
      </c>
      <c r="L740" s="4" t="s">
        <v>22</v>
      </c>
      <c r="M740" s="8">
        <v>2</v>
      </c>
      <c r="N740" s="5">
        <v>50.4</v>
      </c>
      <c r="O740" s="6">
        <v>0</v>
      </c>
      <c r="P740" s="5">
        <v>22.21</v>
      </c>
      <c r="Q740" s="5">
        <f t="shared" si="44"/>
        <v>100.8</v>
      </c>
      <c r="R740" s="5">
        <f t="shared" si="45"/>
        <v>44.42</v>
      </c>
      <c r="S740" s="5">
        <f t="shared" si="46"/>
        <v>56.379999999999995</v>
      </c>
      <c r="T740" s="7">
        <f t="shared" si="47"/>
        <v>0.55932539682539684</v>
      </c>
    </row>
    <row r="741" spans="1:20" ht="15.6">
      <c r="A741" s="2">
        <v>4320</v>
      </c>
      <c r="B741" s="3">
        <v>46147</v>
      </c>
      <c r="C741" s="4">
        <f>YEAR(SalesDataTable[[#This Row],[Order Date]])</f>
        <v>2026</v>
      </c>
      <c r="D741" s="16" t="str">
        <f>"Q"&amp;ROUNDUP(MONTH(SalesDataTable[[#This Row],[Order Date]])/3,0)</f>
        <v>Q2</v>
      </c>
      <c r="E741" s="4">
        <f>MONTH(SalesDataTable[[#This Row],[Order Date]])</f>
        <v>5</v>
      </c>
      <c r="F741" s="16" t="str">
        <f>TEXT(SalesDataTable[[#This Row],[Order Date]],"MMM")</f>
        <v>May</v>
      </c>
      <c r="G741" s="4" t="s">
        <v>6</v>
      </c>
      <c r="H741" s="4" t="s">
        <v>27</v>
      </c>
      <c r="I741" s="4" t="s">
        <v>2</v>
      </c>
      <c r="J741" s="4" t="s">
        <v>3</v>
      </c>
      <c r="K741" s="4" t="s">
        <v>14</v>
      </c>
      <c r="L741" s="4" t="s">
        <v>48</v>
      </c>
      <c r="M741" s="8">
        <v>2</v>
      </c>
      <c r="N741" s="5">
        <v>165.17</v>
      </c>
      <c r="O741" s="6">
        <v>0</v>
      </c>
      <c r="P741" s="5">
        <v>87.78</v>
      </c>
      <c r="Q741" s="5">
        <f t="shared" si="44"/>
        <v>330.34</v>
      </c>
      <c r="R741" s="5">
        <f t="shared" si="45"/>
        <v>175.56</v>
      </c>
      <c r="S741" s="5">
        <f t="shared" si="46"/>
        <v>154.77999999999997</v>
      </c>
      <c r="T741" s="7">
        <f t="shared" si="47"/>
        <v>0.46854755706242052</v>
      </c>
    </row>
    <row r="742" spans="1:20" ht="15.6">
      <c r="A742" s="2">
        <v>4386</v>
      </c>
      <c r="B742" s="3">
        <v>46147</v>
      </c>
      <c r="C742" s="4">
        <f>YEAR(SalesDataTable[[#This Row],[Order Date]])</f>
        <v>2026</v>
      </c>
      <c r="D742" s="16" t="str">
        <f>"Q"&amp;ROUNDUP(MONTH(SalesDataTable[[#This Row],[Order Date]])/3,0)</f>
        <v>Q2</v>
      </c>
      <c r="E742" s="4">
        <f>MONTH(SalesDataTable[[#This Row],[Order Date]])</f>
        <v>5</v>
      </c>
      <c r="F742" s="16" t="str">
        <f>TEXT(SalesDataTable[[#This Row],[Order Date]],"MMM")</f>
        <v>May</v>
      </c>
      <c r="G742" s="4" t="s">
        <v>0</v>
      </c>
      <c r="H742" s="4" t="s">
        <v>50</v>
      </c>
      <c r="I742" s="4" t="s">
        <v>2</v>
      </c>
      <c r="J742" s="4" t="s">
        <v>3</v>
      </c>
      <c r="K742" s="4" t="s">
        <v>9</v>
      </c>
      <c r="L742" s="4" t="s">
        <v>46</v>
      </c>
      <c r="M742" s="8">
        <v>1</v>
      </c>
      <c r="N742" s="5">
        <v>69.819999999999993</v>
      </c>
      <c r="O742" s="6">
        <v>0.05</v>
      </c>
      <c r="P742" s="5">
        <v>33.29</v>
      </c>
      <c r="Q742" s="5">
        <f t="shared" si="44"/>
        <v>66.328999999999994</v>
      </c>
      <c r="R742" s="5">
        <f t="shared" si="45"/>
        <v>33.29</v>
      </c>
      <c r="S742" s="5">
        <f t="shared" si="46"/>
        <v>33.038999999999994</v>
      </c>
      <c r="T742" s="7">
        <f t="shared" si="47"/>
        <v>0.49810791659756665</v>
      </c>
    </row>
    <row r="743" spans="1:20" ht="15.6">
      <c r="A743" s="2">
        <v>4602</v>
      </c>
      <c r="B743" s="3">
        <v>46147</v>
      </c>
      <c r="C743" s="4">
        <f>YEAR(SalesDataTable[[#This Row],[Order Date]])</f>
        <v>2026</v>
      </c>
      <c r="D743" s="16" t="str">
        <f>"Q"&amp;ROUNDUP(MONTH(SalesDataTable[[#This Row],[Order Date]])/3,0)</f>
        <v>Q2</v>
      </c>
      <c r="E743" s="4">
        <f>MONTH(SalesDataTable[[#This Row],[Order Date]])</f>
        <v>5</v>
      </c>
      <c r="F743" s="16" t="str">
        <f>TEXT(SalesDataTable[[#This Row],[Order Date]],"MMM")</f>
        <v>May</v>
      </c>
      <c r="G743" s="4" t="s">
        <v>6</v>
      </c>
      <c r="H743" s="4" t="s">
        <v>43</v>
      </c>
      <c r="I743" s="4" t="s">
        <v>28</v>
      </c>
      <c r="J743" s="4" t="s">
        <v>13</v>
      </c>
      <c r="K743" s="4" t="s">
        <v>14</v>
      </c>
      <c r="L743" s="4" t="s">
        <v>44</v>
      </c>
      <c r="M743" s="8">
        <v>2</v>
      </c>
      <c r="N743" s="5">
        <v>131.36000000000001</v>
      </c>
      <c r="O743" s="6">
        <v>0.1</v>
      </c>
      <c r="P743" s="5">
        <v>65.3</v>
      </c>
      <c r="Q743" s="5">
        <f t="shared" si="44"/>
        <v>236.44800000000004</v>
      </c>
      <c r="R743" s="5">
        <f t="shared" si="45"/>
        <v>130.6</v>
      </c>
      <c r="S743" s="5">
        <f t="shared" si="46"/>
        <v>105.84800000000004</v>
      </c>
      <c r="T743" s="7">
        <f t="shared" si="47"/>
        <v>0.4476586818243336</v>
      </c>
    </row>
    <row r="744" spans="1:20" ht="15.6">
      <c r="A744" s="2">
        <v>5190</v>
      </c>
      <c r="B744" s="3">
        <v>46147</v>
      </c>
      <c r="C744" s="4">
        <f>YEAR(SalesDataTable[[#This Row],[Order Date]])</f>
        <v>2026</v>
      </c>
      <c r="D744" s="16" t="str">
        <f>"Q"&amp;ROUNDUP(MONTH(SalesDataTable[[#This Row],[Order Date]])/3,0)</f>
        <v>Q2</v>
      </c>
      <c r="E744" s="4">
        <f>MONTH(SalesDataTable[[#This Row],[Order Date]])</f>
        <v>5</v>
      </c>
      <c r="F744" s="16" t="str">
        <f>TEXT(SalesDataTable[[#This Row],[Order Date]],"MMM")</f>
        <v>May</v>
      </c>
      <c r="G744" s="4" t="s">
        <v>20</v>
      </c>
      <c r="H744" s="4" t="s">
        <v>33</v>
      </c>
      <c r="I744" s="4" t="s">
        <v>8</v>
      </c>
      <c r="J744" s="4" t="s">
        <v>3</v>
      </c>
      <c r="K744" s="4" t="s">
        <v>9</v>
      </c>
      <c r="L744" s="4" t="s">
        <v>10</v>
      </c>
      <c r="M744" s="8">
        <v>15</v>
      </c>
      <c r="N744" s="5">
        <v>93.65</v>
      </c>
      <c r="O744" s="6">
        <v>0.1</v>
      </c>
      <c r="P744" s="5">
        <v>44.89</v>
      </c>
      <c r="Q744" s="5">
        <f t="shared" si="44"/>
        <v>1264.2750000000001</v>
      </c>
      <c r="R744" s="5">
        <f t="shared" si="45"/>
        <v>673.35</v>
      </c>
      <c r="S744" s="5">
        <f t="shared" si="46"/>
        <v>590.92500000000007</v>
      </c>
      <c r="T744" s="7">
        <f t="shared" si="47"/>
        <v>0.46740226612089936</v>
      </c>
    </row>
    <row r="745" spans="1:20" ht="15.6">
      <c r="A745" s="2">
        <v>393</v>
      </c>
      <c r="B745" s="3">
        <v>46148</v>
      </c>
      <c r="C745" s="4">
        <f>YEAR(SalesDataTable[[#This Row],[Order Date]])</f>
        <v>2026</v>
      </c>
      <c r="D745" s="16" t="str">
        <f>"Q"&amp;ROUNDUP(MONTH(SalesDataTable[[#This Row],[Order Date]])/3,0)</f>
        <v>Q2</v>
      </c>
      <c r="E745" s="4">
        <f>MONTH(SalesDataTable[[#This Row],[Order Date]])</f>
        <v>5</v>
      </c>
      <c r="F745" s="16" t="str">
        <f>TEXT(SalesDataTable[[#This Row],[Order Date]],"MMM")</f>
        <v>May</v>
      </c>
      <c r="G745" s="4" t="s">
        <v>6</v>
      </c>
      <c r="H745" s="4" t="s">
        <v>43</v>
      </c>
      <c r="I745" s="4" t="s">
        <v>28</v>
      </c>
      <c r="J745" s="4" t="s">
        <v>13</v>
      </c>
      <c r="K745" s="4" t="s">
        <v>23</v>
      </c>
      <c r="L745" s="4" t="s">
        <v>29</v>
      </c>
      <c r="M745" s="8">
        <v>3</v>
      </c>
      <c r="N745" s="5">
        <v>199.93</v>
      </c>
      <c r="O745" s="6">
        <v>0</v>
      </c>
      <c r="P745" s="5">
        <v>104.86</v>
      </c>
      <c r="Q745" s="5">
        <f t="shared" si="44"/>
        <v>599.79</v>
      </c>
      <c r="R745" s="5">
        <f t="shared" si="45"/>
        <v>314.58</v>
      </c>
      <c r="S745" s="5">
        <f t="shared" si="46"/>
        <v>285.20999999999998</v>
      </c>
      <c r="T745" s="7">
        <f t="shared" si="47"/>
        <v>0.47551643075076278</v>
      </c>
    </row>
    <row r="746" spans="1:20" ht="15.6">
      <c r="A746" s="2">
        <v>812</v>
      </c>
      <c r="B746" s="3">
        <v>46148</v>
      </c>
      <c r="C746" s="4">
        <f>YEAR(SalesDataTable[[#This Row],[Order Date]])</f>
        <v>2026</v>
      </c>
      <c r="D746" s="16" t="str">
        <f>"Q"&amp;ROUNDUP(MONTH(SalesDataTable[[#This Row],[Order Date]])/3,0)</f>
        <v>Q2</v>
      </c>
      <c r="E746" s="4">
        <f>MONTH(SalesDataTable[[#This Row],[Order Date]])</f>
        <v>5</v>
      </c>
      <c r="F746" s="16" t="str">
        <f>TEXT(SalesDataTable[[#This Row],[Order Date]],"MMM")</f>
        <v>May</v>
      </c>
      <c r="G746" s="4" t="s">
        <v>0</v>
      </c>
      <c r="H746" s="4" t="s">
        <v>1</v>
      </c>
      <c r="I746" s="4" t="s">
        <v>2</v>
      </c>
      <c r="J746" s="4" t="s">
        <v>13</v>
      </c>
      <c r="K746" s="4" t="s">
        <v>9</v>
      </c>
      <c r="L746" s="4" t="s">
        <v>46</v>
      </c>
      <c r="M746" s="8">
        <v>5</v>
      </c>
      <c r="N746" s="5">
        <v>70.150000000000006</v>
      </c>
      <c r="O746" s="6">
        <v>0</v>
      </c>
      <c r="P746" s="5">
        <v>32.700000000000003</v>
      </c>
      <c r="Q746" s="5">
        <f t="shared" si="44"/>
        <v>350.75</v>
      </c>
      <c r="R746" s="5">
        <f t="shared" si="45"/>
        <v>163.5</v>
      </c>
      <c r="S746" s="5">
        <f t="shared" si="46"/>
        <v>187.25</v>
      </c>
      <c r="T746" s="7">
        <f t="shared" si="47"/>
        <v>0.53385602280826805</v>
      </c>
    </row>
    <row r="747" spans="1:20" ht="15.6">
      <c r="A747" s="2">
        <v>1297</v>
      </c>
      <c r="B747" s="3">
        <v>46148</v>
      </c>
      <c r="C747" s="4">
        <f>YEAR(SalesDataTable[[#This Row],[Order Date]])</f>
        <v>2026</v>
      </c>
      <c r="D747" s="16" t="str">
        <f>"Q"&amp;ROUNDUP(MONTH(SalesDataTable[[#This Row],[Order Date]])/3,0)</f>
        <v>Q2</v>
      </c>
      <c r="E747" s="4">
        <f>MONTH(SalesDataTable[[#This Row],[Order Date]])</f>
        <v>5</v>
      </c>
      <c r="F747" s="16" t="str">
        <f>TEXT(SalesDataTable[[#This Row],[Order Date]],"MMM")</f>
        <v>May</v>
      </c>
      <c r="G747" s="4" t="s">
        <v>11</v>
      </c>
      <c r="H747" s="4" t="s">
        <v>12</v>
      </c>
      <c r="I747" s="4" t="s">
        <v>19</v>
      </c>
      <c r="J747" s="4" t="s">
        <v>13</v>
      </c>
      <c r="K747" s="4" t="s">
        <v>34</v>
      </c>
      <c r="L747" s="4" t="s">
        <v>42</v>
      </c>
      <c r="M747" s="8">
        <v>2</v>
      </c>
      <c r="N747" s="5">
        <v>35.86</v>
      </c>
      <c r="O747" s="6">
        <v>0</v>
      </c>
      <c r="P747" s="5">
        <v>13.9</v>
      </c>
      <c r="Q747" s="5">
        <f t="shared" si="44"/>
        <v>71.72</v>
      </c>
      <c r="R747" s="5">
        <f t="shared" si="45"/>
        <v>27.8</v>
      </c>
      <c r="S747" s="5">
        <f t="shared" si="46"/>
        <v>43.92</v>
      </c>
      <c r="T747" s="7">
        <f t="shared" si="47"/>
        <v>0.61238148354712774</v>
      </c>
    </row>
    <row r="748" spans="1:20" ht="15.6">
      <c r="A748" s="2">
        <v>1574</v>
      </c>
      <c r="B748" s="3">
        <v>46148</v>
      </c>
      <c r="C748" s="4">
        <f>YEAR(SalesDataTable[[#This Row],[Order Date]])</f>
        <v>2026</v>
      </c>
      <c r="D748" s="16" t="str">
        <f>"Q"&amp;ROUNDUP(MONTH(SalesDataTable[[#This Row],[Order Date]])/3,0)</f>
        <v>Q2</v>
      </c>
      <c r="E748" s="4">
        <f>MONTH(SalesDataTable[[#This Row],[Order Date]])</f>
        <v>5</v>
      </c>
      <c r="F748" s="16" t="str">
        <f>TEXT(SalesDataTable[[#This Row],[Order Date]],"MMM")</f>
        <v>May</v>
      </c>
      <c r="G748" s="4" t="s">
        <v>6</v>
      </c>
      <c r="H748" s="4" t="s">
        <v>27</v>
      </c>
      <c r="I748" s="4" t="s">
        <v>2</v>
      </c>
      <c r="J748" s="4" t="s">
        <v>3</v>
      </c>
      <c r="K748" s="4" t="s">
        <v>9</v>
      </c>
      <c r="L748" s="4" t="s">
        <v>10</v>
      </c>
      <c r="M748" s="8">
        <v>1</v>
      </c>
      <c r="N748" s="5">
        <v>92.27</v>
      </c>
      <c r="O748" s="6">
        <v>0</v>
      </c>
      <c r="P748" s="5">
        <v>46.5</v>
      </c>
      <c r="Q748" s="5">
        <f t="shared" si="44"/>
        <v>92.27</v>
      </c>
      <c r="R748" s="5">
        <f t="shared" si="45"/>
        <v>46.5</v>
      </c>
      <c r="S748" s="5">
        <f t="shared" si="46"/>
        <v>45.769999999999996</v>
      </c>
      <c r="T748" s="7">
        <f t="shared" si="47"/>
        <v>0.49604421805570603</v>
      </c>
    </row>
    <row r="749" spans="1:20" ht="15.6">
      <c r="A749" s="2">
        <v>3060</v>
      </c>
      <c r="B749" s="3">
        <v>46148</v>
      </c>
      <c r="C749" s="4">
        <f>YEAR(SalesDataTable[[#This Row],[Order Date]])</f>
        <v>2026</v>
      </c>
      <c r="D749" s="16" t="str">
        <f>"Q"&amp;ROUNDUP(MONTH(SalesDataTable[[#This Row],[Order Date]])/3,0)</f>
        <v>Q2</v>
      </c>
      <c r="E749" s="4">
        <f>MONTH(SalesDataTable[[#This Row],[Order Date]])</f>
        <v>5</v>
      </c>
      <c r="F749" s="16" t="str">
        <f>TEXT(SalesDataTable[[#This Row],[Order Date]],"MMM")</f>
        <v>May</v>
      </c>
      <c r="G749" s="4" t="s">
        <v>6</v>
      </c>
      <c r="H749" s="4" t="s">
        <v>27</v>
      </c>
      <c r="I749" s="4" t="s">
        <v>8</v>
      </c>
      <c r="J749" s="4" t="s">
        <v>16</v>
      </c>
      <c r="K749" s="4" t="s">
        <v>9</v>
      </c>
      <c r="L749" s="4" t="s">
        <v>37</v>
      </c>
      <c r="M749" s="8">
        <v>6</v>
      </c>
      <c r="N749" s="5">
        <v>157.31</v>
      </c>
      <c r="O749" s="6">
        <v>0.15</v>
      </c>
      <c r="P749" s="5">
        <v>80.34</v>
      </c>
      <c r="Q749" s="5">
        <f t="shared" si="44"/>
        <v>802.28099999999995</v>
      </c>
      <c r="R749" s="5">
        <f t="shared" si="45"/>
        <v>482.04</v>
      </c>
      <c r="S749" s="5">
        <f t="shared" si="46"/>
        <v>320.24099999999993</v>
      </c>
      <c r="T749" s="7">
        <f t="shared" si="47"/>
        <v>0.3991631361081715</v>
      </c>
    </row>
    <row r="750" spans="1:20" ht="15.6">
      <c r="A750" s="2">
        <v>3490</v>
      </c>
      <c r="B750" s="3">
        <v>46148</v>
      </c>
      <c r="C750" s="4">
        <f>YEAR(SalesDataTable[[#This Row],[Order Date]])</f>
        <v>2026</v>
      </c>
      <c r="D750" s="16" t="str">
        <f>"Q"&amp;ROUNDUP(MONTH(SalesDataTable[[#This Row],[Order Date]])/3,0)</f>
        <v>Q2</v>
      </c>
      <c r="E750" s="4">
        <f>MONTH(SalesDataTable[[#This Row],[Order Date]])</f>
        <v>5</v>
      </c>
      <c r="F750" s="16" t="str">
        <f>TEXT(SalesDataTable[[#This Row],[Order Date]],"MMM")</f>
        <v>May</v>
      </c>
      <c r="G750" s="4" t="s">
        <v>6</v>
      </c>
      <c r="H750" s="4" t="s">
        <v>41</v>
      </c>
      <c r="I750" s="4" t="s">
        <v>2</v>
      </c>
      <c r="J750" s="4" t="s">
        <v>13</v>
      </c>
      <c r="K750" s="4" t="s">
        <v>14</v>
      </c>
      <c r="L750" s="4" t="s">
        <v>32</v>
      </c>
      <c r="M750" s="8">
        <v>2</v>
      </c>
      <c r="N750" s="5">
        <v>46.18</v>
      </c>
      <c r="O750" s="6">
        <v>0.05</v>
      </c>
      <c r="P750" s="5">
        <v>17.899999999999999</v>
      </c>
      <c r="Q750" s="5">
        <f t="shared" si="44"/>
        <v>87.74199999999999</v>
      </c>
      <c r="R750" s="5">
        <f t="shared" si="45"/>
        <v>35.799999999999997</v>
      </c>
      <c r="S750" s="5">
        <f t="shared" si="46"/>
        <v>51.941999999999993</v>
      </c>
      <c r="T750" s="7">
        <f t="shared" si="47"/>
        <v>0.59198559412823959</v>
      </c>
    </row>
    <row r="751" spans="1:20" ht="15.6">
      <c r="A751" s="2">
        <v>3654</v>
      </c>
      <c r="B751" s="3">
        <v>46148</v>
      </c>
      <c r="C751" s="4">
        <f>YEAR(SalesDataTable[[#This Row],[Order Date]])</f>
        <v>2026</v>
      </c>
      <c r="D751" s="16" t="str">
        <f>"Q"&amp;ROUNDUP(MONTH(SalesDataTable[[#This Row],[Order Date]])/3,0)</f>
        <v>Q2</v>
      </c>
      <c r="E751" s="4">
        <f>MONTH(SalesDataTable[[#This Row],[Order Date]])</f>
        <v>5</v>
      </c>
      <c r="F751" s="16" t="str">
        <f>TEXT(SalesDataTable[[#This Row],[Order Date]],"MMM")</f>
        <v>May</v>
      </c>
      <c r="G751" s="4" t="s">
        <v>11</v>
      </c>
      <c r="H751" s="4" t="s">
        <v>39</v>
      </c>
      <c r="I751" s="4" t="s">
        <v>2</v>
      </c>
      <c r="J751" s="4" t="s">
        <v>16</v>
      </c>
      <c r="K751" s="4" t="s">
        <v>4</v>
      </c>
      <c r="L751" s="4" t="s">
        <v>22</v>
      </c>
      <c r="M751" s="8">
        <v>1</v>
      </c>
      <c r="N751" s="5">
        <v>51.44</v>
      </c>
      <c r="O751" s="6">
        <v>0.1</v>
      </c>
      <c r="P751" s="5">
        <v>22.88</v>
      </c>
      <c r="Q751" s="5">
        <f t="shared" si="44"/>
        <v>46.295999999999999</v>
      </c>
      <c r="R751" s="5">
        <f t="shared" si="45"/>
        <v>22.88</v>
      </c>
      <c r="S751" s="5">
        <f t="shared" si="46"/>
        <v>23.416</v>
      </c>
      <c r="T751" s="7">
        <f t="shared" si="47"/>
        <v>0.50578883704855715</v>
      </c>
    </row>
    <row r="752" spans="1:20" ht="15.6">
      <c r="A752" s="2">
        <v>4209</v>
      </c>
      <c r="B752" s="3">
        <v>46148</v>
      </c>
      <c r="C752" s="4">
        <f>YEAR(SalesDataTable[[#This Row],[Order Date]])</f>
        <v>2026</v>
      </c>
      <c r="D752" s="16" t="str">
        <f>"Q"&amp;ROUNDUP(MONTH(SalesDataTable[[#This Row],[Order Date]])/3,0)</f>
        <v>Q2</v>
      </c>
      <c r="E752" s="4">
        <f>MONTH(SalesDataTable[[#This Row],[Order Date]])</f>
        <v>5</v>
      </c>
      <c r="F752" s="16" t="str">
        <f>TEXT(SalesDataTable[[#This Row],[Order Date]],"MMM")</f>
        <v>May</v>
      </c>
      <c r="G752" s="4" t="s">
        <v>6</v>
      </c>
      <c r="H752" s="4" t="s">
        <v>7</v>
      </c>
      <c r="I752" s="4" t="s">
        <v>2</v>
      </c>
      <c r="J752" s="4" t="s">
        <v>13</v>
      </c>
      <c r="K752" s="4" t="s">
        <v>34</v>
      </c>
      <c r="L752" s="4" t="s">
        <v>45</v>
      </c>
      <c r="M752" s="8">
        <v>2</v>
      </c>
      <c r="N752" s="5">
        <v>50.97</v>
      </c>
      <c r="O752" s="6">
        <v>0.05</v>
      </c>
      <c r="P752" s="5">
        <v>21.67</v>
      </c>
      <c r="Q752" s="5">
        <f t="shared" si="44"/>
        <v>96.842999999999989</v>
      </c>
      <c r="R752" s="5">
        <f t="shared" si="45"/>
        <v>43.34</v>
      </c>
      <c r="S752" s="5">
        <f t="shared" si="46"/>
        <v>53.502999999999986</v>
      </c>
      <c r="T752" s="7">
        <f t="shared" si="47"/>
        <v>0.55247152607829153</v>
      </c>
    </row>
    <row r="753" spans="1:20" ht="15.6">
      <c r="A753" s="2">
        <v>4227</v>
      </c>
      <c r="B753" s="3">
        <v>46148</v>
      </c>
      <c r="C753" s="4">
        <f>YEAR(SalesDataTable[[#This Row],[Order Date]])</f>
        <v>2026</v>
      </c>
      <c r="D753" s="16" t="str">
        <f>"Q"&amp;ROUNDUP(MONTH(SalesDataTable[[#This Row],[Order Date]])/3,0)</f>
        <v>Q2</v>
      </c>
      <c r="E753" s="4">
        <f>MONTH(SalesDataTable[[#This Row],[Order Date]])</f>
        <v>5</v>
      </c>
      <c r="F753" s="16" t="str">
        <f>TEXT(SalesDataTable[[#This Row],[Order Date]],"MMM")</f>
        <v>May</v>
      </c>
      <c r="G753" s="4" t="s">
        <v>6</v>
      </c>
      <c r="H753" s="4" t="s">
        <v>7</v>
      </c>
      <c r="I753" s="4" t="s">
        <v>2</v>
      </c>
      <c r="J753" s="4" t="s">
        <v>13</v>
      </c>
      <c r="K753" s="4" t="s">
        <v>4</v>
      </c>
      <c r="L753" s="4" t="s">
        <v>26</v>
      </c>
      <c r="M753" s="8">
        <v>2</v>
      </c>
      <c r="N753" s="5">
        <v>40.549999999999997</v>
      </c>
      <c r="O753" s="6">
        <v>0</v>
      </c>
      <c r="P753" s="5">
        <v>16.52</v>
      </c>
      <c r="Q753" s="5">
        <f t="shared" si="44"/>
        <v>81.099999999999994</v>
      </c>
      <c r="R753" s="5">
        <f t="shared" si="45"/>
        <v>33.04</v>
      </c>
      <c r="S753" s="5">
        <f t="shared" si="46"/>
        <v>48.059999999999995</v>
      </c>
      <c r="T753" s="7">
        <f t="shared" si="47"/>
        <v>0.59260172626387175</v>
      </c>
    </row>
    <row r="754" spans="1:20" ht="15.6">
      <c r="A754" s="2">
        <v>4247</v>
      </c>
      <c r="B754" s="3">
        <v>46148</v>
      </c>
      <c r="C754" s="4">
        <f>YEAR(SalesDataTable[[#This Row],[Order Date]])</f>
        <v>2026</v>
      </c>
      <c r="D754" s="16" t="str">
        <f>"Q"&amp;ROUNDUP(MONTH(SalesDataTable[[#This Row],[Order Date]])/3,0)</f>
        <v>Q2</v>
      </c>
      <c r="E754" s="4">
        <f>MONTH(SalesDataTable[[#This Row],[Order Date]])</f>
        <v>5</v>
      </c>
      <c r="F754" s="16" t="str">
        <f>TEXT(SalesDataTable[[#This Row],[Order Date]],"MMM")</f>
        <v>May</v>
      </c>
      <c r="G754" s="4" t="s">
        <v>11</v>
      </c>
      <c r="H754" s="4" t="s">
        <v>52</v>
      </c>
      <c r="I754" s="4" t="s">
        <v>2</v>
      </c>
      <c r="J754" s="4" t="s">
        <v>13</v>
      </c>
      <c r="K754" s="4" t="s">
        <v>4</v>
      </c>
      <c r="L754" s="4" t="s">
        <v>22</v>
      </c>
      <c r="M754" s="8">
        <v>2</v>
      </c>
      <c r="N754" s="5">
        <v>51.3</v>
      </c>
      <c r="O754" s="6">
        <v>0</v>
      </c>
      <c r="P754" s="5">
        <v>23.12</v>
      </c>
      <c r="Q754" s="5">
        <f t="shared" si="44"/>
        <v>102.6</v>
      </c>
      <c r="R754" s="5">
        <f t="shared" si="45"/>
        <v>46.24</v>
      </c>
      <c r="S754" s="5">
        <f t="shared" si="46"/>
        <v>56.359999999999992</v>
      </c>
      <c r="T754" s="7">
        <f t="shared" si="47"/>
        <v>0.54931773879142298</v>
      </c>
    </row>
    <row r="755" spans="1:20" ht="15.6">
      <c r="A755" s="2">
        <v>5196</v>
      </c>
      <c r="B755" s="3">
        <v>46148</v>
      </c>
      <c r="C755" s="4">
        <f>YEAR(SalesDataTable[[#This Row],[Order Date]])</f>
        <v>2026</v>
      </c>
      <c r="D755" s="16" t="str">
        <f>"Q"&amp;ROUNDUP(MONTH(SalesDataTable[[#This Row],[Order Date]])/3,0)</f>
        <v>Q2</v>
      </c>
      <c r="E755" s="4">
        <f>MONTH(SalesDataTable[[#This Row],[Order Date]])</f>
        <v>5</v>
      </c>
      <c r="F755" s="16" t="str">
        <f>TEXT(SalesDataTable[[#This Row],[Order Date]],"MMM")</f>
        <v>May</v>
      </c>
      <c r="G755" s="4" t="s">
        <v>20</v>
      </c>
      <c r="H755" s="4" t="s">
        <v>33</v>
      </c>
      <c r="I755" s="4" t="s">
        <v>2</v>
      </c>
      <c r="J755" s="4" t="s">
        <v>13</v>
      </c>
      <c r="K755" s="4" t="s">
        <v>23</v>
      </c>
      <c r="L755" s="4" t="s">
        <v>40</v>
      </c>
      <c r="M755" s="8">
        <v>3</v>
      </c>
      <c r="N755" s="5">
        <v>82.56</v>
      </c>
      <c r="O755" s="6">
        <v>0</v>
      </c>
      <c r="P755" s="5">
        <v>39.99</v>
      </c>
      <c r="Q755" s="5">
        <f t="shared" si="44"/>
        <v>247.68</v>
      </c>
      <c r="R755" s="5">
        <f t="shared" si="45"/>
        <v>119.97</v>
      </c>
      <c r="S755" s="5">
        <f t="shared" si="46"/>
        <v>127.71000000000001</v>
      </c>
      <c r="T755" s="7">
        <f t="shared" si="47"/>
        <v>0.515625</v>
      </c>
    </row>
    <row r="756" spans="1:20" ht="15.6">
      <c r="A756" s="2">
        <v>400</v>
      </c>
      <c r="B756" s="3">
        <v>46149</v>
      </c>
      <c r="C756" s="4">
        <f>YEAR(SalesDataTable[[#This Row],[Order Date]])</f>
        <v>2026</v>
      </c>
      <c r="D756" s="16" t="str">
        <f>"Q"&amp;ROUNDUP(MONTH(SalesDataTable[[#This Row],[Order Date]])/3,0)</f>
        <v>Q2</v>
      </c>
      <c r="E756" s="4">
        <f>MONTH(SalesDataTable[[#This Row],[Order Date]])</f>
        <v>5</v>
      </c>
      <c r="F756" s="16" t="str">
        <f>TEXT(SalesDataTable[[#This Row],[Order Date]],"MMM")</f>
        <v>May</v>
      </c>
      <c r="G756" s="4" t="s">
        <v>6</v>
      </c>
      <c r="H756" s="4" t="s">
        <v>43</v>
      </c>
      <c r="I756" s="4" t="s">
        <v>8</v>
      </c>
      <c r="J756" s="4" t="s">
        <v>16</v>
      </c>
      <c r="K756" s="4" t="s">
        <v>9</v>
      </c>
      <c r="L756" s="4" t="s">
        <v>10</v>
      </c>
      <c r="M756" s="8">
        <v>6</v>
      </c>
      <c r="N756" s="5">
        <v>92.66</v>
      </c>
      <c r="O756" s="6">
        <v>0.15</v>
      </c>
      <c r="P756" s="5">
        <v>44.71</v>
      </c>
      <c r="Q756" s="5">
        <f t="shared" si="44"/>
        <v>472.56600000000003</v>
      </c>
      <c r="R756" s="5">
        <f t="shared" si="45"/>
        <v>268.26</v>
      </c>
      <c r="S756" s="5">
        <f t="shared" si="46"/>
        <v>204.30600000000004</v>
      </c>
      <c r="T756" s="7">
        <f t="shared" si="47"/>
        <v>0.43233326138571126</v>
      </c>
    </row>
    <row r="757" spans="1:20" ht="15.6">
      <c r="A757" s="2">
        <v>829</v>
      </c>
      <c r="B757" s="3">
        <v>46149</v>
      </c>
      <c r="C757" s="4">
        <f>YEAR(SalesDataTable[[#This Row],[Order Date]])</f>
        <v>2026</v>
      </c>
      <c r="D757" s="16" t="str">
        <f>"Q"&amp;ROUNDUP(MONTH(SalesDataTable[[#This Row],[Order Date]])/3,0)</f>
        <v>Q2</v>
      </c>
      <c r="E757" s="4">
        <f>MONTH(SalesDataTable[[#This Row],[Order Date]])</f>
        <v>5</v>
      </c>
      <c r="F757" s="16" t="str">
        <f>TEXT(SalesDataTable[[#This Row],[Order Date]],"MMM")</f>
        <v>May</v>
      </c>
      <c r="G757" s="4" t="s">
        <v>11</v>
      </c>
      <c r="H757" s="4" t="s">
        <v>52</v>
      </c>
      <c r="I757" s="4" t="s">
        <v>28</v>
      </c>
      <c r="J757" s="4" t="s">
        <v>13</v>
      </c>
      <c r="K757" s="4" t="s">
        <v>34</v>
      </c>
      <c r="L757" s="4" t="s">
        <v>35</v>
      </c>
      <c r="M757" s="8">
        <v>1</v>
      </c>
      <c r="N757" s="5">
        <v>39.42</v>
      </c>
      <c r="O757" s="6">
        <v>0</v>
      </c>
      <c r="P757" s="5">
        <v>14.86</v>
      </c>
      <c r="Q757" s="5">
        <f t="shared" si="44"/>
        <v>39.42</v>
      </c>
      <c r="R757" s="5">
        <f t="shared" si="45"/>
        <v>14.86</v>
      </c>
      <c r="S757" s="5">
        <f t="shared" si="46"/>
        <v>24.560000000000002</v>
      </c>
      <c r="T757" s="7">
        <f t="shared" si="47"/>
        <v>0.62303399289700667</v>
      </c>
    </row>
    <row r="758" spans="1:20" ht="15.6">
      <c r="A758" s="2">
        <v>1236</v>
      </c>
      <c r="B758" s="3">
        <v>46149</v>
      </c>
      <c r="C758" s="4">
        <f>YEAR(SalesDataTable[[#This Row],[Order Date]])</f>
        <v>2026</v>
      </c>
      <c r="D758" s="16" t="str">
        <f>"Q"&amp;ROUNDUP(MONTH(SalesDataTable[[#This Row],[Order Date]])/3,0)</f>
        <v>Q2</v>
      </c>
      <c r="E758" s="4">
        <f>MONTH(SalesDataTable[[#This Row],[Order Date]])</f>
        <v>5</v>
      </c>
      <c r="F758" s="16" t="str">
        <f>TEXT(SalesDataTable[[#This Row],[Order Date]],"MMM")</f>
        <v>May</v>
      </c>
      <c r="G758" s="4" t="s">
        <v>0</v>
      </c>
      <c r="H758" s="4" t="s">
        <v>36</v>
      </c>
      <c r="I758" s="4" t="s">
        <v>19</v>
      </c>
      <c r="J758" s="4" t="s">
        <v>3</v>
      </c>
      <c r="K758" s="4" t="s">
        <v>34</v>
      </c>
      <c r="L758" s="4" t="s">
        <v>38</v>
      </c>
      <c r="M758" s="8">
        <v>2</v>
      </c>
      <c r="N758" s="5">
        <v>124.25</v>
      </c>
      <c r="O758" s="6">
        <v>0</v>
      </c>
      <c r="P758" s="5">
        <v>69.510000000000005</v>
      </c>
      <c r="Q758" s="5">
        <f t="shared" si="44"/>
        <v>248.5</v>
      </c>
      <c r="R758" s="5">
        <f t="shared" si="45"/>
        <v>139.02000000000001</v>
      </c>
      <c r="S758" s="5">
        <f t="shared" si="46"/>
        <v>109.47999999999999</v>
      </c>
      <c r="T758" s="7">
        <f t="shared" si="47"/>
        <v>0.44056338028169012</v>
      </c>
    </row>
    <row r="759" spans="1:20" ht="15.6">
      <c r="A759" s="2">
        <v>1364</v>
      </c>
      <c r="B759" s="3">
        <v>46149</v>
      </c>
      <c r="C759" s="4">
        <f>YEAR(SalesDataTable[[#This Row],[Order Date]])</f>
        <v>2026</v>
      </c>
      <c r="D759" s="16" t="str">
        <f>"Q"&amp;ROUNDUP(MONTH(SalesDataTable[[#This Row],[Order Date]])/3,0)</f>
        <v>Q2</v>
      </c>
      <c r="E759" s="4">
        <f>MONTH(SalesDataTable[[#This Row],[Order Date]])</f>
        <v>5</v>
      </c>
      <c r="F759" s="16" t="str">
        <f>TEXT(SalesDataTable[[#This Row],[Order Date]],"MMM")</f>
        <v>May</v>
      </c>
      <c r="G759" s="4" t="s">
        <v>6</v>
      </c>
      <c r="H759" s="4" t="s">
        <v>49</v>
      </c>
      <c r="I759" s="4" t="s">
        <v>2</v>
      </c>
      <c r="J759" s="4" t="s">
        <v>13</v>
      </c>
      <c r="K759" s="4" t="s">
        <v>9</v>
      </c>
      <c r="L759" s="4" t="s">
        <v>37</v>
      </c>
      <c r="M759" s="8">
        <v>2</v>
      </c>
      <c r="N759" s="5">
        <v>156.43</v>
      </c>
      <c r="O759" s="6">
        <v>0</v>
      </c>
      <c r="P759" s="5">
        <v>78.569999999999993</v>
      </c>
      <c r="Q759" s="5">
        <f t="shared" si="44"/>
        <v>312.86</v>
      </c>
      <c r="R759" s="5">
        <f t="shared" si="45"/>
        <v>157.13999999999999</v>
      </c>
      <c r="S759" s="5">
        <f t="shared" si="46"/>
        <v>155.72000000000003</v>
      </c>
      <c r="T759" s="7">
        <f t="shared" si="47"/>
        <v>0.49773061433228927</v>
      </c>
    </row>
    <row r="760" spans="1:20" ht="15.6">
      <c r="A760" s="2">
        <v>2105</v>
      </c>
      <c r="B760" s="3">
        <v>46149</v>
      </c>
      <c r="C760" s="4">
        <f>YEAR(SalesDataTable[[#This Row],[Order Date]])</f>
        <v>2026</v>
      </c>
      <c r="D760" s="16" t="str">
        <f>"Q"&amp;ROUNDUP(MONTH(SalesDataTable[[#This Row],[Order Date]])/3,0)</f>
        <v>Q2</v>
      </c>
      <c r="E760" s="4">
        <f>MONTH(SalesDataTable[[#This Row],[Order Date]])</f>
        <v>5</v>
      </c>
      <c r="F760" s="16" t="str">
        <f>TEXT(SalesDataTable[[#This Row],[Order Date]],"MMM")</f>
        <v>May</v>
      </c>
      <c r="G760" s="4" t="s">
        <v>6</v>
      </c>
      <c r="H760" s="4" t="s">
        <v>49</v>
      </c>
      <c r="I760" s="4" t="s">
        <v>19</v>
      </c>
      <c r="J760" s="4" t="s">
        <v>13</v>
      </c>
      <c r="K760" s="4" t="s">
        <v>23</v>
      </c>
      <c r="L760" s="4" t="s">
        <v>40</v>
      </c>
      <c r="M760" s="8">
        <v>1</v>
      </c>
      <c r="N760" s="5">
        <v>80.3</v>
      </c>
      <c r="O760" s="6">
        <v>0</v>
      </c>
      <c r="P760" s="5">
        <v>40.020000000000003</v>
      </c>
      <c r="Q760" s="5">
        <f t="shared" si="44"/>
        <v>80.3</v>
      </c>
      <c r="R760" s="5">
        <f t="shared" si="45"/>
        <v>40.020000000000003</v>
      </c>
      <c r="S760" s="5">
        <f t="shared" si="46"/>
        <v>40.279999999999994</v>
      </c>
      <c r="T760" s="7">
        <f t="shared" si="47"/>
        <v>0.50161892901618921</v>
      </c>
    </row>
    <row r="761" spans="1:20" ht="15.6">
      <c r="A761" s="2">
        <v>4706</v>
      </c>
      <c r="B761" s="3">
        <v>46149</v>
      </c>
      <c r="C761" s="4">
        <f>YEAR(SalesDataTable[[#This Row],[Order Date]])</f>
        <v>2026</v>
      </c>
      <c r="D761" s="16" t="str">
        <f>"Q"&amp;ROUNDUP(MONTH(SalesDataTable[[#This Row],[Order Date]])/3,0)</f>
        <v>Q2</v>
      </c>
      <c r="E761" s="4">
        <f>MONTH(SalesDataTable[[#This Row],[Order Date]])</f>
        <v>5</v>
      </c>
      <c r="F761" s="16" t="str">
        <f>TEXT(SalesDataTable[[#This Row],[Order Date]],"MMM")</f>
        <v>May</v>
      </c>
      <c r="G761" s="4" t="s">
        <v>20</v>
      </c>
      <c r="H761" s="4" t="s">
        <v>47</v>
      </c>
      <c r="I761" s="4" t="s">
        <v>19</v>
      </c>
      <c r="J761" s="4" t="s">
        <v>13</v>
      </c>
      <c r="K761" s="4" t="s">
        <v>23</v>
      </c>
      <c r="L761" s="4" t="s">
        <v>40</v>
      </c>
      <c r="M761" s="8">
        <v>1</v>
      </c>
      <c r="N761" s="5">
        <v>79.89</v>
      </c>
      <c r="O761" s="6">
        <v>0</v>
      </c>
      <c r="P761" s="5">
        <v>39.549999999999997</v>
      </c>
      <c r="Q761" s="5">
        <f t="shared" si="44"/>
        <v>79.89</v>
      </c>
      <c r="R761" s="5">
        <f t="shared" si="45"/>
        <v>39.549999999999997</v>
      </c>
      <c r="S761" s="5">
        <f t="shared" si="46"/>
        <v>40.340000000000003</v>
      </c>
      <c r="T761" s="7">
        <f t="shared" si="47"/>
        <v>0.50494429841031419</v>
      </c>
    </row>
    <row r="762" spans="1:20" ht="15.6">
      <c r="A762" s="2">
        <v>68</v>
      </c>
      <c r="B762" s="3">
        <v>46150</v>
      </c>
      <c r="C762" s="4">
        <f>YEAR(SalesDataTable[[#This Row],[Order Date]])</f>
        <v>2026</v>
      </c>
      <c r="D762" s="16" t="str">
        <f>"Q"&amp;ROUNDUP(MONTH(SalesDataTable[[#This Row],[Order Date]])/3,0)</f>
        <v>Q2</v>
      </c>
      <c r="E762" s="4">
        <f>MONTH(SalesDataTable[[#This Row],[Order Date]])</f>
        <v>5</v>
      </c>
      <c r="F762" s="16" t="str">
        <f>TEXT(SalesDataTable[[#This Row],[Order Date]],"MMM")</f>
        <v>May</v>
      </c>
      <c r="G762" s="4" t="s">
        <v>20</v>
      </c>
      <c r="H762" s="4" t="s">
        <v>31</v>
      </c>
      <c r="I762" s="4" t="s">
        <v>19</v>
      </c>
      <c r="J762" s="4" t="s">
        <v>13</v>
      </c>
      <c r="K762" s="4" t="s">
        <v>34</v>
      </c>
      <c r="L762" s="4" t="s">
        <v>35</v>
      </c>
      <c r="M762" s="8">
        <v>1</v>
      </c>
      <c r="N762" s="5">
        <v>39.5</v>
      </c>
      <c r="O762" s="6">
        <v>0</v>
      </c>
      <c r="P762" s="5">
        <v>14.68</v>
      </c>
      <c r="Q762" s="5">
        <f t="shared" si="44"/>
        <v>39.5</v>
      </c>
      <c r="R762" s="5">
        <f t="shared" si="45"/>
        <v>14.68</v>
      </c>
      <c r="S762" s="5">
        <f t="shared" si="46"/>
        <v>24.82</v>
      </c>
      <c r="T762" s="7">
        <f t="shared" si="47"/>
        <v>0.62835443037974681</v>
      </c>
    </row>
    <row r="763" spans="1:20" ht="15.6">
      <c r="A763" s="2">
        <v>1352</v>
      </c>
      <c r="B763" s="3">
        <v>46150</v>
      </c>
      <c r="C763" s="4">
        <f>YEAR(SalesDataTable[[#This Row],[Order Date]])</f>
        <v>2026</v>
      </c>
      <c r="D763" s="16" t="str">
        <f>"Q"&amp;ROUNDUP(MONTH(SalesDataTable[[#This Row],[Order Date]])/3,0)</f>
        <v>Q2</v>
      </c>
      <c r="E763" s="4">
        <f>MONTH(SalesDataTable[[#This Row],[Order Date]])</f>
        <v>5</v>
      </c>
      <c r="F763" s="16" t="str">
        <f>TEXT(SalesDataTable[[#This Row],[Order Date]],"MMM")</f>
        <v>May</v>
      </c>
      <c r="G763" s="4" t="s">
        <v>20</v>
      </c>
      <c r="H763" s="4" t="s">
        <v>31</v>
      </c>
      <c r="I763" s="4" t="s">
        <v>2</v>
      </c>
      <c r="J763" s="4" t="s">
        <v>3</v>
      </c>
      <c r="K763" s="4" t="s">
        <v>4</v>
      </c>
      <c r="L763" s="4" t="s">
        <v>5</v>
      </c>
      <c r="M763" s="8">
        <v>1</v>
      </c>
      <c r="N763" s="5">
        <v>80.7</v>
      </c>
      <c r="O763" s="6">
        <v>0</v>
      </c>
      <c r="P763" s="5">
        <v>41.88</v>
      </c>
      <c r="Q763" s="5">
        <f t="shared" si="44"/>
        <v>80.7</v>
      </c>
      <c r="R763" s="5">
        <f t="shared" si="45"/>
        <v>41.88</v>
      </c>
      <c r="S763" s="5">
        <f t="shared" si="46"/>
        <v>38.82</v>
      </c>
      <c r="T763" s="7">
        <f t="shared" si="47"/>
        <v>0.48104089219330853</v>
      </c>
    </row>
    <row r="764" spans="1:20" ht="15.6">
      <c r="A764" s="2">
        <v>2526</v>
      </c>
      <c r="B764" s="3">
        <v>46150</v>
      </c>
      <c r="C764" s="4">
        <f>YEAR(SalesDataTable[[#This Row],[Order Date]])</f>
        <v>2026</v>
      </c>
      <c r="D764" s="16" t="str">
        <f>"Q"&amp;ROUNDUP(MONTH(SalesDataTable[[#This Row],[Order Date]])/3,0)</f>
        <v>Q2</v>
      </c>
      <c r="E764" s="4">
        <f>MONTH(SalesDataTable[[#This Row],[Order Date]])</f>
        <v>5</v>
      </c>
      <c r="F764" s="16" t="str">
        <f>TEXT(SalesDataTable[[#This Row],[Order Date]],"MMM")</f>
        <v>May</v>
      </c>
      <c r="G764" s="4" t="s">
        <v>6</v>
      </c>
      <c r="H764" s="4" t="s">
        <v>49</v>
      </c>
      <c r="I764" s="4" t="s">
        <v>2</v>
      </c>
      <c r="J764" s="4" t="s">
        <v>13</v>
      </c>
      <c r="K764" s="4" t="s">
        <v>23</v>
      </c>
      <c r="L764" s="4" t="s">
        <v>40</v>
      </c>
      <c r="M764" s="8">
        <v>1</v>
      </c>
      <c r="N764" s="5">
        <v>80.86</v>
      </c>
      <c r="O764" s="6">
        <v>0</v>
      </c>
      <c r="P764" s="5">
        <v>38.44</v>
      </c>
      <c r="Q764" s="5">
        <f t="shared" si="44"/>
        <v>80.86</v>
      </c>
      <c r="R764" s="5">
        <f t="shared" si="45"/>
        <v>38.44</v>
      </c>
      <c r="S764" s="5">
        <f t="shared" si="46"/>
        <v>42.42</v>
      </c>
      <c r="T764" s="7">
        <f t="shared" si="47"/>
        <v>0.52461043779371752</v>
      </c>
    </row>
    <row r="765" spans="1:20" ht="15.6">
      <c r="A765" s="2">
        <v>3298</v>
      </c>
      <c r="B765" s="3">
        <v>46150</v>
      </c>
      <c r="C765" s="4">
        <f>YEAR(SalesDataTable[[#This Row],[Order Date]])</f>
        <v>2026</v>
      </c>
      <c r="D765" s="16" t="str">
        <f>"Q"&amp;ROUNDUP(MONTH(SalesDataTable[[#This Row],[Order Date]])/3,0)</f>
        <v>Q2</v>
      </c>
      <c r="E765" s="4">
        <f>MONTH(SalesDataTable[[#This Row],[Order Date]])</f>
        <v>5</v>
      </c>
      <c r="F765" s="16" t="str">
        <f>TEXT(SalesDataTable[[#This Row],[Order Date]],"MMM")</f>
        <v>May</v>
      </c>
      <c r="G765" s="4" t="s">
        <v>6</v>
      </c>
      <c r="H765" s="4" t="s">
        <v>49</v>
      </c>
      <c r="I765" s="4" t="s">
        <v>28</v>
      </c>
      <c r="J765" s="4" t="s">
        <v>13</v>
      </c>
      <c r="K765" s="4" t="s">
        <v>23</v>
      </c>
      <c r="L765" s="4" t="s">
        <v>24</v>
      </c>
      <c r="M765" s="8">
        <v>2</v>
      </c>
      <c r="N765" s="5">
        <v>337.7</v>
      </c>
      <c r="O765" s="6">
        <v>0.1</v>
      </c>
      <c r="P765" s="5">
        <v>192.16</v>
      </c>
      <c r="Q765" s="5">
        <f t="shared" si="44"/>
        <v>607.86</v>
      </c>
      <c r="R765" s="5">
        <f t="shared" si="45"/>
        <v>384.32</v>
      </c>
      <c r="S765" s="5">
        <f t="shared" si="46"/>
        <v>223.54000000000002</v>
      </c>
      <c r="T765" s="7">
        <f t="shared" si="47"/>
        <v>0.36774915276543946</v>
      </c>
    </row>
    <row r="766" spans="1:20" ht="15.6">
      <c r="A766" s="2">
        <v>3510</v>
      </c>
      <c r="B766" s="3">
        <v>46150</v>
      </c>
      <c r="C766" s="4">
        <f>YEAR(SalesDataTable[[#This Row],[Order Date]])</f>
        <v>2026</v>
      </c>
      <c r="D766" s="16" t="str">
        <f>"Q"&amp;ROUNDUP(MONTH(SalesDataTable[[#This Row],[Order Date]])/3,0)</f>
        <v>Q2</v>
      </c>
      <c r="E766" s="4">
        <f>MONTH(SalesDataTable[[#This Row],[Order Date]])</f>
        <v>5</v>
      </c>
      <c r="F766" s="16" t="str">
        <f>TEXT(SalesDataTable[[#This Row],[Order Date]],"MMM")</f>
        <v>May</v>
      </c>
      <c r="G766" s="4" t="s">
        <v>11</v>
      </c>
      <c r="H766" s="4" t="s">
        <v>12</v>
      </c>
      <c r="I766" s="4" t="s">
        <v>2</v>
      </c>
      <c r="J766" s="4" t="s">
        <v>3</v>
      </c>
      <c r="K766" s="4" t="s">
        <v>23</v>
      </c>
      <c r="L766" s="4" t="s">
        <v>51</v>
      </c>
      <c r="M766" s="8">
        <v>4</v>
      </c>
      <c r="N766" s="5">
        <v>121.81</v>
      </c>
      <c r="O766" s="6">
        <v>0</v>
      </c>
      <c r="P766" s="5">
        <v>58.95</v>
      </c>
      <c r="Q766" s="5">
        <f t="shared" si="44"/>
        <v>487.24</v>
      </c>
      <c r="R766" s="5">
        <f t="shared" si="45"/>
        <v>235.8</v>
      </c>
      <c r="S766" s="5">
        <f t="shared" si="46"/>
        <v>251.44</v>
      </c>
      <c r="T766" s="7">
        <f t="shared" si="47"/>
        <v>0.5160495854199163</v>
      </c>
    </row>
    <row r="767" spans="1:20" ht="15.6">
      <c r="A767" s="2">
        <v>3638</v>
      </c>
      <c r="B767" s="3">
        <v>46150</v>
      </c>
      <c r="C767" s="4">
        <f>YEAR(SalesDataTable[[#This Row],[Order Date]])</f>
        <v>2026</v>
      </c>
      <c r="D767" s="16" t="str">
        <f>"Q"&amp;ROUNDUP(MONTH(SalesDataTable[[#This Row],[Order Date]])/3,0)</f>
        <v>Q2</v>
      </c>
      <c r="E767" s="4">
        <f>MONTH(SalesDataTable[[#This Row],[Order Date]])</f>
        <v>5</v>
      </c>
      <c r="F767" s="16" t="str">
        <f>TEXT(SalesDataTable[[#This Row],[Order Date]],"MMM")</f>
        <v>May</v>
      </c>
      <c r="G767" s="4" t="s">
        <v>20</v>
      </c>
      <c r="H767" s="4" t="s">
        <v>31</v>
      </c>
      <c r="I767" s="4" t="s">
        <v>8</v>
      </c>
      <c r="J767" s="4" t="s">
        <v>16</v>
      </c>
      <c r="K767" s="4" t="s">
        <v>14</v>
      </c>
      <c r="L767" s="4" t="s">
        <v>48</v>
      </c>
      <c r="M767" s="8">
        <v>10</v>
      </c>
      <c r="N767" s="5">
        <v>168.55</v>
      </c>
      <c r="O767" s="6">
        <v>0.1</v>
      </c>
      <c r="P767" s="5">
        <v>88.85</v>
      </c>
      <c r="Q767" s="5">
        <f t="shared" si="44"/>
        <v>1516.95</v>
      </c>
      <c r="R767" s="5">
        <f t="shared" si="45"/>
        <v>888.5</v>
      </c>
      <c r="S767" s="5">
        <f t="shared" si="46"/>
        <v>628.45000000000005</v>
      </c>
      <c r="T767" s="7">
        <f t="shared" si="47"/>
        <v>0.41428524341606515</v>
      </c>
    </row>
    <row r="768" spans="1:20" ht="15.6">
      <c r="A768" s="2">
        <v>3754</v>
      </c>
      <c r="B768" s="3">
        <v>46150</v>
      </c>
      <c r="C768" s="4">
        <f>YEAR(SalesDataTable[[#This Row],[Order Date]])</f>
        <v>2026</v>
      </c>
      <c r="D768" s="16" t="str">
        <f>"Q"&amp;ROUNDUP(MONTH(SalesDataTable[[#This Row],[Order Date]])/3,0)</f>
        <v>Q2</v>
      </c>
      <c r="E768" s="4">
        <f>MONTH(SalesDataTable[[#This Row],[Order Date]])</f>
        <v>5</v>
      </c>
      <c r="F768" s="16" t="str">
        <f>TEXT(SalesDataTable[[#This Row],[Order Date]],"MMM")</f>
        <v>May</v>
      </c>
      <c r="G768" s="4" t="s">
        <v>6</v>
      </c>
      <c r="H768" s="4" t="s">
        <v>43</v>
      </c>
      <c r="I768" s="4" t="s">
        <v>2</v>
      </c>
      <c r="J768" s="4" t="s">
        <v>3</v>
      </c>
      <c r="K768" s="4" t="s">
        <v>4</v>
      </c>
      <c r="L768" s="4" t="s">
        <v>26</v>
      </c>
      <c r="M768" s="8">
        <v>1</v>
      </c>
      <c r="N768" s="5">
        <v>39.42</v>
      </c>
      <c r="O768" s="6">
        <v>0.05</v>
      </c>
      <c r="P768" s="5">
        <v>16.77</v>
      </c>
      <c r="Q768" s="5">
        <f t="shared" si="44"/>
        <v>37.448999999999998</v>
      </c>
      <c r="R768" s="5">
        <f t="shared" si="45"/>
        <v>16.77</v>
      </c>
      <c r="S768" s="5">
        <f t="shared" si="46"/>
        <v>20.678999999999998</v>
      </c>
      <c r="T768" s="7">
        <f t="shared" si="47"/>
        <v>0.55219097973243614</v>
      </c>
    </row>
    <row r="769" spans="1:20" ht="15.6">
      <c r="A769" s="2">
        <v>4029</v>
      </c>
      <c r="B769" s="3">
        <v>46150</v>
      </c>
      <c r="C769" s="4">
        <f>YEAR(SalesDataTable[[#This Row],[Order Date]])</f>
        <v>2026</v>
      </c>
      <c r="D769" s="16" t="str">
        <f>"Q"&amp;ROUNDUP(MONTH(SalesDataTable[[#This Row],[Order Date]])/3,0)</f>
        <v>Q2</v>
      </c>
      <c r="E769" s="4">
        <f>MONTH(SalesDataTable[[#This Row],[Order Date]])</f>
        <v>5</v>
      </c>
      <c r="F769" s="16" t="str">
        <f>TEXT(SalesDataTable[[#This Row],[Order Date]],"MMM")</f>
        <v>May</v>
      </c>
      <c r="G769" s="4" t="s">
        <v>20</v>
      </c>
      <c r="H769" s="4" t="s">
        <v>47</v>
      </c>
      <c r="I769" s="4" t="s">
        <v>19</v>
      </c>
      <c r="J769" s="4" t="s">
        <v>13</v>
      </c>
      <c r="K769" s="4" t="s">
        <v>14</v>
      </c>
      <c r="L769" s="4" t="s">
        <v>48</v>
      </c>
      <c r="M769" s="8">
        <v>1</v>
      </c>
      <c r="N769" s="5">
        <v>161.36000000000001</v>
      </c>
      <c r="O769" s="6">
        <v>0</v>
      </c>
      <c r="P769" s="5">
        <v>87</v>
      </c>
      <c r="Q769" s="5">
        <f t="shared" si="44"/>
        <v>161.36000000000001</v>
      </c>
      <c r="R769" s="5">
        <f t="shared" si="45"/>
        <v>87</v>
      </c>
      <c r="S769" s="5">
        <f t="shared" si="46"/>
        <v>74.360000000000014</v>
      </c>
      <c r="T769" s="7">
        <f t="shared" si="47"/>
        <v>0.46083292017848293</v>
      </c>
    </row>
    <row r="770" spans="1:20" ht="15.6">
      <c r="A770" s="2">
        <v>4651</v>
      </c>
      <c r="B770" s="3">
        <v>46150</v>
      </c>
      <c r="C770" s="4">
        <f>YEAR(SalesDataTable[[#This Row],[Order Date]])</f>
        <v>2026</v>
      </c>
      <c r="D770" s="16" t="str">
        <f>"Q"&amp;ROUNDUP(MONTH(SalesDataTable[[#This Row],[Order Date]])/3,0)</f>
        <v>Q2</v>
      </c>
      <c r="E770" s="4">
        <f>MONTH(SalesDataTable[[#This Row],[Order Date]])</f>
        <v>5</v>
      </c>
      <c r="F770" s="16" t="str">
        <f>TEXT(SalesDataTable[[#This Row],[Order Date]],"MMM")</f>
        <v>May</v>
      </c>
      <c r="G770" s="4" t="s">
        <v>6</v>
      </c>
      <c r="H770" s="4" t="s">
        <v>41</v>
      </c>
      <c r="I770" s="4" t="s">
        <v>2</v>
      </c>
      <c r="J770" s="4" t="s">
        <v>16</v>
      </c>
      <c r="K770" s="4" t="s">
        <v>23</v>
      </c>
      <c r="L770" s="4" t="s">
        <v>51</v>
      </c>
      <c r="M770" s="8">
        <v>1</v>
      </c>
      <c r="N770" s="5">
        <v>123.68</v>
      </c>
      <c r="O770" s="6">
        <v>0</v>
      </c>
      <c r="P770" s="5">
        <v>59.26</v>
      </c>
      <c r="Q770" s="5">
        <f t="shared" ref="Q770:Q833" si="48">M770*N770*(1-O770)</f>
        <v>123.68</v>
      </c>
      <c r="R770" s="5">
        <f t="shared" ref="R770:R833" si="49">M770*P770</f>
        <v>59.26</v>
      </c>
      <c r="S770" s="5">
        <f t="shared" ref="S770:S833" si="50">Q770-R770</f>
        <v>64.420000000000016</v>
      </c>
      <c r="T770" s="7">
        <f t="shared" ref="T770:T833" si="51">IFERROR(S770/Q770,0)</f>
        <v>0.52086028460543343</v>
      </c>
    </row>
    <row r="771" spans="1:20" ht="15.6">
      <c r="A771" s="2">
        <v>4886</v>
      </c>
      <c r="B771" s="3">
        <v>46150</v>
      </c>
      <c r="C771" s="4">
        <f>YEAR(SalesDataTable[[#This Row],[Order Date]])</f>
        <v>2026</v>
      </c>
      <c r="D771" s="16" t="str">
        <f>"Q"&amp;ROUNDUP(MONTH(SalesDataTable[[#This Row],[Order Date]])/3,0)</f>
        <v>Q2</v>
      </c>
      <c r="E771" s="4">
        <f>MONTH(SalesDataTable[[#This Row],[Order Date]])</f>
        <v>5</v>
      </c>
      <c r="F771" s="16" t="str">
        <f>TEXT(SalesDataTable[[#This Row],[Order Date]],"MMM")</f>
        <v>May</v>
      </c>
      <c r="G771" s="4" t="s">
        <v>20</v>
      </c>
      <c r="H771" s="4" t="s">
        <v>33</v>
      </c>
      <c r="I771" s="4" t="s">
        <v>28</v>
      </c>
      <c r="J771" s="4" t="s">
        <v>3</v>
      </c>
      <c r="K771" s="4" t="s">
        <v>9</v>
      </c>
      <c r="L771" s="4" t="s">
        <v>17</v>
      </c>
      <c r="M771" s="8">
        <v>1</v>
      </c>
      <c r="N771" s="5">
        <v>146.29</v>
      </c>
      <c r="O771" s="6">
        <v>0</v>
      </c>
      <c r="P771" s="5">
        <v>81.16</v>
      </c>
      <c r="Q771" s="5">
        <f t="shared" si="48"/>
        <v>146.29</v>
      </c>
      <c r="R771" s="5">
        <f t="shared" si="49"/>
        <v>81.16</v>
      </c>
      <c r="S771" s="5">
        <f t="shared" si="50"/>
        <v>65.13</v>
      </c>
      <c r="T771" s="7">
        <f t="shared" si="51"/>
        <v>0.44521156606740037</v>
      </c>
    </row>
    <row r="772" spans="1:20" ht="15.6">
      <c r="A772" s="2">
        <v>162</v>
      </c>
      <c r="B772" s="3">
        <v>46151</v>
      </c>
      <c r="C772" s="4">
        <f>YEAR(SalesDataTable[[#This Row],[Order Date]])</f>
        <v>2026</v>
      </c>
      <c r="D772" s="16" t="str">
        <f>"Q"&amp;ROUNDUP(MONTH(SalesDataTable[[#This Row],[Order Date]])/3,0)</f>
        <v>Q2</v>
      </c>
      <c r="E772" s="4">
        <f>MONTH(SalesDataTable[[#This Row],[Order Date]])</f>
        <v>5</v>
      </c>
      <c r="F772" s="16" t="str">
        <f>TEXT(SalesDataTable[[#This Row],[Order Date]],"MMM")</f>
        <v>May</v>
      </c>
      <c r="G772" s="4" t="s">
        <v>0</v>
      </c>
      <c r="H772" s="4" t="s">
        <v>1</v>
      </c>
      <c r="I772" s="4" t="s">
        <v>2</v>
      </c>
      <c r="J772" s="4" t="s">
        <v>13</v>
      </c>
      <c r="K772" s="4" t="s">
        <v>14</v>
      </c>
      <c r="L772" s="4" t="s">
        <v>48</v>
      </c>
      <c r="M772" s="8">
        <v>2</v>
      </c>
      <c r="N772" s="5">
        <v>164.95</v>
      </c>
      <c r="O772" s="6">
        <v>0.1</v>
      </c>
      <c r="P772" s="5">
        <v>86.27</v>
      </c>
      <c r="Q772" s="5">
        <f t="shared" si="48"/>
        <v>296.90999999999997</v>
      </c>
      <c r="R772" s="5">
        <f t="shared" si="49"/>
        <v>172.54</v>
      </c>
      <c r="S772" s="5">
        <f t="shared" si="50"/>
        <v>124.36999999999998</v>
      </c>
      <c r="T772" s="7">
        <f t="shared" si="51"/>
        <v>0.41888114243373409</v>
      </c>
    </row>
    <row r="773" spans="1:20" ht="15.6">
      <c r="A773" s="2">
        <v>184</v>
      </c>
      <c r="B773" s="3">
        <v>46151</v>
      </c>
      <c r="C773" s="4">
        <f>YEAR(SalesDataTable[[#This Row],[Order Date]])</f>
        <v>2026</v>
      </c>
      <c r="D773" s="16" t="str">
        <f>"Q"&amp;ROUNDUP(MONTH(SalesDataTable[[#This Row],[Order Date]])/3,0)</f>
        <v>Q2</v>
      </c>
      <c r="E773" s="4">
        <f>MONTH(SalesDataTable[[#This Row],[Order Date]])</f>
        <v>5</v>
      </c>
      <c r="F773" s="16" t="str">
        <f>TEXT(SalesDataTable[[#This Row],[Order Date]],"MMM")</f>
        <v>May</v>
      </c>
      <c r="G773" s="4" t="s">
        <v>0</v>
      </c>
      <c r="H773" s="4" t="s">
        <v>50</v>
      </c>
      <c r="I773" s="4" t="s">
        <v>19</v>
      </c>
      <c r="J773" s="4" t="s">
        <v>16</v>
      </c>
      <c r="K773" s="4" t="s">
        <v>9</v>
      </c>
      <c r="L773" s="4" t="s">
        <v>10</v>
      </c>
      <c r="M773" s="8">
        <v>2</v>
      </c>
      <c r="N773" s="5">
        <v>91.59</v>
      </c>
      <c r="O773" s="6">
        <v>0</v>
      </c>
      <c r="P773" s="5">
        <v>44.97</v>
      </c>
      <c r="Q773" s="5">
        <f t="shared" si="48"/>
        <v>183.18</v>
      </c>
      <c r="R773" s="5">
        <f t="shared" si="49"/>
        <v>89.94</v>
      </c>
      <c r="S773" s="5">
        <f t="shared" si="50"/>
        <v>93.240000000000009</v>
      </c>
      <c r="T773" s="7">
        <f t="shared" si="51"/>
        <v>0.50900753357353423</v>
      </c>
    </row>
    <row r="774" spans="1:20" ht="15.6">
      <c r="A774" s="2">
        <v>328</v>
      </c>
      <c r="B774" s="3">
        <v>46151</v>
      </c>
      <c r="C774" s="4">
        <f>YEAR(SalesDataTable[[#This Row],[Order Date]])</f>
        <v>2026</v>
      </c>
      <c r="D774" s="16" t="str">
        <f>"Q"&amp;ROUNDUP(MONTH(SalesDataTable[[#This Row],[Order Date]])/3,0)</f>
        <v>Q2</v>
      </c>
      <c r="E774" s="4">
        <f>MONTH(SalesDataTable[[#This Row],[Order Date]])</f>
        <v>5</v>
      </c>
      <c r="F774" s="16" t="str">
        <f>TEXT(SalesDataTable[[#This Row],[Order Date]],"MMM")</f>
        <v>May</v>
      </c>
      <c r="G774" s="4" t="s">
        <v>20</v>
      </c>
      <c r="H774" s="4" t="s">
        <v>47</v>
      </c>
      <c r="I774" s="4" t="s">
        <v>2</v>
      </c>
      <c r="J774" s="4" t="s">
        <v>3</v>
      </c>
      <c r="K774" s="4" t="s">
        <v>34</v>
      </c>
      <c r="L774" s="4" t="s">
        <v>45</v>
      </c>
      <c r="M774" s="8">
        <v>1</v>
      </c>
      <c r="N774" s="5">
        <v>51.78</v>
      </c>
      <c r="O774" s="6">
        <v>0.1</v>
      </c>
      <c r="P774" s="5">
        <v>21.63</v>
      </c>
      <c r="Q774" s="5">
        <f t="shared" si="48"/>
        <v>46.602000000000004</v>
      </c>
      <c r="R774" s="5">
        <f t="shared" si="49"/>
        <v>21.63</v>
      </c>
      <c r="S774" s="5">
        <f t="shared" si="50"/>
        <v>24.972000000000005</v>
      </c>
      <c r="T774" s="7">
        <f t="shared" si="51"/>
        <v>0.53585683017896235</v>
      </c>
    </row>
    <row r="775" spans="1:20" ht="15.6">
      <c r="A775" s="2">
        <v>908</v>
      </c>
      <c r="B775" s="3">
        <v>46151</v>
      </c>
      <c r="C775" s="4">
        <f>YEAR(SalesDataTable[[#This Row],[Order Date]])</f>
        <v>2026</v>
      </c>
      <c r="D775" s="16" t="str">
        <f>"Q"&amp;ROUNDUP(MONTH(SalesDataTable[[#This Row],[Order Date]])/3,0)</f>
        <v>Q2</v>
      </c>
      <c r="E775" s="4">
        <f>MONTH(SalesDataTable[[#This Row],[Order Date]])</f>
        <v>5</v>
      </c>
      <c r="F775" s="16" t="str">
        <f>TEXT(SalesDataTable[[#This Row],[Order Date]],"MMM")</f>
        <v>May</v>
      </c>
      <c r="G775" s="4" t="s">
        <v>20</v>
      </c>
      <c r="H775" s="4" t="s">
        <v>33</v>
      </c>
      <c r="I775" s="4" t="s">
        <v>19</v>
      </c>
      <c r="J775" s="4" t="s">
        <v>3</v>
      </c>
      <c r="K775" s="4" t="s">
        <v>14</v>
      </c>
      <c r="L775" s="4" t="s">
        <v>32</v>
      </c>
      <c r="M775" s="8">
        <v>2</v>
      </c>
      <c r="N775" s="5">
        <v>46.25</v>
      </c>
      <c r="O775" s="6">
        <v>0</v>
      </c>
      <c r="P775" s="5">
        <v>18.12</v>
      </c>
      <c r="Q775" s="5">
        <f t="shared" si="48"/>
        <v>92.5</v>
      </c>
      <c r="R775" s="5">
        <f t="shared" si="49"/>
        <v>36.24</v>
      </c>
      <c r="S775" s="5">
        <f t="shared" si="50"/>
        <v>56.26</v>
      </c>
      <c r="T775" s="7">
        <f t="shared" si="51"/>
        <v>0.60821621621621624</v>
      </c>
    </row>
    <row r="776" spans="1:20" ht="15.6">
      <c r="A776" s="2">
        <v>3159</v>
      </c>
      <c r="B776" s="3">
        <v>46151</v>
      </c>
      <c r="C776" s="4">
        <f>YEAR(SalesDataTable[[#This Row],[Order Date]])</f>
        <v>2026</v>
      </c>
      <c r="D776" s="16" t="str">
        <f>"Q"&amp;ROUNDUP(MONTH(SalesDataTable[[#This Row],[Order Date]])/3,0)</f>
        <v>Q2</v>
      </c>
      <c r="E776" s="4">
        <f>MONTH(SalesDataTable[[#This Row],[Order Date]])</f>
        <v>5</v>
      </c>
      <c r="F776" s="16" t="str">
        <f>TEXT(SalesDataTable[[#This Row],[Order Date]],"MMM")</f>
        <v>May</v>
      </c>
      <c r="G776" s="4" t="s">
        <v>0</v>
      </c>
      <c r="H776" s="4" t="s">
        <v>1</v>
      </c>
      <c r="I776" s="4" t="s">
        <v>2</v>
      </c>
      <c r="J776" s="4" t="s">
        <v>3</v>
      </c>
      <c r="K776" s="4" t="s">
        <v>23</v>
      </c>
      <c r="L776" s="4" t="s">
        <v>29</v>
      </c>
      <c r="M776" s="8">
        <v>3</v>
      </c>
      <c r="N776" s="5">
        <v>198.5</v>
      </c>
      <c r="O776" s="6">
        <v>0</v>
      </c>
      <c r="P776" s="5">
        <v>102.23</v>
      </c>
      <c r="Q776" s="5">
        <f t="shared" si="48"/>
        <v>595.5</v>
      </c>
      <c r="R776" s="5">
        <f t="shared" si="49"/>
        <v>306.69</v>
      </c>
      <c r="S776" s="5">
        <f t="shared" si="50"/>
        <v>288.81</v>
      </c>
      <c r="T776" s="7">
        <f t="shared" si="51"/>
        <v>0.48498740554156172</v>
      </c>
    </row>
    <row r="777" spans="1:20" ht="15.6">
      <c r="A777" s="2">
        <v>4509</v>
      </c>
      <c r="B777" s="3">
        <v>46151</v>
      </c>
      <c r="C777" s="4">
        <f>YEAR(SalesDataTable[[#This Row],[Order Date]])</f>
        <v>2026</v>
      </c>
      <c r="D777" s="16" t="str">
        <f>"Q"&amp;ROUNDUP(MONTH(SalesDataTable[[#This Row],[Order Date]])/3,0)</f>
        <v>Q2</v>
      </c>
      <c r="E777" s="4">
        <f>MONTH(SalesDataTable[[#This Row],[Order Date]])</f>
        <v>5</v>
      </c>
      <c r="F777" s="16" t="str">
        <f>TEXT(SalesDataTable[[#This Row],[Order Date]],"MMM")</f>
        <v>May</v>
      </c>
      <c r="G777" s="4" t="s">
        <v>20</v>
      </c>
      <c r="H777" s="4" t="s">
        <v>33</v>
      </c>
      <c r="I777" s="4" t="s">
        <v>2</v>
      </c>
      <c r="J777" s="4" t="s">
        <v>13</v>
      </c>
      <c r="K777" s="4" t="s">
        <v>9</v>
      </c>
      <c r="L777" s="4" t="s">
        <v>37</v>
      </c>
      <c r="M777" s="8">
        <v>1</v>
      </c>
      <c r="N777" s="5">
        <v>152.80000000000001</v>
      </c>
      <c r="O777" s="6">
        <v>0.1</v>
      </c>
      <c r="P777" s="5">
        <v>77.67</v>
      </c>
      <c r="Q777" s="5">
        <f t="shared" si="48"/>
        <v>137.52000000000001</v>
      </c>
      <c r="R777" s="5">
        <f t="shared" si="49"/>
        <v>77.67</v>
      </c>
      <c r="S777" s="5">
        <f t="shared" si="50"/>
        <v>59.850000000000009</v>
      </c>
      <c r="T777" s="7">
        <f t="shared" si="51"/>
        <v>0.43520942408376967</v>
      </c>
    </row>
    <row r="778" spans="1:20" ht="15.6">
      <c r="A778" s="2">
        <v>4677</v>
      </c>
      <c r="B778" s="3">
        <v>46151</v>
      </c>
      <c r="C778" s="4">
        <f>YEAR(SalesDataTable[[#This Row],[Order Date]])</f>
        <v>2026</v>
      </c>
      <c r="D778" s="16" t="str">
        <f>"Q"&amp;ROUNDUP(MONTH(SalesDataTable[[#This Row],[Order Date]])/3,0)</f>
        <v>Q2</v>
      </c>
      <c r="E778" s="4">
        <f>MONTH(SalesDataTable[[#This Row],[Order Date]])</f>
        <v>5</v>
      </c>
      <c r="F778" s="16" t="str">
        <f>TEXT(SalesDataTable[[#This Row],[Order Date]],"MMM")</f>
        <v>May</v>
      </c>
      <c r="G778" s="4" t="s">
        <v>6</v>
      </c>
      <c r="H778" s="4" t="s">
        <v>49</v>
      </c>
      <c r="I778" s="4" t="s">
        <v>2</v>
      </c>
      <c r="J778" s="4" t="s">
        <v>16</v>
      </c>
      <c r="K778" s="4" t="s">
        <v>14</v>
      </c>
      <c r="L778" s="4" t="s">
        <v>48</v>
      </c>
      <c r="M778" s="8">
        <v>2</v>
      </c>
      <c r="N778" s="5">
        <v>161.47999999999999</v>
      </c>
      <c r="O778" s="6">
        <v>0</v>
      </c>
      <c r="P778" s="5">
        <v>85.03</v>
      </c>
      <c r="Q778" s="5">
        <f t="shared" si="48"/>
        <v>322.95999999999998</v>
      </c>
      <c r="R778" s="5">
        <f t="shared" si="49"/>
        <v>170.06</v>
      </c>
      <c r="S778" s="5">
        <f t="shared" si="50"/>
        <v>152.89999999999998</v>
      </c>
      <c r="T778" s="7">
        <f t="shared" si="51"/>
        <v>0.47343324250681196</v>
      </c>
    </row>
    <row r="779" spans="1:20" ht="15.6">
      <c r="A779" s="2">
        <v>4867</v>
      </c>
      <c r="B779" s="3">
        <v>46151</v>
      </c>
      <c r="C779" s="4">
        <f>YEAR(SalesDataTable[[#This Row],[Order Date]])</f>
        <v>2026</v>
      </c>
      <c r="D779" s="16" t="str">
        <f>"Q"&amp;ROUNDUP(MONTH(SalesDataTable[[#This Row],[Order Date]])/3,0)</f>
        <v>Q2</v>
      </c>
      <c r="E779" s="4">
        <f>MONTH(SalesDataTable[[#This Row],[Order Date]])</f>
        <v>5</v>
      </c>
      <c r="F779" s="16" t="str">
        <f>TEXT(SalesDataTable[[#This Row],[Order Date]],"MMM")</f>
        <v>May</v>
      </c>
      <c r="G779" s="4" t="s">
        <v>6</v>
      </c>
      <c r="H779" s="4" t="s">
        <v>27</v>
      </c>
      <c r="I779" s="4" t="s">
        <v>19</v>
      </c>
      <c r="J779" s="4" t="s">
        <v>3</v>
      </c>
      <c r="K779" s="4" t="s">
        <v>4</v>
      </c>
      <c r="L779" s="4" t="s">
        <v>5</v>
      </c>
      <c r="M779" s="8">
        <v>1</v>
      </c>
      <c r="N779" s="5">
        <v>82.86</v>
      </c>
      <c r="O779" s="6">
        <v>0</v>
      </c>
      <c r="P779" s="5">
        <v>42.67</v>
      </c>
      <c r="Q779" s="5">
        <f t="shared" si="48"/>
        <v>82.86</v>
      </c>
      <c r="R779" s="5">
        <f t="shared" si="49"/>
        <v>42.67</v>
      </c>
      <c r="S779" s="5">
        <f t="shared" si="50"/>
        <v>40.19</v>
      </c>
      <c r="T779" s="7">
        <f t="shared" si="51"/>
        <v>0.48503499879314504</v>
      </c>
    </row>
    <row r="780" spans="1:20" ht="15.6">
      <c r="A780" s="2">
        <v>1615</v>
      </c>
      <c r="B780" s="3">
        <v>46152</v>
      </c>
      <c r="C780" s="4">
        <f>YEAR(SalesDataTable[[#This Row],[Order Date]])</f>
        <v>2026</v>
      </c>
      <c r="D780" s="16" t="str">
        <f>"Q"&amp;ROUNDUP(MONTH(SalesDataTable[[#This Row],[Order Date]])/3,0)</f>
        <v>Q2</v>
      </c>
      <c r="E780" s="4">
        <f>MONTH(SalesDataTable[[#This Row],[Order Date]])</f>
        <v>5</v>
      </c>
      <c r="F780" s="16" t="str">
        <f>TEXT(SalesDataTable[[#This Row],[Order Date]],"MMM")</f>
        <v>May</v>
      </c>
      <c r="G780" s="4" t="s">
        <v>20</v>
      </c>
      <c r="H780" s="4" t="s">
        <v>21</v>
      </c>
      <c r="I780" s="4" t="s">
        <v>2</v>
      </c>
      <c r="J780" s="4" t="s">
        <v>13</v>
      </c>
      <c r="K780" s="4" t="s">
        <v>34</v>
      </c>
      <c r="L780" s="4" t="s">
        <v>45</v>
      </c>
      <c r="M780" s="8">
        <v>1</v>
      </c>
      <c r="N780" s="5">
        <v>51.15</v>
      </c>
      <c r="O780" s="6">
        <v>0</v>
      </c>
      <c r="P780" s="5">
        <v>21.39</v>
      </c>
      <c r="Q780" s="5">
        <f t="shared" si="48"/>
        <v>51.15</v>
      </c>
      <c r="R780" s="5">
        <f t="shared" si="49"/>
        <v>21.39</v>
      </c>
      <c r="S780" s="5">
        <f t="shared" si="50"/>
        <v>29.759999999999998</v>
      </c>
      <c r="T780" s="7">
        <f t="shared" si="51"/>
        <v>0.58181818181818179</v>
      </c>
    </row>
    <row r="781" spans="1:20" ht="15.6">
      <c r="A781" s="2">
        <v>1812</v>
      </c>
      <c r="B781" s="3">
        <v>46152</v>
      </c>
      <c r="C781" s="4">
        <f>YEAR(SalesDataTable[[#This Row],[Order Date]])</f>
        <v>2026</v>
      </c>
      <c r="D781" s="16" t="str">
        <f>"Q"&amp;ROUNDUP(MONTH(SalesDataTable[[#This Row],[Order Date]])/3,0)</f>
        <v>Q2</v>
      </c>
      <c r="E781" s="4">
        <f>MONTH(SalesDataTable[[#This Row],[Order Date]])</f>
        <v>5</v>
      </c>
      <c r="F781" s="16" t="str">
        <f>TEXT(SalesDataTable[[#This Row],[Order Date]],"MMM")</f>
        <v>May</v>
      </c>
      <c r="G781" s="4" t="s">
        <v>11</v>
      </c>
      <c r="H781" s="4" t="s">
        <v>12</v>
      </c>
      <c r="I781" s="4" t="s">
        <v>8</v>
      </c>
      <c r="J781" s="4" t="s">
        <v>16</v>
      </c>
      <c r="K781" s="4" t="s">
        <v>34</v>
      </c>
      <c r="L781" s="4" t="s">
        <v>45</v>
      </c>
      <c r="M781" s="8">
        <v>12</v>
      </c>
      <c r="N781" s="5">
        <v>50.53</v>
      </c>
      <c r="O781" s="6">
        <v>0.1</v>
      </c>
      <c r="P781" s="5">
        <v>22.09</v>
      </c>
      <c r="Q781" s="5">
        <f t="shared" si="48"/>
        <v>545.72400000000005</v>
      </c>
      <c r="R781" s="5">
        <f t="shared" si="49"/>
        <v>265.08</v>
      </c>
      <c r="S781" s="5">
        <f t="shared" si="50"/>
        <v>280.64400000000006</v>
      </c>
      <c r="T781" s="7">
        <f t="shared" si="51"/>
        <v>0.5142599555819426</v>
      </c>
    </row>
    <row r="782" spans="1:20" ht="15.6">
      <c r="A782" s="2">
        <v>3645</v>
      </c>
      <c r="B782" s="3">
        <v>46152</v>
      </c>
      <c r="C782" s="4">
        <f>YEAR(SalesDataTable[[#This Row],[Order Date]])</f>
        <v>2026</v>
      </c>
      <c r="D782" s="16" t="str">
        <f>"Q"&amp;ROUNDUP(MONTH(SalesDataTable[[#This Row],[Order Date]])/3,0)</f>
        <v>Q2</v>
      </c>
      <c r="E782" s="4">
        <f>MONTH(SalesDataTable[[#This Row],[Order Date]])</f>
        <v>5</v>
      </c>
      <c r="F782" s="16" t="str">
        <f>TEXT(SalesDataTable[[#This Row],[Order Date]],"MMM")</f>
        <v>May</v>
      </c>
      <c r="G782" s="4" t="s">
        <v>6</v>
      </c>
      <c r="H782" s="4" t="s">
        <v>7</v>
      </c>
      <c r="I782" s="4" t="s">
        <v>28</v>
      </c>
      <c r="J782" s="4" t="s">
        <v>3</v>
      </c>
      <c r="K782" s="4" t="s">
        <v>4</v>
      </c>
      <c r="L782" s="4" t="s">
        <v>22</v>
      </c>
      <c r="M782" s="8">
        <v>2</v>
      </c>
      <c r="N782" s="5">
        <v>50.93</v>
      </c>
      <c r="O782" s="6">
        <v>0</v>
      </c>
      <c r="P782" s="5">
        <v>22.91</v>
      </c>
      <c r="Q782" s="5">
        <f t="shared" si="48"/>
        <v>101.86</v>
      </c>
      <c r="R782" s="5">
        <f t="shared" si="49"/>
        <v>45.82</v>
      </c>
      <c r="S782" s="5">
        <f t="shared" si="50"/>
        <v>56.04</v>
      </c>
      <c r="T782" s="7">
        <f t="shared" si="51"/>
        <v>0.55016689573924993</v>
      </c>
    </row>
    <row r="783" spans="1:20" ht="15.6">
      <c r="A783" s="2">
        <v>3804</v>
      </c>
      <c r="B783" s="3">
        <v>46152</v>
      </c>
      <c r="C783" s="4">
        <f>YEAR(SalesDataTable[[#This Row],[Order Date]])</f>
        <v>2026</v>
      </c>
      <c r="D783" s="16" t="str">
        <f>"Q"&amp;ROUNDUP(MONTH(SalesDataTable[[#This Row],[Order Date]])/3,0)</f>
        <v>Q2</v>
      </c>
      <c r="E783" s="4">
        <f>MONTH(SalesDataTable[[#This Row],[Order Date]])</f>
        <v>5</v>
      </c>
      <c r="F783" s="16" t="str">
        <f>TEXT(SalesDataTable[[#This Row],[Order Date]],"MMM")</f>
        <v>May</v>
      </c>
      <c r="G783" s="4" t="s">
        <v>11</v>
      </c>
      <c r="H783" s="4" t="s">
        <v>25</v>
      </c>
      <c r="I783" s="4" t="s">
        <v>2</v>
      </c>
      <c r="J783" s="4" t="s">
        <v>3</v>
      </c>
      <c r="K783" s="4" t="s">
        <v>34</v>
      </c>
      <c r="L783" s="4" t="s">
        <v>45</v>
      </c>
      <c r="M783" s="8">
        <v>2</v>
      </c>
      <c r="N783" s="5">
        <v>50.79</v>
      </c>
      <c r="O783" s="6">
        <v>0.05</v>
      </c>
      <c r="P783" s="5">
        <v>21.83</v>
      </c>
      <c r="Q783" s="5">
        <f t="shared" si="48"/>
        <v>96.500999999999991</v>
      </c>
      <c r="R783" s="5">
        <f t="shared" si="49"/>
        <v>43.66</v>
      </c>
      <c r="S783" s="5">
        <f t="shared" si="50"/>
        <v>52.840999999999994</v>
      </c>
      <c r="T783" s="7">
        <f t="shared" si="51"/>
        <v>0.54756945523880585</v>
      </c>
    </row>
    <row r="784" spans="1:20" ht="15.6">
      <c r="A784" s="2">
        <v>4367</v>
      </c>
      <c r="B784" s="3">
        <v>46152</v>
      </c>
      <c r="C784" s="4">
        <f>YEAR(SalesDataTable[[#This Row],[Order Date]])</f>
        <v>2026</v>
      </c>
      <c r="D784" s="16" t="str">
        <f>"Q"&amp;ROUNDUP(MONTH(SalesDataTable[[#This Row],[Order Date]])/3,0)</f>
        <v>Q2</v>
      </c>
      <c r="E784" s="4">
        <f>MONTH(SalesDataTable[[#This Row],[Order Date]])</f>
        <v>5</v>
      </c>
      <c r="F784" s="16" t="str">
        <f>TEXT(SalesDataTable[[#This Row],[Order Date]],"MMM")</f>
        <v>May</v>
      </c>
      <c r="G784" s="4" t="s">
        <v>20</v>
      </c>
      <c r="H784" s="4" t="s">
        <v>33</v>
      </c>
      <c r="I784" s="4" t="s">
        <v>2</v>
      </c>
      <c r="J784" s="4" t="s">
        <v>16</v>
      </c>
      <c r="K784" s="4" t="s">
        <v>14</v>
      </c>
      <c r="L784" s="4" t="s">
        <v>48</v>
      </c>
      <c r="M784" s="8">
        <v>5</v>
      </c>
      <c r="N784" s="5">
        <v>160.94</v>
      </c>
      <c r="O784" s="6">
        <v>0.1</v>
      </c>
      <c r="P784" s="5">
        <v>88.89</v>
      </c>
      <c r="Q784" s="5">
        <f t="shared" si="48"/>
        <v>724.23</v>
      </c>
      <c r="R784" s="5">
        <f t="shared" si="49"/>
        <v>444.45</v>
      </c>
      <c r="S784" s="5">
        <f t="shared" si="50"/>
        <v>279.78000000000003</v>
      </c>
      <c r="T784" s="7">
        <f t="shared" si="51"/>
        <v>0.38631374011018604</v>
      </c>
    </row>
    <row r="785" spans="1:20" ht="15.6">
      <c r="A785" s="2">
        <v>4746</v>
      </c>
      <c r="B785" s="3">
        <v>46152</v>
      </c>
      <c r="C785" s="4">
        <f>YEAR(SalesDataTable[[#This Row],[Order Date]])</f>
        <v>2026</v>
      </c>
      <c r="D785" s="16" t="str">
        <f>"Q"&amp;ROUNDUP(MONTH(SalesDataTable[[#This Row],[Order Date]])/3,0)</f>
        <v>Q2</v>
      </c>
      <c r="E785" s="4">
        <f>MONTH(SalesDataTable[[#This Row],[Order Date]])</f>
        <v>5</v>
      </c>
      <c r="F785" s="16" t="str">
        <f>TEXT(SalesDataTable[[#This Row],[Order Date]],"MMM")</f>
        <v>May</v>
      </c>
      <c r="G785" s="4" t="s">
        <v>6</v>
      </c>
      <c r="H785" s="4" t="s">
        <v>7</v>
      </c>
      <c r="I785" s="4" t="s">
        <v>2</v>
      </c>
      <c r="J785" s="4" t="s">
        <v>3</v>
      </c>
      <c r="K785" s="4" t="s">
        <v>34</v>
      </c>
      <c r="L785" s="4" t="s">
        <v>42</v>
      </c>
      <c r="M785" s="8">
        <v>2</v>
      </c>
      <c r="N785" s="5">
        <v>36.409999999999997</v>
      </c>
      <c r="O785" s="6">
        <v>0</v>
      </c>
      <c r="P785" s="5">
        <v>13.92</v>
      </c>
      <c r="Q785" s="5">
        <f t="shared" si="48"/>
        <v>72.819999999999993</v>
      </c>
      <c r="R785" s="5">
        <f t="shared" si="49"/>
        <v>27.84</v>
      </c>
      <c r="S785" s="5">
        <f t="shared" si="50"/>
        <v>44.97999999999999</v>
      </c>
      <c r="T785" s="7">
        <f t="shared" si="51"/>
        <v>0.61768744850315838</v>
      </c>
    </row>
    <row r="786" spans="1:20" ht="15.6">
      <c r="A786" s="2">
        <v>4795</v>
      </c>
      <c r="B786" s="3">
        <v>46152</v>
      </c>
      <c r="C786" s="4">
        <f>YEAR(SalesDataTable[[#This Row],[Order Date]])</f>
        <v>2026</v>
      </c>
      <c r="D786" s="16" t="str">
        <f>"Q"&amp;ROUNDUP(MONTH(SalesDataTable[[#This Row],[Order Date]])/3,0)</f>
        <v>Q2</v>
      </c>
      <c r="E786" s="4">
        <f>MONTH(SalesDataTable[[#This Row],[Order Date]])</f>
        <v>5</v>
      </c>
      <c r="F786" s="16" t="str">
        <f>TEXT(SalesDataTable[[#This Row],[Order Date]],"MMM")</f>
        <v>May</v>
      </c>
      <c r="G786" s="4" t="s">
        <v>20</v>
      </c>
      <c r="H786" s="4" t="s">
        <v>21</v>
      </c>
      <c r="I786" s="4" t="s">
        <v>28</v>
      </c>
      <c r="J786" s="4" t="s">
        <v>3</v>
      </c>
      <c r="K786" s="4" t="s">
        <v>9</v>
      </c>
      <c r="L786" s="4" t="s">
        <v>46</v>
      </c>
      <c r="M786" s="8">
        <v>2</v>
      </c>
      <c r="N786" s="5">
        <v>72.25</v>
      </c>
      <c r="O786" s="6">
        <v>0</v>
      </c>
      <c r="P786" s="5">
        <v>32.25</v>
      </c>
      <c r="Q786" s="5">
        <f t="shared" si="48"/>
        <v>144.5</v>
      </c>
      <c r="R786" s="5">
        <f t="shared" si="49"/>
        <v>64.5</v>
      </c>
      <c r="S786" s="5">
        <f t="shared" si="50"/>
        <v>80</v>
      </c>
      <c r="T786" s="7">
        <f t="shared" si="51"/>
        <v>0.55363321799307963</v>
      </c>
    </row>
    <row r="787" spans="1:20" ht="15.6">
      <c r="A787" s="2">
        <v>4800</v>
      </c>
      <c r="B787" s="3">
        <v>46152</v>
      </c>
      <c r="C787" s="4">
        <f>YEAR(SalesDataTable[[#This Row],[Order Date]])</f>
        <v>2026</v>
      </c>
      <c r="D787" s="16" t="str">
        <f>"Q"&amp;ROUNDUP(MONTH(SalesDataTable[[#This Row],[Order Date]])/3,0)</f>
        <v>Q2</v>
      </c>
      <c r="E787" s="4">
        <f>MONTH(SalesDataTable[[#This Row],[Order Date]])</f>
        <v>5</v>
      </c>
      <c r="F787" s="16" t="str">
        <f>TEXT(SalesDataTable[[#This Row],[Order Date]],"MMM")</f>
        <v>May</v>
      </c>
      <c r="G787" s="4" t="s">
        <v>20</v>
      </c>
      <c r="H787" s="4" t="s">
        <v>33</v>
      </c>
      <c r="I787" s="4" t="s">
        <v>19</v>
      </c>
      <c r="J787" s="4" t="s">
        <v>13</v>
      </c>
      <c r="K787" s="4" t="s">
        <v>4</v>
      </c>
      <c r="L787" s="4" t="s">
        <v>30</v>
      </c>
      <c r="M787" s="8">
        <v>4</v>
      </c>
      <c r="N787" s="5">
        <v>103.36</v>
      </c>
      <c r="O787" s="6">
        <v>0</v>
      </c>
      <c r="P787" s="5">
        <v>51.59</v>
      </c>
      <c r="Q787" s="5">
        <f t="shared" si="48"/>
        <v>413.44</v>
      </c>
      <c r="R787" s="5">
        <f t="shared" si="49"/>
        <v>206.36</v>
      </c>
      <c r="S787" s="5">
        <f t="shared" si="50"/>
        <v>207.07999999999998</v>
      </c>
      <c r="T787" s="7">
        <f t="shared" si="51"/>
        <v>0.50087074303405565</v>
      </c>
    </row>
    <row r="788" spans="1:20" ht="15.6">
      <c r="A788" s="2">
        <v>5018</v>
      </c>
      <c r="B788" s="3">
        <v>46152</v>
      </c>
      <c r="C788" s="4">
        <f>YEAR(SalesDataTable[[#This Row],[Order Date]])</f>
        <v>2026</v>
      </c>
      <c r="D788" s="16" t="str">
        <f>"Q"&amp;ROUNDUP(MONTH(SalesDataTable[[#This Row],[Order Date]])/3,0)</f>
        <v>Q2</v>
      </c>
      <c r="E788" s="4">
        <f>MONTH(SalesDataTable[[#This Row],[Order Date]])</f>
        <v>5</v>
      </c>
      <c r="F788" s="16" t="str">
        <f>TEXT(SalesDataTable[[#This Row],[Order Date]],"MMM")</f>
        <v>May</v>
      </c>
      <c r="G788" s="4" t="s">
        <v>11</v>
      </c>
      <c r="H788" s="4" t="s">
        <v>12</v>
      </c>
      <c r="I788" s="4" t="s">
        <v>8</v>
      </c>
      <c r="J788" s="4" t="s">
        <v>16</v>
      </c>
      <c r="K788" s="4" t="s">
        <v>9</v>
      </c>
      <c r="L788" s="4" t="s">
        <v>17</v>
      </c>
      <c r="M788" s="8">
        <v>4</v>
      </c>
      <c r="N788" s="5">
        <v>145.85</v>
      </c>
      <c r="O788" s="6">
        <v>0.15</v>
      </c>
      <c r="P788" s="5">
        <v>79.69</v>
      </c>
      <c r="Q788" s="5">
        <f t="shared" si="48"/>
        <v>495.89</v>
      </c>
      <c r="R788" s="5">
        <f t="shared" si="49"/>
        <v>318.76</v>
      </c>
      <c r="S788" s="5">
        <f t="shared" si="50"/>
        <v>177.13</v>
      </c>
      <c r="T788" s="7">
        <f t="shared" si="51"/>
        <v>0.35719615237250196</v>
      </c>
    </row>
    <row r="789" spans="1:20" ht="15.6">
      <c r="A789" s="2">
        <v>474</v>
      </c>
      <c r="B789" s="3">
        <v>46153</v>
      </c>
      <c r="C789" s="4">
        <f>YEAR(SalesDataTable[[#This Row],[Order Date]])</f>
        <v>2026</v>
      </c>
      <c r="D789" s="16" t="str">
        <f>"Q"&amp;ROUNDUP(MONTH(SalesDataTable[[#This Row],[Order Date]])/3,0)</f>
        <v>Q2</v>
      </c>
      <c r="E789" s="4">
        <f>MONTH(SalesDataTable[[#This Row],[Order Date]])</f>
        <v>5</v>
      </c>
      <c r="F789" s="16" t="str">
        <f>TEXT(SalesDataTable[[#This Row],[Order Date]],"MMM")</f>
        <v>May</v>
      </c>
      <c r="G789" s="4" t="s">
        <v>6</v>
      </c>
      <c r="H789" s="4" t="s">
        <v>43</v>
      </c>
      <c r="I789" s="4" t="s">
        <v>2</v>
      </c>
      <c r="J789" s="4" t="s">
        <v>3</v>
      </c>
      <c r="K789" s="4" t="s">
        <v>4</v>
      </c>
      <c r="L789" s="4" t="s">
        <v>30</v>
      </c>
      <c r="M789" s="8">
        <v>2</v>
      </c>
      <c r="N789" s="5">
        <v>100.49</v>
      </c>
      <c r="O789" s="6">
        <v>0.1</v>
      </c>
      <c r="P789" s="5">
        <v>50.11</v>
      </c>
      <c r="Q789" s="5">
        <f t="shared" si="48"/>
        <v>180.88200000000001</v>
      </c>
      <c r="R789" s="5">
        <f t="shared" si="49"/>
        <v>100.22</v>
      </c>
      <c r="S789" s="5">
        <f t="shared" si="50"/>
        <v>80.662000000000006</v>
      </c>
      <c r="T789" s="7">
        <f t="shared" si="51"/>
        <v>0.44593713028383147</v>
      </c>
    </row>
    <row r="790" spans="1:20" ht="15.6">
      <c r="A790" s="2">
        <v>1175</v>
      </c>
      <c r="B790" s="3">
        <v>46153</v>
      </c>
      <c r="C790" s="4">
        <f>YEAR(SalesDataTable[[#This Row],[Order Date]])</f>
        <v>2026</v>
      </c>
      <c r="D790" s="16" t="str">
        <f>"Q"&amp;ROUNDUP(MONTH(SalesDataTable[[#This Row],[Order Date]])/3,0)</f>
        <v>Q2</v>
      </c>
      <c r="E790" s="4">
        <f>MONTH(SalesDataTable[[#This Row],[Order Date]])</f>
        <v>5</v>
      </c>
      <c r="F790" s="16" t="str">
        <f>TEXT(SalesDataTable[[#This Row],[Order Date]],"MMM")</f>
        <v>May</v>
      </c>
      <c r="G790" s="4" t="s">
        <v>11</v>
      </c>
      <c r="H790" s="4" t="s">
        <v>52</v>
      </c>
      <c r="I790" s="4" t="s">
        <v>8</v>
      </c>
      <c r="J790" s="4" t="s">
        <v>3</v>
      </c>
      <c r="K790" s="4" t="s">
        <v>23</v>
      </c>
      <c r="L790" s="4" t="s">
        <v>24</v>
      </c>
      <c r="M790" s="8">
        <v>4</v>
      </c>
      <c r="N790" s="5">
        <v>332.89</v>
      </c>
      <c r="O790" s="6">
        <v>0.1</v>
      </c>
      <c r="P790" s="5">
        <v>198.06</v>
      </c>
      <c r="Q790" s="5">
        <f t="shared" si="48"/>
        <v>1198.404</v>
      </c>
      <c r="R790" s="5">
        <f t="shared" si="49"/>
        <v>792.24</v>
      </c>
      <c r="S790" s="5">
        <f t="shared" si="50"/>
        <v>406.16399999999999</v>
      </c>
      <c r="T790" s="7">
        <f t="shared" si="51"/>
        <v>0.33892076461694054</v>
      </c>
    </row>
    <row r="791" spans="1:20" ht="15.6">
      <c r="A791" s="2">
        <v>2015</v>
      </c>
      <c r="B791" s="3">
        <v>46153</v>
      </c>
      <c r="C791" s="4">
        <f>YEAR(SalesDataTable[[#This Row],[Order Date]])</f>
        <v>2026</v>
      </c>
      <c r="D791" s="16" t="str">
        <f>"Q"&amp;ROUNDUP(MONTH(SalesDataTable[[#This Row],[Order Date]])/3,0)</f>
        <v>Q2</v>
      </c>
      <c r="E791" s="4">
        <f>MONTH(SalesDataTable[[#This Row],[Order Date]])</f>
        <v>5</v>
      </c>
      <c r="F791" s="16" t="str">
        <f>TEXT(SalesDataTable[[#This Row],[Order Date]],"MMM")</f>
        <v>May</v>
      </c>
      <c r="G791" s="4" t="s">
        <v>6</v>
      </c>
      <c r="H791" s="4" t="s">
        <v>43</v>
      </c>
      <c r="I791" s="4" t="s">
        <v>2</v>
      </c>
      <c r="J791" s="4" t="s">
        <v>13</v>
      </c>
      <c r="K791" s="4" t="s">
        <v>9</v>
      </c>
      <c r="L791" s="4" t="s">
        <v>37</v>
      </c>
      <c r="M791" s="8">
        <v>1</v>
      </c>
      <c r="N791" s="5">
        <v>154.6</v>
      </c>
      <c r="O791" s="6">
        <v>0</v>
      </c>
      <c r="P791" s="5">
        <v>80.05</v>
      </c>
      <c r="Q791" s="5">
        <f t="shared" si="48"/>
        <v>154.6</v>
      </c>
      <c r="R791" s="5">
        <f t="shared" si="49"/>
        <v>80.05</v>
      </c>
      <c r="S791" s="5">
        <f t="shared" si="50"/>
        <v>74.55</v>
      </c>
      <c r="T791" s="7">
        <f t="shared" si="51"/>
        <v>0.48221216041397152</v>
      </c>
    </row>
    <row r="792" spans="1:20" ht="15.6">
      <c r="A792" s="2">
        <v>2196</v>
      </c>
      <c r="B792" s="3">
        <v>46153</v>
      </c>
      <c r="C792" s="4">
        <f>YEAR(SalesDataTable[[#This Row],[Order Date]])</f>
        <v>2026</v>
      </c>
      <c r="D792" s="16" t="str">
        <f>"Q"&amp;ROUNDUP(MONTH(SalesDataTable[[#This Row],[Order Date]])/3,0)</f>
        <v>Q2</v>
      </c>
      <c r="E792" s="4">
        <f>MONTH(SalesDataTable[[#This Row],[Order Date]])</f>
        <v>5</v>
      </c>
      <c r="F792" s="16" t="str">
        <f>TEXT(SalesDataTable[[#This Row],[Order Date]],"MMM")</f>
        <v>May</v>
      </c>
      <c r="G792" s="4" t="s">
        <v>20</v>
      </c>
      <c r="H792" s="4" t="s">
        <v>21</v>
      </c>
      <c r="I792" s="4" t="s">
        <v>28</v>
      </c>
      <c r="J792" s="4" t="s">
        <v>3</v>
      </c>
      <c r="K792" s="4" t="s">
        <v>4</v>
      </c>
      <c r="L792" s="4" t="s">
        <v>5</v>
      </c>
      <c r="M792" s="8">
        <v>1</v>
      </c>
      <c r="N792" s="5">
        <v>83.23</v>
      </c>
      <c r="O792" s="6">
        <v>0.05</v>
      </c>
      <c r="P792" s="5">
        <v>43.82</v>
      </c>
      <c r="Q792" s="5">
        <f t="shared" si="48"/>
        <v>79.0685</v>
      </c>
      <c r="R792" s="5">
        <f t="shared" si="49"/>
        <v>43.82</v>
      </c>
      <c r="S792" s="5">
        <f t="shared" si="50"/>
        <v>35.2485</v>
      </c>
      <c r="T792" s="7">
        <f t="shared" si="51"/>
        <v>0.44579699880483376</v>
      </c>
    </row>
    <row r="793" spans="1:20" ht="15.6">
      <c r="A793" s="2">
        <v>3508</v>
      </c>
      <c r="B793" s="3">
        <v>46153</v>
      </c>
      <c r="C793" s="4">
        <f>YEAR(SalesDataTable[[#This Row],[Order Date]])</f>
        <v>2026</v>
      </c>
      <c r="D793" s="16" t="str">
        <f>"Q"&amp;ROUNDUP(MONTH(SalesDataTable[[#This Row],[Order Date]])/3,0)</f>
        <v>Q2</v>
      </c>
      <c r="E793" s="4">
        <f>MONTH(SalesDataTable[[#This Row],[Order Date]])</f>
        <v>5</v>
      </c>
      <c r="F793" s="16" t="str">
        <f>TEXT(SalesDataTable[[#This Row],[Order Date]],"MMM")</f>
        <v>May</v>
      </c>
      <c r="G793" s="4" t="s">
        <v>6</v>
      </c>
      <c r="H793" s="4" t="s">
        <v>43</v>
      </c>
      <c r="I793" s="4" t="s">
        <v>28</v>
      </c>
      <c r="J793" s="4" t="s">
        <v>3</v>
      </c>
      <c r="K793" s="4" t="s">
        <v>14</v>
      </c>
      <c r="L793" s="4" t="s">
        <v>32</v>
      </c>
      <c r="M793" s="8">
        <v>3</v>
      </c>
      <c r="N793" s="5">
        <v>46.23</v>
      </c>
      <c r="O793" s="6">
        <v>0</v>
      </c>
      <c r="P793" s="5">
        <v>18.47</v>
      </c>
      <c r="Q793" s="5">
        <f t="shared" si="48"/>
        <v>138.69</v>
      </c>
      <c r="R793" s="5">
        <f t="shared" si="49"/>
        <v>55.41</v>
      </c>
      <c r="S793" s="5">
        <f t="shared" si="50"/>
        <v>83.28</v>
      </c>
      <c r="T793" s="7">
        <f t="shared" si="51"/>
        <v>0.60047588146225395</v>
      </c>
    </row>
    <row r="794" spans="1:20" ht="15.6">
      <c r="A794" s="2">
        <v>3516</v>
      </c>
      <c r="B794" s="3">
        <v>46153</v>
      </c>
      <c r="C794" s="4">
        <f>YEAR(SalesDataTable[[#This Row],[Order Date]])</f>
        <v>2026</v>
      </c>
      <c r="D794" s="16" t="str">
        <f>"Q"&amp;ROUNDUP(MONTH(SalesDataTable[[#This Row],[Order Date]])/3,0)</f>
        <v>Q2</v>
      </c>
      <c r="E794" s="4">
        <f>MONTH(SalesDataTable[[#This Row],[Order Date]])</f>
        <v>5</v>
      </c>
      <c r="F794" s="16" t="str">
        <f>TEXT(SalesDataTable[[#This Row],[Order Date]],"MMM")</f>
        <v>May</v>
      </c>
      <c r="G794" s="4" t="s">
        <v>20</v>
      </c>
      <c r="H794" s="4" t="s">
        <v>31</v>
      </c>
      <c r="I794" s="4" t="s">
        <v>28</v>
      </c>
      <c r="J794" s="4" t="s">
        <v>3</v>
      </c>
      <c r="K794" s="4" t="s">
        <v>23</v>
      </c>
      <c r="L794" s="4" t="s">
        <v>51</v>
      </c>
      <c r="M794" s="8">
        <v>1</v>
      </c>
      <c r="N794" s="5">
        <v>125.3</v>
      </c>
      <c r="O794" s="6">
        <v>0.05</v>
      </c>
      <c r="P794" s="5">
        <v>59.62</v>
      </c>
      <c r="Q794" s="5">
        <f t="shared" si="48"/>
        <v>119.035</v>
      </c>
      <c r="R794" s="5">
        <f t="shared" si="49"/>
        <v>59.62</v>
      </c>
      <c r="S794" s="5">
        <f t="shared" si="50"/>
        <v>59.414999999999999</v>
      </c>
      <c r="T794" s="7">
        <f t="shared" si="51"/>
        <v>0.49913890872432476</v>
      </c>
    </row>
    <row r="795" spans="1:20" ht="15.6">
      <c r="A795" s="2">
        <v>3570</v>
      </c>
      <c r="B795" s="3">
        <v>46153</v>
      </c>
      <c r="C795" s="4">
        <f>YEAR(SalesDataTable[[#This Row],[Order Date]])</f>
        <v>2026</v>
      </c>
      <c r="D795" s="16" t="str">
        <f>"Q"&amp;ROUNDUP(MONTH(SalesDataTable[[#This Row],[Order Date]])/3,0)</f>
        <v>Q2</v>
      </c>
      <c r="E795" s="4">
        <f>MONTH(SalesDataTable[[#This Row],[Order Date]])</f>
        <v>5</v>
      </c>
      <c r="F795" s="16" t="str">
        <f>TEXT(SalesDataTable[[#This Row],[Order Date]],"MMM")</f>
        <v>May</v>
      </c>
      <c r="G795" s="4" t="s">
        <v>6</v>
      </c>
      <c r="H795" s="4" t="s">
        <v>43</v>
      </c>
      <c r="I795" s="4" t="s">
        <v>2</v>
      </c>
      <c r="J795" s="4" t="s">
        <v>16</v>
      </c>
      <c r="K795" s="4" t="s">
        <v>14</v>
      </c>
      <c r="L795" s="4" t="s">
        <v>15</v>
      </c>
      <c r="M795" s="8">
        <v>1</v>
      </c>
      <c r="N795" s="5">
        <v>36.159999999999997</v>
      </c>
      <c r="O795" s="6">
        <v>0.1</v>
      </c>
      <c r="P795" s="5">
        <v>13.38</v>
      </c>
      <c r="Q795" s="5">
        <f t="shared" si="48"/>
        <v>32.543999999999997</v>
      </c>
      <c r="R795" s="5">
        <f t="shared" si="49"/>
        <v>13.38</v>
      </c>
      <c r="S795" s="5">
        <f t="shared" si="50"/>
        <v>19.163999999999994</v>
      </c>
      <c r="T795" s="7">
        <f t="shared" si="51"/>
        <v>0.58886430678466062</v>
      </c>
    </row>
    <row r="796" spans="1:20" ht="15.6">
      <c r="A796" s="2">
        <v>4799</v>
      </c>
      <c r="B796" s="3">
        <v>46153</v>
      </c>
      <c r="C796" s="4">
        <f>YEAR(SalesDataTable[[#This Row],[Order Date]])</f>
        <v>2026</v>
      </c>
      <c r="D796" s="16" t="str">
        <f>"Q"&amp;ROUNDUP(MONTH(SalesDataTable[[#This Row],[Order Date]])/3,0)</f>
        <v>Q2</v>
      </c>
      <c r="E796" s="4">
        <f>MONTH(SalesDataTable[[#This Row],[Order Date]])</f>
        <v>5</v>
      </c>
      <c r="F796" s="16" t="str">
        <f>TEXT(SalesDataTable[[#This Row],[Order Date]],"MMM")</f>
        <v>May</v>
      </c>
      <c r="G796" s="4" t="s">
        <v>20</v>
      </c>
      <c r="H796" s="4" t="s">
        <v>47</v>
      </c>
      <c r="I796" s="4" t="s">
        <v>2</v>
      </c>
      <c r="J796" s="4" t="s">
        <v>3</v>
      </c>
      <c r="K796" s="4" t="s">
        <v>23</v>
      </c>
      <c r="L796" s="4" t="s">
        <v>51</v>
      </c>
      <c r="M796" s="8">
        <v>1</v>
      </c>
      <c r="N796" s="5">
        <v>121.41</v>
      </c>
      <c r="O796" s="6">
        <v>0.05</v>
      </c>
      <c r="P796" s="5">
        <v>60.75</v>
      </c>
      <c r="Q796" s="5">
        <f t="shared" si="48"/>
        <v>115.33949999999999</v>
      </c>
      <c r="R796" s="5">
        <f t="shared" si="49"/>
        <v>60.75</v>
      </c>
      <c r="S796" s="5">
        <f t="shared" si="50"/>
        <v>54.589499999999987</v>
      </c>
      <c r="T796" s="7">
        <f t="shared" si="51"/>
        <v>0.47329405797666879</v>
      </c>
    </row>
    <row r="797" spans="1:20" ht="15.6">
      <c r="A797" s="2">
        <v>5156</v>
      </c>
      <c r="B797" s="3">
        <v>46153</v>
      </c>
      <c r="C797" s="4">
        <f>YEAR(SalesDataTable[[#This Row],[Order Date]])</f>
        <v>2026</v>
      </c>
      <c r="D797" s="16" t="str">
        <f>"Q"&amp;ROUNDUP(MONTH(SalesDataTable[[#This Row],[Order Date]])/3,0)</f>
        <v>Q2</v>
      </c>
      <c r="E797" s="4">
        <f>MONTH(SalesDataTable[[#This Row],[Order Date]])</f>
        <v>5</v>
      </c>
      <c r="F797" s="16" t="str">
        <f>TEXT(SalesDataTable[[#This Row],[Order Date]],"MMM")</f>
        <v>May</v>
      </c>
      <c r="G797" s="4" t="s">
        <v>0</v>
      </c>
      <c r="H797" s="4" t="s">
        <v>1</v>
      </c>
      <c r="I797" s="4" t="s">
        <v>19</v>
      </c>
      <c r="J797" s="4" t="s">
        <v>13</v>
      </c>
      <c r="K797" s="4" t="s">
        <v>14</v>
      </c>
      <c r="L797" s="4" t="s">
        <v>44</v>
      </c>
      <c r="M797" s="8">
        <v>3</v>
      </c>
      <c r="N797" s="5">
        <v>132.58000000000001</v>
      </c>
      <c r="O797" s="6">
        <v>0.1</v>
      </c>
      <c r="P797" s="5">
        <v>67.88</v>
      </c>
      <c r="Q797" s="5">
        <f t="shared" si="48"/>
        <v>357.96600000000001</v>
      </c>
      <c r="R797" s="5">
        <f t="shared" si="49"/>
        <v>203.64</v>
      </c>
      <c r="S797" s="5">
        <f t="shared" si="50"/>
        <v>154.32600000000002</v>
      </c>
      <c r="T797" s="7">
        <f t="shared" si="51"/>
        <v>0.43111915656794225</v>
      </c>
    </row>
    <row r="798" spans="1:20" ht="15.6">
      <c r="A798" s="2">
        <v>526</v>
      </c>
      <c r="B798" s="3">
        <v>46154</v>
      </c>
      <c r="C798" s="4">
        <f>YEAR(SalesDataTable[[#This Row],[Order Date]])</f>
        <v>2026</v>
      </c>
      <c r="D798" s="16" t="str">
        <f>"Q"&amp;ROUNDUP(MONTH(SalesDataTable[[#This Row],[Order Date]])/3,0)</f>
        <v>Q2</v>
      </c>
      <c r="E798" s="4">
        <f>MONTH(SalesDataTable[[#This Row],[Order Date]])</f>
        <v>5</v>
      </c>
      <c r="F798" s="16" t="str">
        <f>TEXT(SalesDataTable[[#This Row],[Order Date]],"MMM")</f>
        <v>May</v>
      </c>
      <c r="G798" s="4" t="s">
        <v>6</v>
      </c>
      <c r="H798" s="4" t="s">
        <v>7</v>
      </c>
      <c r="I798" s="4" t="s">
        <v>19</v>
      </c>
      <c r="J798" s="4" t="s">
        <v>3</v>
      </c>
      <c r="K798" s="4" t="s">
        <v>23</v>
      </c>
      <c r="L798" s="4" t="s">
        <v>40</v>
      </c>
      <c r="M798" s="8">
        <v>2</v>
      </c>
      <c r="N798" s="5">
        <v>81.11</v>
      </c>
      <c r="O798" s="6">
        <v>0.05</v>
      </c>
      <c r="P798" s="5">
        <v>40.049999999999997</v>
      </c>
      <c r="Q798" s="5">
        <f t="shared" si="48"/>
        <v>154.10899999999998</v>
      </c>
      <c r="R798" s="5">
        <f t="shared" si="49"/>
        <v>80.099999999999994</v>
      </c>
      <c r="S798" s="5">
        <f t="shared" si="50"/>
        <v>74.008999999999986</v>
      </c>
      <c r="T798" s="7">
        <f t="shared" si="51"/>
        <v>0.48023801335418437</v>
      </c>
    </row>
    <row r="799" spans="1:20" ht="15.6">
      <c r="A799" s="2">
        <v>712</v>
      </c>
      <c r="B799" s="3">
        <v>46154</v>
      </c>
      <c r="C799" s="4">
        <f>YEAR(SalesDataTable[[#This Row],[Order Date]])</f>
        <v>2026</v>
      </c>
      <c r="D799" s="16" t="str">
        <f>"Q"&amp;ROUNDUP(MONTH(SalesDataTable[[#This Row],[Order Date]])/3,0)</f>
        <v>Q2</v>
      </c>
      <c r="E799" s="4">
        <f>MONTH(SalesDataTable[[#This Row],[Order Date]])</f>
        <v>5</v>
      </c>
      <c r="F799" s="16" t="str">
        <f>TEXT(SalesDataTable[[#This Row],[Order Date]],"MMM")</f>
        <v>May</v>
      </c>
      <c r="G799" s="4" t="s">
        <v>6</v>
      </c>
      <c r="H799" s="4" t="s">
        <v>49</v>
      </c>
      <c r="I799" s="4" t="s">
        <v>28</v>
      </c>
      <c r="J799" s="4" t="s">
        <v>16</v>
      </c>
      <c r="K799" s="4" t="s">
        <v>4</v>
      </c>
      <c r="L799" s="4" t="s">
        <v>30</v>
      </c>
      <c r="M799" s="8">
        <v>3</v>
      </c>
      <c r="N799" s="5">
        <v>104.54</v>
      </c>
      <c r="O799" s="6">
        <v>0</v>
      </c>
      <c r="P799" s="5">
        <v>51.45</v>
      </c>
      <c r="Q799" s="5">
        <f t="shared" si="48"/>
        <v>313.62</v>
      </c>
      <c r="R799" s="5">
        <f t="shared" si="49"/>
        <v>154.35000000000002</v>
      </c>
      <c r="S799" s="5">
        <f t="shared" si="50"/>
        <v>159.26999999999998</v>
      </c>
      <c r="T799" s="7">
        <f t="shared" si="51"/>
        <v>0.50784388750717424</v>
      </c>
    </row>
    <row r="800" spans="1:20" ht="15.6">
      <c r="A800" s="2">
        <v>1533</v>
      </c>
      <c r="B800" s="3">
        <v>46154</v>
      </c>
      <c r="C800" s="4">
        <f>YEAR(SalesDataTable[[#This Row],[Order Date]])</f>
        <v>2026</v>
      </c>
      <c r="D800" s="16" t="str">
        <f>"Q"&amp;ROUNDUP(MONTH(SalesDataTable[[#This Row],[Order Date]])/3,0)</f>
        <v>Q2</v>
      </c>
      <c r="E800" s="4">
        <f>MONTH(SalesDataTable[[#This Row],[Order Date]])</f>
        <v>5</v>
      </c>
      <c r="F800" s="16" t="str">
        <f>TEXT(SalesDataTable[[#This Row],[Order Date]],"MMM")</f>
        <v>May</v>
      </c>
      <c r="G800" s="4" t="s">
        <v>11</v>
      </c>
      <c r="H800" s="4" t="s">
        <v>52</v>
      </c>
      <c r="I800" s="4" t="s">
        <v>19</v>
      </c>
      <c r="J800" s="4" t="s">
        <v>13</v>
      </c>
      <c r="K800" s="4" t="s">
        <v>9</v>
      </c>
      <c r="L800" s="4" t="s">
        <v>17</v>
      </c>
      <c r="M800" s="8">
        <v>3</v>
      </c>
      <c r="N800" s="5">
        <v>143.87</v>
      </c>
      <c r="O800" s="6">
        <v>0</v>
      </c>
      <c r="P800" s="5">
        <v>79.2</v>
      </c>
      <c r="Q800" s="5">
        <f t="shared" si="48"/>
        <v>431.61</v>
      </c>
      <c r="R800" s="5">
        <f t="shared" si="49"/>
        <v>237.60000000000002</v>
      </c>
      <c r="S800" s="5">
        <f t="shared" si="50"/>
        <v>194.01</v>
      </c>
      <c r="T800" s="7">
        <f t="shared" si="51"/>
        <v>0.44950302356293875</v>
      </c>
    </row>
    <row r="801" spans="1:20" ht="15.6">
      <c r="A801" s="2">
        <v>1933</v>
      </c>
      <c r="B801" s="3">
        <v>46154</v>
      </c>
      <c r="C801" s="4">
        <f>YEAR(SalesDataTable[[#This Row],[Order Date]])</f>
        <v>2026</v>
      </c>
      <c r="D801" s="16" t="str">
        <f>"Q"&amp;ROUNDUP(MONTH(SalesDataTable[[#This Row],[Order Date]])/3,0)</f>
        <v>Q2</v>
      </c>
      <c r="E801" s="4">
        <f>MONTH(SalesDataTable[[#This Row],[Order Date]])</f>
        <v>5</v>
      </c>
      <c r="F801" s="16" t="str">
        <f>TEXT(SalesDataTable[[#This Row],[Order Date]],"MMM")</f>
        <v>May</v>
      </c>
      <c r="G801" s="4" t="s">
        <v>20</v>
      </c>
      <c r="H801" s="4" t="s">
        <v>47</v>
      </c>
      <c r="I801" s="4" t="s">
        <v>2</v>
      </c>
      <c r="J801" s="4" t="s">
        <v>3</v>
      </c>
      <c r="K801" s="4" t="s">
        <v>14</v>
      </c>
      <c r="L801" s="4" t="s">
        <v>15</v>
      </c>
      <c r="M801" s="8">
        <v>1</v>
      </c>
      <c r="N801" s="5">
        <v>36.950000000000003</v>
      </c>
      <c r="O801" s="6">
        <v>0.1</v>
      </c>
      <c r="P801" s="5">
        <v>13.26</v>
      </c>
      <c r="Q801" s="5">
        <f t="shared" si="48"/>
        <v>33.255000000000003</v>
      </c>
      <c r="R801" s="5">
        <f t="shared" si="49"/>
        <v>13.26</v>
      </c>
      <c r="S801" s="5">
        <f t="shared" si="50"/>
        <v>19.995000000000005</v>
      </c>
      <c r="T801" s="7">
        <f t="shared" si="51"/>
        <v>0.60126296797474077</v>
      </c>
    </row>
    <row r="802" spans="1:20" ht="15.6">
      <c r="A802" s="2">
        <v>3128</v>
      </c>
      <c r="B802" s="3">
        <v>46154</v>
      </c>
      <c r="C802" s="4">
        <f>YEAR(SalesDataTable[[#This Row],[Order Date]])</f>
        <v>2026</v>
      </c>
      <c r="D802" s="16" t="str">
        <f>"Q"&amp;ROUNDUP(MONTH(SalesDataTable[[#This Row],[Order Date]])/3,0)</f>
        <v>Q2</v>
      </c>
      <c r="E802" s="4">
        <f>MONTH(SalesDataTable[[#This Row],[Order Date]])</f>
        <v>5</v>
      </c>
      <c r="F802" s="16" t="str">
        <f>TEXT(SalesDataTable[[#This Row],[Order Date]],"MMM")</f>
        <v>May</v>
      </c>
      <c r="G802" s="4" t="s">
        <v>11</v>
      </c>
      <c r="H802" s="4" t="s">
        <v>25</v>
      </c>
      <c r="I802" s="4" t="s">
        <v>2</v>
      </c>
      <c r="J802" s="4" t="s">
        <v>13</v>
      </c>
      <c r="K802" s="4" t="s">
        <v>23</v>
      </c>
      <c r="L802" s="4" t="s">
        <v>51</v>
      </c>
      <c r="M802" s="8">
        <v>1</v>
      </c>
      <c r="N802" s="5">
        <v>121.38</v>
      </c>
      <c r="O802" s="6">
        <v>0</v>
      </c>
      <c r="P802" s="5">
        <v>59.68</v>
      </c>
      <c r="Q802" s="5">
        <f t="shared" si="48"/>
        <v>121.38</v>
      </c>
      <c r="R802" s="5">
        <f t="shared" si="49"/>
        <v>59.68</v>
      </c>
      <c r="S802" s="5">
        <f t="shared" si="50"/>
        <v>61.699999999999996</v>
      </c>
      <c r="T802" s="7">
        <f t="shared" si="51"/>
        <v>0.50832097544900312</v>
      </c>
    </row>
    <row r="803" spans="1:20" ht="15.6">
      <c r="A803" s="2">
        <v>4922</v>
      </c>
      <c r="B803" s="3">
        <v>46154</v>
      </c>
      <c r="C803" s="4">
        <f>YEAR(SalesDataTable[[#This Row],[Order Date]])</f>
        <v>2026</v>
      </c>
      <c r="D803" s="16" t="str">
        <f>"Q"&amp;ROUNDUP(MONTH(SalesDataTable[[#This Row],[Order Date]])/3,0)</f>
        <v>Q2</v>
      </c>
      <c r="E803" s="4">
        <f>MONTH(SalesDataTable[[#This Row],[Order Date]])</f>
        <v>5</v>
      </c>
      <c r="F803" s="16" t="str">
        <f>TEXT(SalesDataTable[[#This Row],[Order Date]],"MMM")</f>
        <v>May</v>
      </c>
      <c r="G803" s="4" t="s">
        <v>20</v>
      </c>
      <c r="H803" s="4" t="s">
        <v>33</v>
      </c>
      <c r="I803" s="4" t="s">
        <v>2</v>
      </c>
      <c r="J803" s="4" t="s">
        <v>3</v>
      </c>
      <c r="K803" s="4" t="s">
        <v>34</v>
      </c>
      <c r="L803" s="4" t="s">
        <v>35</v>
      </c>
      <c r="M803" s="8">
        <v>2</v>
      </c>
      <c r="N803" s="5">
        <v>39.79</v>
      </c>
      <c r="O803" s="6">
        <v>0.1</v>
      </c>
      <c r="P803" s="5">
        <v>14.33</v>
      </c>
      <c r="Q803" s="5">
        <f t="shared" si="48"/>
        <v>71.622</v>
      </c>
      <c r="R803" s="5">
        <f t="shared" si="49"/>
        <v>28.66</v>
      </c>
      <c r="S803" s="5">
        <f t="shared" si="50"/>
        <v>42.962000000000003</v>
      </c>
      <c r="T803" s="7">
        <f t="shared" si="51"/>
        <v>0.59984362346764963</v>
      </c>
    </row>
    <row r="804" spans="1:20" ht="15.6">
      <c r="A804" s="2">
        <v>5051</v>
      </c>
      <c r="B804" s="3">
        <v>46154</v>
      </c>
      <c r="C804" s="4">
        <f>YEAR(SalesDataTable[[#This Row],[Order Date]])</f>
        <v>2026</v>
      </c>
      <c r="D804" s="16" t="str">
        <f>"Q"&amp;ROUNDUP(MONTH(SalesDataTable[[#This Row],[Order Date]])/3,0)</f>
        <v>Q2</v>
      </c>
      <c r="E804" s="4">
        <f>MONTH(SalesDataTable[[#This Row],[Order Date]])</f>
        <v>5</v>
      </c>
      <c r="F804" s="16" t="str">
        <f>TEXT(SalesDataTable[[#This Row],[Order Date]],"MMM")</f>
        <v>May</v>
      </c>
      <c r="G804" s="4" t="s">
        <v>0</v>
      </c>
      <c r="H804" s="4" t="s">
        <v>50</v>
      </c>
      <c r="I804" s="4" t="s">
        <v>19</v>
      </c>
      <c r="J804" s="4" t="s">
        <v>3</v>
      </c>
      <c r="K804" s="4" t="s">
        <v>4</v>
      </c>
      <c r="L804" s="4" t="s">
        <v>22</v>
      </c>
      <c r="M804" s="8">
        <v>4</v>
      </c>
      <c r="N804" s="5">
        <v>51.31</v>
      </c>
      <c r="O804" s="6">
        <v>0</v>
      </c>
      <c r="P804" s="5">
        <v>22.19</v>
      </c>
      <c r="Q804" s="5">
        <f t="shared" si="48"/>
        <v>205.24</v>
      </c>
      <c r="R804" s="5">
        <f t="shared" si="49"/>
        <v>88.76</v>
      </c>
      <c r="S804" s="5">
        <f t="shared" si="50"/>
        <v>116.48</v>
      </c>
      <c r="T804" s="7">
        <f t="shared" si="51"/>
        <v>0.56753069577080495</v>
      </c>
    </row>
    <row r="805" spans="1:20" ht="15.6">
      <c r="A805" s="2">
        <v>5182</v>
      </c>
      <c r="B805" s="3">
        <v>46154</v>
      </c>
      <c r="C805" s="4">
        <f>YEAR(SalesDataTable[[#This Row],[Order Date]])</f>
        <v>2026</v>
      </c>
      <c r="D805" s="16" t="str">
        <f>"Q"&amp;ROUNDUP(MONTH(SalesDataTable[[#This Row],[Order Date]])/3,0)</f>
        <v>Q2</v>
      </c>
      <c r="E805" s="4">
        <f>MONTH(SalesDataTable[[#This Row],[Order Date]])</f>
        <v>5</v>
      </c>
      <c r="F805" s="16" t="str">
        <f>TEXT(SalesDataTable[[#This Row],[Order Date]],"MMM")</f>
        <v>May</v>
      </c>
      <c r="G805" s="4" t="s">
        <v>20</v>
      </c>
      <c r="H805" s="4" t="s">
        <v>31</v>
      </c>
      <c r="I805" s="4" t="s">
        <v>2</v>
      </c>
      <c r="J805" s="4" t="s">
        <v>3</v>
      </c>
      <c r="K805" s="4" t="s">
        <v>34</v>
      </c>
      <c r="L805" s="4" t="s">
        <v>45</v>
      </c>
      <c r="M805" s="8">
        <v>2</v>
      </c>
      <c r="N805" s="5">
        <v>51.15</v>
      </c>
      <c r="O805" s="6">
        <v>0</v>
      </c>
      <c r="P805" s="5">
        <v>22.53</v>
      </c>
      <c r="Q805" s="5">
        <f t="shared" si="48"/>
        <v>102.3</v>
      </c>
      <c r="R805" s="5">
        <f t="shared" si="49"/>
        <v>45.06</v>
      </c>
      <c r="S805" s="5">
        <f t="shared" si="50"/>
        <v>57.239999999999995</v>
      </c>
      <c r="T805" s="7">
        <f t="shared" si="51"/>
        <v>0.55953079178885623</v>
      </c>
    </row>
    <row r="806" spans="1:20" ht="15.6">
      <c r="A806" s="2">
        <v>1071</v>
      </c>
      <c r="B806" s="3">
        <v>46155</v>
      </c>
      <c r="C806" s="4">
        <f>YEAR(SalesDataTable[[#This Row],[Order Date]])</f>
        <v>2026</v>
      </c>
      <c r="D806" s="16" t="str">
        <f>"Q"&amp;ROUNDUP(MONTH(SalesDataTable[[#This Row],[Order Date]])/3,0)</f>
        <v>Q2</v>
      </c>
      <c r="E806" s="4">
        <f>MONTH(SalesDataTable[[#This Row],[Order Date]])</f>
        <v>5</v>
      </c>
      <c r="F806" s="16" t="str">
        <f>TEXT(SalesDataTable[[#This Row],[Order Date]],"MMM")</f>
        <v>May</v>
      </c>
      <c r="G806" s="4" t="s">
        <v>6</v>
      </c>
      <c r="H806" s="4" t="s">
        <v>43</v>
      </c>
      <c r="I806" s="4" t="s">
        <v>19</v>
      </c>
      <c r="J806" s="4" t="s">
        <v>16</v>
      </c>
      <c r="K806" s="4" t="s">
        <v>34</v>
      </c>
      <c r="L806" s="4" t="s">
        <v>45</v>
      </c>
      <c r="M806" s="8">
        <v>1</v>
      </c>
      <c r="N806" s="5">
        <v>50.83</v>
      </c>
      <c r="O806" s="6">
        <v>0.1</v>
      </c>
      <c r="P806" s="5">
        <v>21.82</v>
      </c>
      <c r="Q806" s="5">
        <f t="shared" si="48"/>
        <v>45.747</v>
      </c>
      <c r="R806" s="5">
        <f t="shared" si="49"/>
        <v>21.82</v>
      </c>
      <c r="S806" s="5">
        <f t="shared" si="50"/>
        <v>23.927</v>
      </c>
      <c r="T806" s="7">
        <f t="shared" si="51"/>
        <v>0.52302883249174803</v>
      </c>
    </row>
    <row r="807" spans="1:20" ht="15.6">
      <c r="A807" s="2">
        <v>1210</v>
      </c>
      <c r="B807" s="3">
        <v>46155</v>
      </c>
      <c r="C807" s="4">
        <f>YEAR(SalesDataTable[[#This Row],[Order Date]])</f>
        <v>2026</v>
      </c>
      <c r="D807" s="16" t="str">
        <f>"Q"&amp;ROUNDUP(MONTH(SalesDataTable[[#This Row],[Order Date]])/3,0)</f>
        <v>Q2</v>
      </c>
      <c r="E807" s="4">
        <f>MONTH(SalesDataTable[[#This Row],[Order Date]])</f>
        <v>5</v>
      </c>
      <c r="F807" s="16" t="str">
        <f>TEXT(SalesDataTable[[#This Row],[Order Date]],"MMM")</f>
        <v>May</v>
      </c>
      <c r="G807" s="4" t="s">
        <v>11</v>
      </c>
      <c r="H807" s="4" t="s">
        <v>12</v>
      </c>
      <c r="I807" s="4" t="s">
        <v>8</v>
      </c>
      <c r="J807" s="4" t="s">
        <v>16</v>
      </c>
      <c r="K807" s="4" t="s">
        <v>9</v>
      </c>
      <c r="L807" s="4" t="s">
        <v>17</v>
      </c>
      <c r="M807" s="8">
        <v>6</v>
      </c>
      <c r="N807" s="5">
        <v>141.9</v>
      </c>
      <c r="O807" s="6">
        <v>0.1</v>
      </c>
      <c r="P807" s="5">
        <v>79.64</v>
      </c>
      <c r="Q807" s="5">
        <f t="shared" si="48"/>
        <v>766.2600000000001</v>
      </c>
      <c r="R807" s="5">
        <f t="shared" si="49"/>
        <v>477.84000000000003</v>
      </c>
      <c r="S807" s="5">
        <f t="shared" si="50"/>
        <v>288.42000000000007</v>
      </c>
      <c r="T807" s="7">
        <f t="shared" si="51"/>
        <v>0.37639965546942294</v>
      </c>
    </row>
    <row r="808" spans="1:20" ht="15.6">
      <c r="A808" s="2">
        <v>1244</v>
      </c>
      <c r="B808" s="3">
        <v>46155</v>
      </c>
      <c r="C808" s="4">
        <f>YEAR(SalesDataTable[[#This Row],[Order Date]])</f>
        <v>2026</v>
      </c>
      <c r="D808" s="16" t="str">
        <f>"Q"&amp;ROUNDUP(MONTH(SalesDataTable[[#This Row],[Order Date]])/3,0)</f>
        <v>Q2</v>
      </c>
      <c r="E808" s="4">
        <f>MONTH(SalesDataTable[[#This Row],[Order Date]])</f>
        <v>5</v>
      </c>
      <c r="F808" s="16" t="str">
        <f>TEXT(SalesDataTable[[#This Row],[Order Date]],"MMM")</f>
        <v>May</v>
      </c>
      <c r="G808" s="4" t="s">
        <v>20</v>
      </c>
      <c r="H808" s="4" t="s">
        <v>33</v>
      </c>
      <c r="I808" s="4" t="s">
        <v>2</v>
      </c>
      <c r="J808" s="4" t="s">
        <v>3</v>
      </c>
      <c r="K808" s="4" t="s">
        <v>23</v>
      </c>
      <c r="L808" s="4" t="s">
        <v>51</v>
      </c>
      <c r="M808" s="8">
        <v>1</v>
      </c>
      <c r="N808" s="5">
        <v>122.11</v>
      </c>
      <c r="O808" s="6">
        <v>0</v>
      </c>
      <c r="P808" s="5">
        <v>59.86</v>
      </c>
      <c r="Q808" s="5">
        <f t="shared" si="48"/>
        <v>122.11</v>
      </c>
      <c r="R808" s="5">
        <f t="shared" si="49"/>
        <v>59.86</v>
      </c>
      <c r="S808" s="5">
        <f t="shared" si="50"/>
        <v>62.25</v>
      </c>
      <c r="T808" s="7">
        <f t="shared" si="51"/>
        <v>0.50978625829170421</v>
      </c>
    </row>
    <row r="809" spans="1:20" ht="15.6">
      <c r="A809" s="2">
        <v>1403</v>
      </c>
      <c r="B809" s="3">
        <v>46155</v>
      </c>
      <c r="C809" s="4">
        <f>YEAR(SalesDataTable[[#This Row],[Order Date]])</f>
        <v>2026</v>
      </c>
      <c r="D809" s="16" t="str">
        <f>"Q"&amp;ROUNDUP(MONTH(SalesDataTable[[#This Row],[Order Date]])/3,0)</f>
        <v>Q2</v>
      </c>
      <c r="E809" s="4">
        <f>MONTH(SalesDataTable[[#This Row],[Order Date]])</f>
        <v>5</v>
      </c>
      <c r="F809" s="16" t="str">
        <f>TEXT(SalesDataTable[[#This Row],[Order Date]],"MMM")</f>
        <v>May</v>
      </c>
      <c r="G809" s="4" t="s">
        <v>6</v>
      </c>
      <c r="H809" s="4" t="s">
        <v>41</v>
      </c>
      <c r="I809" s="4" t="s">
        <v>2</v>
      </c>
      <c r="J809" s="4" t="s">
        <v>3</v>
      </c>
      <c r="K809" s="4" t="s">
        <v>4</v>
      </c>
      <c r="L809" s="4" t="s">
        <v>30</v>
      </c>
      <c r="M809" s="8">
        <v>1</v>
      </c>
      <c r="N809" s="5">
        <v>102.38</v>
      </c>
      <c r="O809" s="6">
        <v>0</v>
      </c>
      <c r="P809" s="5">
        <v>50.82</v>
      </c>
      <c r="Q809" s="5">
        <f t="shared" si="48"/>
        <v>102.38</v>
      </c>
      <c r="R809" s="5">
        <f t="shared" si="49"/>
        <v>50.82</v>
      </c>
      <c r="S809" s="5">
        <f t="shared" si="50"/>
        <v>51.559999999999995</v>
      </c>
      <c r="T809" s="7">
        <f t="shared" si="51"/>
        <v>0.50361398710685679</v>
      </c>
    </row>
    <row r="810" spans="1:20" ht="15.6">
      <c r="A810" s="2">
        <v>1592</v>
      </c>
      <c r="B810" s="3">
        <v>46155</v>
      </c>
      <c r="C810" s="4">
        <f>YEAR(SalesDataTable[[#This Row],[Order Date]])</f>
        <v>2026</v>
      </c>
      <c r="D810" s="16" t="str">
        <f>"Q"&amp;ROUNDUP(MONTH(SalesDataTable[[#This Row],[Order Date]])/3,0)</f>
        <v>Q2</v>
      </c>
      <c r="E810" s="4">
        <f>MONTH(SalesDataTable[[#This Row],[Order Date]])</f>
        <v>5</v>
      </c>
      <c r="F810" s="16" t="str">
        <f>TEXT(SalesDataTable[[#This Row],[Order Date]],"MMM")</f>
        <v>May</v>
      </c>
      <c r="G810" s="4" t="s">
        <v>11</v>
      </c>
      <c r="H810" s="4" t="s">
        <v>52</v>
      </c>
      <c r="I810" s="4" t="s">
        <v>19</v>
      </c>
      <c r="J810" s="4" t="s">
        <v>3</v>
      </c>
      <c r="K810" s="4" t="s">
        <v>34</v>
      </c>
      <c r="L810" s="4" t="s">
        <v>42</v>
      </c>
      <c r="M810" s="8">
        <v>5</v>
      </c>
      <c r="N810" s="5">
        <v>37.119999999999997</v>
      </c>
      <c r="O810" s="6">
        <v>0.1</v>
      </c>
      <c r="P810" s="5">
        <v>13.96</v>
      </c>
      <c r="Q810" s="5">
        <f t="shared" si="48"/>
        <v>167.04</v>
      </c>
      <c r="R810" s="5">
        <f t="shared" si="49"/>
        <v>69.800000000000011</v>
      </c>
      <c r="S810" s="5">
        <f t="shared" si="50"/>
        <v>97.239999999999981</v>
      </c>
      <c r="T810" s="7">
        <f t="shared" si="51"/>
        <v>0.58213601532567039</v>
      </c>
    </row>
    <row r="811" spans="1:20" ht="15.6">
      <c r="A811" s="2">
        <v>2581</v>
      </c>
      <c r="B811" s="3">
        <v>46155</v>
      </c>
      <c r="C811" s="4">
        <f>YEAR(SalesDataTable[[#This Row],[Order Date]])</f>
        <v>2026</v>
      </c>
      <c r="D811" s="16" t="str">
        <f>"Q"&amp;ROUNDUP(MONTH(SalesDataTable[[#This Row],[Order Date]])/3,0)</f>
        <v>Q2</v>
      </c>
      <c r="E811" s="4">
        <f>MONTH(SalesDataTable[[#This Row],[Order Date]])</f>
        <v>5</v>
      </c>
      <c r="F811" s="16" t="str">
        <f>TEXT(SalesDataTable[[#This Row],[Order Date]],"MMM")</f>
        <v>May</v>
      </c>
      <c r="G811" s="4" t="s">
        <v>6</v>
      </c>
      <c r="H811" s="4" t="s">
        <v>43</v>
      </c>
      <c r="I811" s="4" t="s">
        <v>2</v>
      </c>
      <c r="J811" s="4" t="s">
        <v>13</v>
      </c>
      <c r="K811" s="4" t="s">
        <v>9</v>
      </c>
      <c r="L811" s="4" t="s">
        <v>10</v>
      </c>
      <c r="M811" s="8">
        <v>2</v>
      </c>
      <c r="N811" s="5">
        <v>91.76</v>
      </c>
      <c r="O811" s="6">
        <v>0.05</v>
      </c>
      <c r="P811" s="5">
        <v>46.31</v>
      </c>
      <c r="Q811" s="5">
        <f t="shared" si="48"/>
        <v>174.34399999999999</v>
      </c>
      <c r="R811" s="5">
        <f t="shared" si="49"/>
        <v>92.62</v>
      </c>
      <c r="S811" s="5">
        <f t="shared" si="50"/>
        <v>81.72399999999999</v>
      </c>
      <c r="T811" s="7">
        <f t="shared" si="51"/>
        <v>0.46875143394668006</v>
      </c>
    </row>
    <row r="812" spans="1:20" ht="15.6">
      <c r="A812" s="2">
        <v>3428</v>
      </c>
      <c r="B812" s="3">
        <v>46155</v>
      </c>
      <c r="C812" s="4">
        <f>YEAR(SalesDataTable[[#This Row],[Order Date]])</f>
        <v>2026</v>
      </c>
      <c r="D812" s="16" t="str">
        <f>"Q"&amp;ROUNDUP(MONTH(SalesDataTable[[#This Row],[Order Date]])/3,0)</f>
        <v>Q2</v>
      </c>
      <c r="E812" s="4">
        <f>MONTH(SalesDataTable[[#This Row],[Order Date]])</f>
        <v>5</v>
      </c>
      <c r="F812" s="16" t="str">
        <f>TEXT(SalesDataTable[[#This Row],[Order Date]],"MMM")</f>
        <v>May</v>
      </c>
      <c r="G812" s="4" t="s">
        <v>20</v>
      </c>
      <c r="H812" s="4" t="s">
        <v>21</v>
      </c>
      <c r="I812" s="4" t="s">
        <v>2</v>
      </c>
      <c r="J812" s="4" t="s">
        <v>3</v>
      </c>
      <c r="K812" s="4" t="s">
        <v>9</v>
      </c>
      <c r="L812" s="4" t="s">
        <v>17</v>
      </c>
      <c r="M812" s="8">
        <v>1</v>
      </c>
      <c r="N812" s="5">
        <v>144.51</v>
      </c>
      <c r="O812" s="6">
        <v>0</v>
      </c>
      <c r="P812" s="5">
        <v>79.22</v>
      </c>
      <c r="Q812" s="5">
        <f t="shared" si="48"/>
        <v>144.51</v>
      </c>
      <c r="R812" s="5">
        <f t="shared" si="49"/>
        <v>79.22</v>
      </c>
      <c r="S812" s="5">
        <f t="shared" si="50"/>
        <v>65.289999999999992</v>
      </c>
      <c r="T812" s="7">
        <f t="shared" si="51"/>
        <v>0.45180264341568055</v>
      </c>
    </row>
    <row r="813" spans="1:20" ht="15.6">
      <c r="A813" s="2">
        <v>765</v>
      </c>
      <c r="B813" s="3">
        <v>46156</v>
      </c>
      <c r="C813" s="4">
        <f>YEAR(SalesDataTable[[#This Row],[Order Date]])</f>
        <v>2026</v>
      </c>
      <c r="D813" s="16" t="str">
        <f>"Q"&amp;ROUNDUP(MONTH(SalesDataTable[[#This Row],[Order Date]])/3,0)</f>
        <v>Q2</v>
      </c>
      <c r="E813" s="4">
        <f>MONTH(SalesDataTable[[#This Row],[Order Date]])</f>
        <v>5</v>
      </c>
      <c r="F813" s="16" t="str">
        <f>TEXT(SalesDataTable[[#This Row],[Order Date]],"MMM")</f>
        <v>May</v>
      </c>
      <c r="G813" s="4" t="s">
        <v>6</v>
      </c>
      <c r="H813" s="4" t="s">
        <v>27</v>
      </c>
      <c r="I813" s="4" t="s">
        <v>8</v>
      </c>
      <c r="J813" s="4" t="s">
        <v>16</v>
      </c>
      <c r="K813" s="4" t="s">
        <v>34</v>
      </c>
      <c r="L813" s="4" t="s">
        <v>45</v>
      </c>
      <c r="M813" s="8">
        <v>3</v>
      </c>
      <c r="N813" s="5">
        <v>49.7</v>
      </c>
      <c r="O813" s="6">
        <v>0.1</v>
      </c>
      <c r="P813" s="5">
        <v>21.84</v>
      </c>
      <c r="Q813" s="5">
        <f t="shared" si="48"/>
        <v>134.19000000000003</v>
      </c>
      <c r="R813" s="5">
        <f t="shared" si="49"/>
        <v>65.52</v>
      </c>
      <c r="S813" s="5">
        <f t="shared" si="50"/>
        <v>68.67000000000003</v>
      </c>
      <c r="T813" s="7">
        <f t="shared" si="51"/>
        <v>0.5117370892018781</v>
      </c>
    </row>
    <row r="814" spans="1:20" ht="15.6">
      <c r="A814" s="2">
        <v>854</v>
      </c>
      <c r="B814" s="3">
        <v>46156</v>
      </c>
      <c r="C814" s="4">
        <f>YEAR(SalesDataTable[[#This Row],[Order Date]])</f>
        <v>2026</v>
      </c>
      <c r="D814" s="16" t="str">
        <f>"Q"&amp;ROUNDUP(MONTH(SalesDataTable[[#This Row],[Order Date]])/3,0)</f>
        <v>Q2</v>
      </c>
      <c r="E814" s="4">
        <f>MONTH(SalesDataTable[[#This Row],[Order Date]])</f>
        <v>5</v>
      </c>
      <c r="F814" s="16" t="str">
        <f>TEXT(SalesDataTable[[#This Row],[Order Date]],"MMM")</f>
        <v>May</v>
      </c>
      <c r="G814" s="4" t="s">
        <v>0</v>
      </c>
      <c r="H814" s="4" t="s">
        <v>1</v>
      </c>
      <c r="I814" s="4" t="s">
        <v>2</v>
      </c>
      <c r="J814" s="4" t="s">
        <v>3</v>
      </c>
      <c r="K814" s="4" t="s">
        <v>23</v>
      </c>
      <c r="L814" s="4" t="s">
        <v>51</v>
      </c>
      <c r="M814" s="8">
        <v>1</v>
      </c>
      <c r="N814" s="5">
        <v>120.9</v>
      </c>
      <c r="O814" s="6">
        <v>0</v>
      </c>
      <c r="P814" s="5">
        <v>59.31</v>
      </c>
      <c r="Q814" s="5">
        <f t="shared" si="48"/>
        <v>120.9</v>
      </c>
      <c r="R814" s="5">
        <f t="shared" si="49"/>
        <v>59.31</v>
      </c>
      <c r="S814" s="5">
        <f t="shared" si="50"/>
        <v>61.59</v>
      </c>
      <c r="T814" s="7">
        <f t="shared" si="51"/>
        <v>0.50942928039702229</v>
      </c>
    </row>
    <row r="815" spans="1:20" ht="15.6">
      <c r="A815" s="2">
        <v>1087</v>
      </c>
      <c r="B815" s="3">
        <v>46156</v>
      </c>
      <c r="C815" s="4">
        <f>YEAR(SalesDataTable[[#This Row],[Order Date]])</f>
        <v>2026</v>
      </c>
      <c r="D815" s="16" t="str">
        <f>"Q"&amp;ROUNDUP(MONTH(SalesDataTable[[#This Row],[Order Date]])/3,0)</f>
        <v>Q2</v>
      </c>
      <c r="E815" s="4">
        <f>MONTH(SalesDataTable[[#This Row],[Order Date]])</f>
        <v>5</v>
      </c>
      <c r="F815" s="16" t="str">
        <f>TEXT(SalesDataTable[[#This Row],[Order Date]],"MMM")</f>
        <v>May</v>
      </c>
      <c r="G815" s="4" t="s">
        <v>11</v>
      </c>
      <c r="H815" s="4" t="s">
        <v>39</v>
      </c>
      <c r="I815" s="4" t="s">
        <v>2</v>
      </c>
      <c r="J815" s="4" t="s">
        <v>3</v>
      </c>
      <c r="K815" s="4" t="s">
        <v>23</v>
      </c>
      <c r="L815" s="4" t="s">
        <v>29</v>
      </c>
      <c r="M815" s="8">
        <v>1</v>
      </c>
      <c r="N815" s="5">
        <v>195.72</v>
      </c>
      <c r="O815" s="6">
        <v>0.05</v>
      </c>
      <c r="P815" s="5">
        <v>105.73</v>
      </c>
      <c r="Q815" s="5">
        <f t="shared" si="48"/>
        <v>185.934</v>
      </c>
      <c r="R815" s="5">
        <f t="shared" si="49"/>
        <v>105.73</v>
      </c>
      <c r="S815" s="5">
        <f t="shared" si="50"/>
        <v>80.203999999999994</v>
      </c>
      <c r="T815" s="7">
        <f t="shared" si="51"/>
        <v>0.43135736336549524</v>
      </c>
    </row>
    <row r="816" spans="1:20" ht="15.6">
      <c r="A816" s="2">
        <v>1150</v>
      </c>
      <c r="B816" s="3">
        <v>46156</v>
      </c>
      <c r="C816" s="4">
        <f>YEAR(SalesDataTable[[#This Row],[Order Date]])</f>
        <v>2026</v>
      </c>
      <c r="D816" s="16" t="str">
        <f>"Q"&amp;ROUNDUP(MONTH(SalesDataTable[[#This Row],[Order Date]])/3,0)</f>
        <v>Q2</v>
      </c>
      <c r="E816" s="4">
        <f>MONTH(SalesDataTable[[#This Row],[Order Date]])</f>
        <v>5</v>
      </c>
      <c r="F816" s="16" t="str">
        <f>TEXT(SalesDataTable[[#This Row],[Order Date]],"MMM")</f>
        <v>May</v>
      </c>
      <c r="G816" s="4" t="s">
        <v>0</v>
      </c>
      <c r="H816" s="4" t="s">
        <v>1</v>
      </c>
      <c r="I816" s="4" t="s">
        <v>8</v>
      </c>
      <c r="J816" s="4" t="s">
        <v>3</v>
      </c>
      <c r="K816" s="4" t="s">
        <v>4</v>
      </c>
      <c r="L816" s="4" t="s">
        <v>26</v>
      </c>
      <c r="M816" s="8">
        <v>8</v>
      </c>
      <c r="N816" s="5">
        <v>40.15</v>
      </c>
      <c r="O816" s="6">
        <v>0.15</v>
      </c>
      <c r="P816" s="5">
        <v>16.91</v>
      </c>
      <c r="Q816" s="5">
        <f t="shared" si="48"/>
        <v>273.02</v>
      </c>
      <c r="R816" s="5">
        <f t="shared" si="49"/>
        <v>135.28</v>
      </c>
      <c r="S816" s="5">
        <f t="shared" si="50"/>
        <v>137.73999999999998</v>
      </c>
      <c r="T816" s="7">
        <f t="shared" si="51"/>
        <v>0.50450516445681637</v>
      </c>
    </row>
    <row r="817" spans="1:20" ht="15.6">
      <c r="A817" s="2">
        <v>1902</v>
      </c>
      <c r="B817" s="3">
        <v>46156</v>
      </c>
      <c r="C817" s="4">
        <f>YEAR(SalesDataTable[[#This Row],[Order Date]])</f>
        <v>2026</v>
      </c>
      <c r="D817" s="16" t="str">
        <f>"Q"&amp;ROUNDUP(MONTH(SalesDataTable[[#This Row],[Order Date]])/3,0)</f>
        <v>Q2</v>
      </c>
      <c r="E817" s="4">
        <f>MONTH(SalesDataTable[[#This Row],[Order Date]])</f>
        <v>5</v>
      </c>
      <c r="F817" s="16" t="str">
        <f>TEXT(SalesDataTable[[#This Row],[Order Date]],"MMM")</f>
        <v>May</v>
      </c>
      <c r="G817" s="4" t="s">
        <v>6</v>
      </c>
      <c r="H817" s="4" t="s">
        <v>49</v>
      </c>
      <c r="I817" s="4" t="s">
        <v>19</v>
      </c>
      <c r="J817" s="4" t="s">
        <v>16</v>
      </c>
      <c r="K817" s="4" t="s">
        <v>14</v>
      </c>
      <c r="L817" s="4" t="s">
        <v>44</v>
      </c>
      <c r="M817" s="8">
        <v>4</v>
      </c>
      <c r="N817" s="5">
        <v>130.83000000000001</v>
      </c>
      <c r="O817" s="6">
        <v>0</v>
      </c>
      <c r="P817" s="5">
        <v>66.959999999999994</v>
      </c>
      <c r="Q817" s="5">
        <f t="shared" si="48"/>
        <v>523.32000000000005</v>
      </c>
      <c r="R817" s="5">
        <f t="shared" si="49"/>
        <v>267.83999999999997</v>
      </c>
      <c r="S817" s="5">
        <f t="shared" si="50"/>
        <v>255.48000000000008</v>
      </c>
      <c r="T817" s="7">
        <f t="shared" si="51"/>
        <v>0.48819078193074994</v>
      </c>
    </row>
    <row r="818" spans="1:20" ht="15.6">
      <c r="A818" s="2">
        <v>3913</v>
      </c>
      <c r="B818" s="3">
        <v>46156</v>
      </c>
      <c r="C818" s="4">
        <f>YEAR(SalesDataTable[[#This Row],[Order Date]])</f>
        <v>2026</v>
      </c>
      <c r="D818" s="16" t="str">
        <f>"Q"&amp;ROUNDUP(MONTH(SalesDataTable[[#This Row],[Order Date]])/3,0)</f>
        <v>Q2</v>
      </c>
      <c r="E818" s="4">
        <f>MONTH(SalesDataTable[[#This Row],[Order Date]])</f>
        <v>5</v>
      </c>
      <c r="F818" s="16" t="str">
        <f>TEXT(SalesDataTable[[#This Row],[Order Date]],"MMM")</f>
        <v>May</v>
      </c>
      <c r="G818" s="4" t="s">
        <v>6</v>
      </c>
      <c r="H818" s="4" t="s">
        <v>43</v>
      </c>
      <c r="I818" s="4" t="s">
        <v>2</v>
      </c>
      <c r="J818" s="4" t="s">
        <v>13</v>
      </c>
      <c r="K818" s="4" t="s">
        <v>4</v>
      </c>
      <c r="L818" s="4" t="s">
        <v>22</v>
      </c>
      <c r="M818" s="8">
        <v>1</v>
      </c>
      <c r="N818" s="5">
        <v>50.34</v>
      </c>
      <c r="O818" s="6">
        <v>0.05</v>
      </c>
      <c r="P818" s="5">
        <v>22.23</v>
      </c>
      <c r="Q818" s="5">
        <f t="shared" si="48"/>
        <v>47.823</v>
      </c>
      <c r="R818" s="5">
        <f t="shared" si="49"/>
        <v>22.23</v>
      </c>
      <c r="S818" s="5">
        <f t="shared" si="50"/>
        <v>25.593</v>
      </c>
      <c r="T818" s="7">
        <f t="shared" si="51"/>
        <v>0.53516090584028608</v>
      </c>
    </row>
    <row r="819" spans="1:20" ht="15.6">
      <c r="A819" s="2">
        <v>4378</v>
      </c>
      <c r="B819" s="3">
        <v>46156</v>
      </c>
      <c r="C819" s="4">
        <f>YEAR(SalesDataTable[[#This Row],[Order Date]])</f>
        <v>2026</v>
      </c>
      <c r="D819" s="16" t="str">
        <f>"Q"&amp;ROUNDUP(MONTH(SalesDataTable[[#This Row],[Order Date]])/3,0)</f>
        <v>Q2</v>
      </c>
      <c r="E819" s="4">
        <f>MONTH(SalesDataTable[[#This Row],[Order Date]])</f>
        <v>5</v>
      </c>
      <c r="F819" s="16" t="str">
        <f>TEXT(SalesDataTable[[#This Row],[Order Date]],"MMM")</f>
        <v>May</v>
      </c>
      <c r="G819" s="4" t="s">
        <v>11</v>
      </c>
      <c r="H819" s="4" t="s">
        <v>39</v>
      </c>
      <c r="I819" s="4" t="s">
        <v>2</v>
      </c>
      <c r="J819" s="4" t="s">
        <v>3</v>
      </c>
      <c r="K819" s="4" t="s">
        <v>4</v>
      </c>
      <c r="L819" s="4" t="s">
        <v>30</v>
      </c>
      <c r="M819" s="8">
        <v>2</v>
      </c>
      <c r="N819" s="5">
        <v>103.37</v>
      </c>
      <c r="O819" s="6">
        <v>0</v>
      </c>
      <c r="P819" s="5">
        <v>50.49</v>
      </c>
      <c r="Q819" s="5">
        <f t="shared" si="48"/>
        <v>206.74</v>
      </c>
      <c r="R819" s="5">
        <f t="shared" si="49"/>
        <v>100.98</v>
      </c>
      <c r="S819" s="5">
        <f t="shared" si="50"/>
        <v>105.76</v>
      </c>
      <c r="T819" s="7">
        <f t="shared" si="51"/>
        <v>0.51156041404662866</v>
      </c>
    </row>
    <row r="820" spans="1:20" ht="15.6">
      <c r="A820" s="2">
        <v>4551</v>
      </c>
      <c r="B820" s="3">
        <v>46156</v>
      </c>
      <c r="C820" s="4">
        <f>YEAR(SalesDataTable[[#This Row],[Order Date]])</f>
        <v>2026</v>
      </c>
      <c r="D820" s="16" t="str">
        <f>"Q"&amp;ROUNDUP(MONTH(SalesDataTable[[#This Row],[Order Date]])/3,0)</f>
        <v>Q2</v>
      </c>
      <c r="E820" s="4">
        <f>MONTH(SalesDataTable[[#This Row],[Order Date]])</f>
        <v>5</v>
      </c>
      <c r="F820" s="16" t="str">
        <f>TEXT(SalesDataTable[[#This Row],[Order Date]],"MMM")</f>
        <v>May</v>
      </c>
      <c r="G820" s="4" t="s">
        <v>6</v>
      </c>
      <c r="H820" s="4" t="s">
        <v>49</v>
      </c>
      <c r="I820" s="4" t="s">
        <v>19</v>
      </c>
      <c r="J820" s="4" t="s">
        <v>16</v>
      </c>
      <c r="K820" s="4" t="s">
        <v>34</v>
      </c>
      <c r="L820" s="4" t="s">
        <v>38</v>
      </c>
      <c r="M820" s="8">
        <v>3</v>
      </c>
      <c r="N820" s="5">
        <v>122.31</v>
      </c>
      <c r="O820" s="6">
        <v>0.05</v>
      </c>
      <c r="P820" s="5">
        <v>71.11</v>
      </c>
      <c r="Q820" s="5">
        <f t="shared" si="48"/>
        <v>348.58350000000002</v>
      </c>
      <c r="R820" s="5">
        <f t="shared" si="49"/>
        <v>213.32999999999998</v>
      </c>
      <c r="S820" s="5">
        <f t="shared" si="50"/>
        <v>135.25350000000003</v>
      </c>
      <c r="T820" s="7">
        <f t="shared" si="51"/>
        <v>0.38800889887214979</v>
      </c>
    </row>
    <row r="821" spans="1:20" ht="15.6">
      <c r="A821" s="2">
        <v>787</v>
      </c>
      <c r="B821" s="3">
        <v>46157</v>
      </c>
      <c r="C821" s="4">
        <f>YEAR(SalesDataTable[[#This Row],[Order Date]])</f>
        <v>2026</v>
      </c>
      <c r="D821" s="16" t="str">
        <f>"Q"&amp;ROUNDUP(MONTH(SalesDataTable[[#This Row],[Order Date]])/3,0)</f>
        <v>Q2</v>
      </c>
      <c r="E821" s="4">
        <f>MONTH(SalesDataTable[[#This Row],[Order Date]])</f>
        <v>5</v>
      </c>
      <c r="F821" s="16" t="str">
        <f>TEXT(SalesDataTable[[#This Row],[Order Date]],"MMM")</f>
        <v>May</v>
      </c>
      <c r="G821" s="4" t="s">
        <v>0</v>
      </c>
      <c r="H821" s="4" t="s">
        <v>36</v>
      </c>
      <c r="I821" s="4" t="s">
        <v>2</v>
      </c>
      <c r="J821" s="4" t="s">
        <v>16</v>
      </c>
      <c r="K821" s="4" t="s">
        <v>14</v>
      </c>
      <c r="L821" s="4" t="s">
        <v>48</v>
      </c>
      <c r="M821" s="8">
        <v>1</v>
      </c>
      <c r="N821" s="5">
        <v>166.48</v>
      </c>
      <c r="O821" s="6">
        <v>0</v>
      </c>
      <c r="P821" s="5">
        <v>89.42</v>
      </c>
      <c r="Q821" s="5">
        <f t="shared" si="48"/>
        <v>166.48</v>
      </c>
      <c r="R821" s="5">
        <f t="shared" si="49"/>
        <v>89.42</v>
      </c>
      <c r="S821" s="5">
        <f t="shared" si="50"/>
        <v>77.059999999999988</v>
      </c>
      <c r="T821" s="7">
        <f t="shared" si="51"/>
        <v>0.4628784238346948</v>
      </c>
    </row>
    <row r="822" spans="1:20" ht="15.6">
      <c r="A822" s="2">
        <v>1133</v>
      </c>
      <c r="B822" s="3">
        <v>46157</v>
      </c>
      <c r="C822" s="4">
        <f>YEAR(SalesDataTable[[#This Row],[Order Date]])</f>
        <v>2026</v>
      </c>
      <c r="D822" s="16" t="str">
        <f>"Q"&amp;ROUNDUP(MONTH(SalesDataTable[[#This Row],[Order Date]])/3,0)</f>
        <v>Q2</v>
      </c>
      <c r="E822" s="4">
        <f>MONTH(SalesDataTable[[#This Row],[Order Date]])</f>
        <v>5</v>
      </c>
      <c r="F822" s="16" t="str">
        <f>TEXT(SalesDataTable[[#This Row],[Order Date]],"MMM")</f>
        <v>May</v>
      </c>
      <c r="G822" s="4" t="s">
        <v>0</v>
      </c>
      <c r="H822" s="4" t="s">
        <v>50</v>
      </c>
      <c r="I822" s="4" t="s">
        <v>19</v>
      </c>
      <c r="J822" s="4" t="s">
        <v>13</v>
      </c>
      <c r="K822" s="4" t="s">
        <v>23</v>
      </c>
      <c r="L822" s="4" t="s">
        <v>29</v>
      </c>
      <c r="M822" s="8">
        <v>3</v>
      </c>
      <c r="N822" s="5">
        <v>192.21</v>
      </c>
      <c r="O822" s="6">
        <v>0</v>
      </c>
      <c r="P822" s="5">
        <v>103.51</v>
      </c>
      <c r="Q822" s="5">
        <f t="shared" si="48"/>
        <v>576.63</v>
      </c>
      <c r="R822" s="5">
        <f t="shared" si="49"/>
        <v>310.53000000000003</v>
      </c>
      <c r="S822" s="5">
        <f t="shared" si="50"/>
        <v>266.09999999999997</v>
      </c>
      <c r="T822" s="7">
        <f t="shared" si="51"/>
        <v>0.46147442900993701</v>
      </c>
    </row>
    <row r="823" spans="1:20" ht="15.6">
      <c r="A823" s="2">
        <v>2075</v>
      </c>
      <c r="B823" s="3">
        <v>46157</v>
      </c>
      <c r="C823" s="4">
        <f>YEAR(SalesDataTable[[#This Row],[Order Date]])</f>
        <v>2026</v>
      </c>
      <c r="D823" s="16" t="str">
        <f>"Q"&amp;ROUNDUP(MONTH(SalesDataTable[[#This Row],[Order Date]])/3,0)</f>
        <v>Q2</v>
      </c>
      <c r="E823" s="4">
        <f>MONTH(SalesDataTable[[#This Row],[Order Date]])</f>
        <v>5</v>
      </c>
      <c r="F823" s="16" t="str">
        <f>TEXT(SalesDataTable[[#This Row],[Order Date]],"MMM")</f>
        <v>May</v>
      </c>
      <c r="G823" s="4" t="s">
        <v>0</v>
      </c>
      <c r="H823" s="4" t="s">
        <v>36</v>
      </c>
      <c r="I823" s="4" t="s">
        <v>8</v>
      </c>
      <c r="J823" s="4" t="s">
        <v>16</v>
      </c>
      <c r="K823" s="4" t="s">
        <v>23</v>
      </c>
      <c r="L823" s="4" t="s">
        <v>40</v>
      </c>
      <c r="M823" s="8">
        <v>6</v>
      </c>
      <c r="N823" s="5">
        <v>81.13</v>
      </c>
      <c r="O823" s="6">
        <v>0.05</v>
      </c>
      <c r="P823" s="5">
        <v>39.409999999999997</v>
      </c>
      <c r="Q823" s="5">
        <f t="shared" si="48"/>
        <v>462.44099999999997</v>
      </c>
      <c r="R823" s="5">
        <f t="shared" si="49"/>
        <v>236.45999999999998</v>
      </c>
      <c r="S823" s="5">
        <f t="shared" si="50"/>
        <v>225.98099999999999</v>
      </c>
      <c r="T823" s="7">
        <f t="shared" si="51"/>
        <v>0.48866990599881932</v>
      </c>
    </row>
    <row r="824" spans="1:20" ht="15.6">
      <c r="A824" s="2">
        <v>2172</v>
      </c>
      <c r="B824" s="3">
        <v>46157</v>
      </c>
      <c r="C824" s="4">
        <f>YEAR(SalesDataTable[[#This Row],[Order Date]])</f>
        <v>2026</v>
      </c>
      <c r="D824" s="16" t="str">
        <f>"Q"&amp;ROUNDUP(MONTH(SalesDataTable[[#This Row],[Order Date]])/3,0)</f>
        <v>Q2</v>
      </c>
      <c r="E824" s="4">
        <f>MONTH(SalesDataTable[[#This Row],[Order Date]])</f>
        <v>5</v>
      </c>
      <c r="F824" s="16" t="str">
        <f>TEXT(SalesDataTable[[#This Row],[Order Date]],"MMM")</f>
        <v>May</v>
      </c>
      <c r="G824" s="4" t="s">
        <v>11</v>
      </c>
      <c r="H824" s="4" t="s">
        <v>39</v>
      </c>
      <c r="I824" s="4" t="s">
        <v>8</v>
      </c>
      <c r="J824" s="4" t="s">
        <v>16</v>
      </c>
      <c r="K824" s="4" t="s">
        <v>14</v>
      </c>
      <c r="L824" s="4" t="s">
        <v>15</v>
      </c>
      <c r="M824" s="8">
        <v>6</v>
      </c>
      <c r="N824" s="5">
        <v>37.1</v>
      </c>
      <c r="O824" s="6">
        <v>0.1</v>
      </c>
      <c r="P824" s="5">
        <v>13.63</v>
      </c>
      <c r="Q824" s="5">
        <f t="shared" si="48"/>
        <v>200.34000000000003</v>
      </c>
      <c r="R824" s="5">
        <f t="shared" si="49"/>
        <v>81.78</v>
      </c>
      <c r="S824" s="5">
        <f t="shared" si="50"/>
        <v>118.56000000000003</v>
      </c>
      <c r="T824" s="7">
        <f t="shared" si="51"/>
        <v>0.59179395028451642</v>
      </c>
    </row>
    <row r="825" spans="1:20" ht="15.6">
      <c r="A825" s="2">
        <v>2977</v>
      </c>
      <c r="B825" s="3">
        <v>46157</v>
      </c>
      <c r="C825" s="4">
        <f>YEAR(SalesDataTable[[#This Row],[Order Date]])</f>
        <v>2026</v>
      </c>
      <c r="D825" s="16" t="str">
        <f>"Q"&amp;ROUNDUP(MONTH(SalesDataTable[[#This Row],[Order Date]])/3,0)</f>
        <v>Q2</v>
      </c>
      <c r="E825" s="4">
        <f>MONTH(SalesDataTable[[#This Row],[Order Date]])</f>
        <v>5</v>
      </c>
      <c r="F825" s="16" t="str">
        <f>TEXT(SalesDataTable[[#This Row],[Order Date]],"MMM")</f>
        <v>May</v>
      </c>
      <c r="G825" s="4" t="s">
        <v>6</v>
      </c>
      <c r="H825" s="4" t="s">
        <v>49</v>
      </c>
      <c r="I825" s="4" t="s">
        <v>8</v>
      </c>
      <c r="J825" s="4" t="s">
        <v>16</v>
      </c>
      <c r="K825" s="4" t="s">
        <v>14</v>
      </c>
      <c r="L825" s="4" t="s">
        <v>15</v>
      </c>
      <c r="M825" s="8">
        <v>6</v>
      </c>
      <c r="N825" s="5">
        <v>35.92</v>
      </c>
      <c r="O825" s="6">
        <v>0.15</v>
      </c>
      <c r="P825" s="5">
        <v>13.3</v>
      </c>
      <c r="Q825" s="5">
        <f t="shared" si="48"/>
        <v>183.19200000000001</v>
      </c>
      <c r="R825" s="5">
        <f t="shared" si="49"/>
        <v>79.800000000000011</v>
      </c>
      <c r="S825" s="5">
        <f t="shared" si="50"/>
        <v>103.392</v>
      </c>
      <c r="T825" s="7">
        <f t="shared" si="51"/>
        <v>0.56439145814227687</v>
      </c>
    </row>
    <row r="826" spans="1:20" ht="15.6">
      <c r="A826" s="2">
        <v>3531</v>
      </c>
      <c r="B826" s="3">
        <v>46157</v>
      </c>
      <c r="C826" s="4">
        <f>YEAR(SalesDataTable[[#This Row],[Order Date]])</f>
        <v>2026</v>
      </c>
      <c r="D826" s="16" t="str">
        <f>"Q"&amp;ROUNDUP(MONTH(SalesDataTable[[#This Row],[Order Date]])/3,0)</f>
        <v>Q2</v>
      </c>
      <c r="E826" s="4">
        <f>MONTH(SalesDataTable[[#This Row],[Order Date]])</f>
        <v>5</v>
      </c>
      <c r="F826" s="16" t="str">
        <f>TEXT(SalesDataTable[[#This Row],[Order Date]],"MMM")</f>
        <v>May</v>
      </c>
      <c r="G826" s="4" t="s">
        <v>20</v>
      </c>
      <c r="H826" s="4" t="s">
        <v>47</v>
      </c>
      <c r="I826" s="4" t="s">
        <v>19</v>
      </c>
      <c r="J826" s="4" t="s">
        <v>16</v>
      </c>
      <c r="K826" s="4" t="s">
        <v>34</v>
      </c>
      <c r="L826" s="4" t="s">
        <v>42</v>
      </c>
      <c r="M826" s="8">
        <v>4</v>
      </c>
      <c r="N826" s="5">
        <v>36.21</v>
      </c>
      <c r="O826" s="6">
        <v>0</v>
      </c>
      <c r="P826" s="5">
        <v>14.3</v>
      </c>
      <c r="Q826" s="5">
        <f t="shared" si="48"/>
        <v>144.84</v>
      </c>
      <c r="R826" s="5">
        <f t="shared" si="49"/>
        <v>57.2</v>
      </c>
      <c r="S826" s="5">
        <f t="shared" si="50"/>
        <v>87.64</v>
      </c>
      <c r="T826" s="7">
        <f t="shared" si="51"/>
        <v>0.60508146920740125</v>
      </c>
    </row>
    <row r="827" spans="1:20" ht="15.6">
      <c r="A827" s="2">
        <v>3881</v>
      </c>
      <c r="B827" s="3">
        <v>46157</v>
      </c>
      <c r="C827" s="4">
        <f>YEAR(SalesDataTable[[#This Row],[Order Date]])</f>
        <v>2026</v>
      </c>
      <c r="D827" s="16" t="str">
        <f>"Q"&amp;ROUNDUP(MONTH(SalesDataTable[[#This Row],[Order Date]])/3,0)</f>
        <v>Q2</v>
      </c>
      <c r="E827" s="4">
        <f>MONTH(SalesDataTable[[#This Row],[Order Date]])</f>
        <v>5</v>
      </c>
      <c r="F827" s="16" t="str">
        <f>TEXT(SalesDataTable[[#This Row],[Order Date]],"MMM")</f>
        <v>May</v>
      </c>
      <c r="G827" s="4" t="s">
        <v>11</v>
      </c>
      <c r="H827" s="4" t="s">
        <v>39</v>
      </c>
      <c r="I827" s="4" t="s">
        <v>2</v>
      </c>
      <c r="J827" s="4" t="s">
        <v>16</v>
      </c>
      <c r="K827" s="4" t="s">
        <v>9</v>
      </c>
      <c r="L827" s="4" t="s">
        <v>46</v>
      </c>
      <c r="M827" s="8">
        <v>3</v>
      </c>
      <c r="N827" s="5">
        <v>73.03</v>
      </c>
      <c r="O827" s="6">
        <v>0.05</v>
      </c>
      <c r="P827" s="5">
        <v>33.200000000000003</v>
      </c>
      <c r="Q827" s="5">
        <f t="shared" si="48"/>
        <v>208.13550000000001</v>
      </c>
      <c r="R827" s="5">
        <f t="shared" si="49"/>
        <v>99.600000000000009</v>
      </c>
      <c r="S827" s="5">
        <f t="shared" si="50"/>
        <v>108.5355</v>
      </c>
      <c r="T827" s="7">
        <f t="shared" si="51"/>
        <v>0.52146558371829888</v>
      </c>
    </row>
    <row r="828" spans="1:20" ht="15.6">
      <c r="A828" s="2">
        <v>4469</v>
      </c>
      <c r="B828" s="3">
        <v>46157</v>
      </c>
      <c r="C828" s="4">
        <f>YEAR(SalesDataTable[[#This Row],[Order Date]])</f>
        <v>2026</v>
      </c>
      <c r="D828" s="16" t="str">
        <f>"Q"&amp;ROUNDUP(MONTH(SalesDataTable[[#This Row],[Order Date]])/3,0)</f>
        <v>Q2</v>
      </c>
      <c r="E828" s="4">
        <f>MONTH(SalesDataTable[[#This Row],[Order Date]])</f>
        <v>5</v>
      </c>
      <c r="F828" s="16" t="str">
        <f>TEXT(SalesDataTable[[#This Row],[Order Date]],"MMM")</f>
        <v>May</v>
      </c>
      <c r="G828" s="4" t="s">
        <v>11</v>
      </c>
      <c r="H828" s="4" t="s">
        <v>25</v>
      </c>
      <c r="I828" s="4" t="s">
        <v>19</v>
      </c>
      <c r="J828" s="4" t="s">
        <v>3</v>
      </c>
      <c r="K828" s="4" t="s">
        <v>4</v>
      </c>
      <c r="L828" s="4" t="s">
        <v>5</v>
      </c>
      <c r="M828" s="8">
        <v>2</v>
      </c>
      <c r="N828" s="5">
        <v>80.81</v>
      </c>
      <c r="O828" s="6">
        <v>0</v>
      </c>
      <c r="P828" s="5">
        <v>42.53</v>
      </c>
      <c r="Q828" s="5">
        <f t="shared" si="48"/>
        <v>161.62</v>
      </c>
      <c r="R828" s="5">
        <f t="shared" si="49"/>
        <v>85.06</v>
      </c>
      <c r="S828" s="5">
        <f t="shared" si="50"/>
        <v>76.56</v>
      </c>
      <c r="T828" s="7">
        <f t="shared" si="51"/>
        <v>0.47370374953594852</v>
      </c>
    </row>
    <row r="829" spans="1:20" ht="15.6">
      <c r="A829" s="2">
        <v>5037</v>
      </c>
      <c r="B829" s="3">
        <v>46157</v>
      </c>
      <c r="C829" s="4">
        <f>YEAR(SalesDataTable[[#This Row],[Order Date]])</f>
        <v>2026</v>
      </c>
      <c r="D829" s="16" t="str">
        <f>"Q"&amp;ROUNDUP(MONTH(SalesDataTable[[#This Row],[Order Date]])/3,0)</f>
        <v>Q2</v>
      </c>
      <c r="E829" s="4">
        <f>MONTH(SalesDataTable[[#This Row],[Order Date]])</f>
        <v>5</v>
      </c>
      <c r="F829" s="16" t="str">
        <f>TEXT(SalesDataTable[[#This Row],[Order Date]],"MMM")</f>
        <v>May</v>
      </c>
      <c r="G829" s="4" t="s">
        <v>6</v>
      </c>
      <c r="H829" s="4" t="s">
        <v>41</v>
      </c>
      <c r="I829" s="4" t="s">
        <v>2</v>
      </c>
      <c r="J829" s="4" t="s">
        <v>13</v>
      </c>
      <c r="K829" s="4" t="s">
        <v>4</v>
      </c>
      <c r="L829" s="4" t="s">
        <v>22</v>
      </c>
      <c r="M829" s="8">
        <v>1</v>
      </c>
      <c r="N829" s="5">
        <v>51.53</v>
      </c>
      <c r="O829" s="6">
        <v>0.1</v>
      </c>
      <c r="P829" s="5">
        <v>23.06</v>
      </c>
      <c r="Q829" s="5">
        <f t="shared" si="48"/>
        <v>46.377000000000002</v>
      </c>
      <c r="R829" s="5">
        <f t="shared" si="49"/>
        <v>23.06</v>
      </c>
      <c r="S829" s="5">
        <f t="shared" si="50"/>
        <v>23.317000000000004</v>
      </c>
      <c r="T829" s="7">
        <f t="shared" si="51"/>
        <v>0.50277076999374692</v>
      </c>
    </row>
    <row r="830" spans="1:20" ht="15.6">
      <c r="A830" s="2">
        <v>35</v>
      </c>
      <c r="B830" s="3">
        <v>46158</v>
      </c>
      <c r="C830" s="4">
        <f>YEAR(SalesDataTable[[#This Row],[Order Date]])</f>
        <v>2026</v>
      </c>
      <c r="D830" s="16" t="str">
        <f>"Q"&amp;ROUNDUP(MONTH(SalesDataTable[[#This Row],[Order Date]])/3,0)</f>
        <v>Q2</v>
      </c>
      <c r="E830" s="4">
        <f>MONTH(SalesDataTable[[#This Row],[Order Date]])</f>
        <v>5</v>
      </c>
      <c r="F830" s="16" t="str">
        <f>TEXT(SalesDataTable[[#This Row],[Order Date]],"MMM")</f>
        <v>May</v>
      </c>
      <c r="G830" s="4" t="s">
        <v>20</v>
      </c>
      <c r="H830" s="4" t="s">
        <v>47</v>
      </c>
      <c r="I830" s="4" t="s">
        <v>8</v>
      </c>
      <c r="J830" s="4" t="s">
        <v>16</v>
      </c>
      <c r="K830" s="4" t="s">
        <v>23</v>
      </c>
      <c r="L830" s="4" t="s">
        <v>40</v>
      </c>
      <c r="M830" s="8">
        <v>5</v>
      </c>
      <c r="N830" s="5">
        <v>81.75</v>
      </c>
      <c r="O830" s="6">
        <v>0.05</v>
      </c>
      <c r="P830" s="5">
        <v>39.159999999999997</v>
      </c>
      <c r="Q830" s="5">
        <f t="shared" si="48"/>
        <v>388.3125</v>
      </c>
      <c r="R830" s="5">
        <f t="shared" si="49"/>
        <v>195.79999999999998</v>
      </c>
      <c r="S830" s="5">
        <f t="shared" si="50"/>
        <v>192.51250000000002</v>
      </c>
      <c r="T830" s="7">
        <f t="shared" si="51"/>
        <v>0.49576694028649609</v>
      </c>
    </row>
    <row r="831" spans="1:20" ht="15.6">
      <c r="A831" s="2">
        <v>226</v>
      </c>
      <c r="B831" s="3">
        <v>46158</v>
      </c>
      <c r="C831" s="4">
        <f>YEAR(SalesDataTable[[#This Row],[Order Date]])</f>
        <v>2026</v>
      </c>
      <c r="D831" s="16" t="str">
        <f>"Q"&amp;ROUNDUP(MONTH(SalesDataTable[[#This Row],[Order Date]])/3,0)</f>
        <v>Q2</v>
      </c>
      <c r="E831" s="4">
        <f>MONTH(SalesDataTable[[#This Row],[Order Date]])</f>
        <v>5</v>
      </c>
      <c r="F831" s="16" t="str">
        <f>TEXT(SalesDataTable[[#This Row],[Order Date]],"MMM")</f>
        <v>May</v>
      </c>
      <c r="G831" s="4" t="s">
        <v>11</v>
      </c>
      <c r="H831" s="4" t="s">
        <v>39</v>
      </c>
      <c r="I831" s="4" t="s">
        <v>2</v>
      </c>
      <c r="J831" s="4" t="s">
        <v>13</v>
      </c>
      <c r="K831" s="4" t="s">
        <v>14</v>
      </c>
      <c r="L831" s="4" t="s">
        <v>48</v>
      </c>
      <c r="M831" s="8">
        <v>1</v>
      </c>
      <c r="N831" s="5">
        <v>165.99</v>
      </c>
      <c r="O831" s="6">
        <v>0.1</v>
      </c>
      <c r="P831" s="5">
        <v>89.9</v>
      </c>
      <c r="Q831" s="5">
        <f t="shared" si="48"/>
        <v>149.39100000000002</v>
      </c>
      <c r="R831" s="5">
        <f t="shared" si="49"/>
        <v>89.9</v>
      </c>
      <c r="S831" s="5">
        <f t="shared" si="50"/>
        <v>59.491000000000014</v>
      </c>
      <c r="T831" s="7">
        <f t="shared" si="51"/>
        <v>0.3982234538894579</v>
      </c>
    </row>
    <row r="832" spans="1:20" ht="15.6">
      <c r="A832" s="2">
        <v>1713</v>
      </c>
      <c r="B832" s="3">
        <v>46158</v>
      </c>
      <c r="C832" s="4">
        <f>YEAR(SalesDataTable[[#This Row],[Order Date]])</f>
        <v>2026</v>
      </c>
      <c r="D832" s="16" t="str">
        <f>"Q"&amp;ROUNDUP(MONTH(SalesDataTable[[#This Row],[Order Date]])/3,0)</f>
        <v>Q2</v>
      </c>
      <c r="E832" s="4">
        <f>MONTH(SalesDataTable[[#This Row],[Order Date]])</f>
        <v>5</v>
      </c>
      <c r="F832" s="16" t="str">
        <f>TEXT(SalesDataTable[[#This Row],[Order Date]],"MMM")</f>
        <v>May</v>
      </c>
      <c r="G832" s="4" t="s">
        <v>0</v>
      </c>
      <c r="H832" s="4" t="s">
        <v>50</v>
      </c>
      <c r="I832" s="4" t="s">
        <v>19</v>
      </c>
      <c r="J832" s="4" t="s">
        <v>13</v>
      </c>
      <c r="K832" s="4" t="s">
        <v>23</v>
      </c>
      <c r="L832" s="4" t="s">
        <v>51</v>
      </c>
      <c r="M832" s="8">
        <v>2</v>
      </c>
      <c r="N832" s="5">
        <v>121.22</v>
      </c>
      <c r="O832" s="6">
        <v>0</v>
      </c>
      <c r="P832" s="5">
        <v>60.38</v>
      </c>
      <c r="Q832" s="5">
        <f t="shared" si="48"/>
        <v>242.44</v>
      </c>
      <c r="R832" s="5">
        <f t="shared" si="49"/>
        <v>120.76</v>
      </c>
      <c r="S832" s="5">
        <f t="shared" si="50"/>
        <v>121.67999999999999</v>
      </c>
      <c r="T832" s="7">
        <f t="shared" si="51"/>
        <v>0.50189737667051637</v>
      </c>
    </row>
    <row r="833" spans="1:20" ht="15.6">
      <c r="A833" s="2">
        <v>2320</v>
      </c>
      <c r="B833" s="3">
        <v>46158</v>
      </c>
      <c r="C833" s="4">
        <f>YEAR(SalesDataTable[[#This Row],[Order Date]])</f>
        <v>2026</v>
      </c>
      <c r="D833" s="16" t="str">
        <f>"Q"&amp;ROUNDUP(MONTH(SalesDataTable[[#This Row],[Order Date]])/3,0)</f>
        <v>Q2</v>
      </c>
      <c r="E833" s="4">
        <f>MONTH(SalesDataTable[[#This Row],[Order Date]])</f>
        <v>5</v>
      </c>
      <c r="F833" s="16" t="str">
        <f>TEXT(SalesDataTable[[#This Row],[Order Date]],"MMM")</f>
        <v>May</v>
      </c>
      <c r="G833" s="4" t="s">
        <v>6</v>
      </c>
      <c r="H833" s="4" t="s">
        <v>43</v>
      </c>
      <c r="I833" s="4" t="s">
        <v>19</v>
      </c>
      <c r="J833" s="4" t="s">
        <v>16</v>
      </c>
      <c r="K833" s="4" t="s">
        <v>14</v>
      </c>
      <c r="L833" s="4" t="s">
        <v>44</v>
      </c>
      <c r="M833" s="8">
        <v>2</v>
      </c>
      <c r="N833" s="5">
        <v>131.1</v>
      </c>
      <c r="O833" s="6">
        <v>0</v>
      </c>
      <c r="P833" s="5">
        <v>65.55</v>
      </c>
      <c r="Q833" s="5">
        <f t="shared" si="48"/>
        <v>262.2</v>
      </c>
      <c r="R833" s="5">
        <f t="shared" si="49"/>
        <v>131.1</v>
      </c>
      <c r="S833" s="5">
        <f t="shared" si="50"/>
        <v>131.1</v>
      </c>
      <c r="T833" s="7">
        <f t="shared" si="51"/>
        <v>0.5</v>
      </c>
    </row>
    <row r="834" spans="1:20" ht="15.6">
      <c r="A834" s="2">
        <v>2496</v>
      </c>
      <c r="B834" s="3">
        <v>46158</v>
      </c>
      <c r="C834" s="4">
        <f>YEAR(SalesDataTable[[#This Row],[Order Date]])</f>
        <v>2026</v>
      </c>
      <c r="D834" s="16" t="str">
        <f>"Q"&amp;ROUNDUP(MONTH(SalesDataTable[[#This Row],[Order Date]])/3,0)</f>
        <v>Q2</v>
      </c>
      <c r="E834" s="4">
        <f>MONTH(SalesDataTable[[#This Row],[Order Date]])</f>
        <v>5</v>
      </c>
      <c r="F834" s="16" t="str">
        <f>TEXT(SalesDataTable[[#This Row],[Order Date]],"MMM")</f>
        <v>May</v>
      </c>
      <c r="G834" s="4" t="s">
        <v>6</v>
      </c>
      <c r="H834" s="4" t="s">
        <v>27</v>
      </c>
      <c r="I834" s="4" t="s">
        <v>2</v>
      </c>
      <c r="J834" s="4" t="s">
        <v>3</v>
      </c>
      <c r="K834" s="4" t="s">
        <v>14</v>
      </c>
      <c r="L834" s="4" t="s">
        <v>32</v>
      </c>
      <c r="M834" s="8">
        <v>2</v>
      </c>
      <c r="N834" s="5">
        <v>46.44</v>
      </c>
      <c r="O834" s="6">
        <v>0</v>
      </c>
      <c r="P834" s="5">
        <v>18.63</v>
      </c>
      <c r="Q834" s="5">
        <f t="shared" ref="Q834:Q897" si="52">M834*N834*(1-O834)</f>
        <v>92.88</v>
      </c>
      <c r="R834" s="5">
        <f t="shared" ref="R834:R897" si="53">M834*P834</f>
        <v>37.26</v>
      </c>
      <c r="S834" s="5">
        <f t="shared" ref="S834:S897" si="54">Q834-R834</f>
        <v>55.62</v>
      </c>
      <c r="T834" s="7">
        <f t="shared" ref="T834:T897" si="55">IFERROR(S834/Q834,0)</f>
        <v>0.59883720930232553</v>
      </c>
    </row>
    <row r="835" spans="1:20" ht="15.6">
      <c r="A835" s="2">
        <v>2504</v>
      </c>
      <c r="B835" s="3">
        <v>46158</v>
      </c>
      <c r="C835" s="4">
        <f>YEAR(SalesDataTable[[#This Row],[Order Date]])</f>
        <v>2026</v>
      </c>
      <c r="D835" s="16" t="str">
        <f>"Q"&amp;ROUNDUP(MONTH(SalesDataTable[[#This Row],[Order Date]])/3,0)</f>
        <v>Q2</v>
      </c>
      <c r="E835" s="4">
        <f>MONTH(SalesDataTable[[#This Row],[Order Date]])</f>
        <v>5</v>
      </c>
      <c r="F835" s="16" t="str">
        <f>TEXT(SalesDataTable[[#This Row],[Order Date]],"MMM")</f>
        <v>May</v>
      </c>
      <c r="G835" s="4" t="s">
        <v>20</v>
      </c>
      <c r="H835" s="4" t="s">
        <v>31</v>
      </c>
      <c r="I835" s="4" t="s">
        <v>2</v>
      </c>
      <c r="J835" s="4" t="s">
        <v>13</v>
      </c>
      <c r="K835" s="4" t="s">
        <v>14</v>
      </c>
      <c r="L835" s="4" t="s">
        <v>15</v>
      </c>
      <c r="M835" s="8">
        <v>1</v>
      </c>
      <c r="N835" s="5">
        <v>36.659999999999997</v>
      </c>
      <c r="O835" s="6">
        <v>0</v>
      </c>
      <c r="P835" s="5">
        <v>13.61</v>
      </c>
      <c r="Q835" s="5">
        <f t="shared" si="52"/>
        <v>36.659999999999997</v>
      </c>
      <c r="R835" s="5">
        <f t="shared" si="53"/>
        <v>13.61</v>
      </c>
      <c r="S835" s="5">
        <f t="shared" si="54"/>
        <v>23.049999999999997</v>
      </c>
      <c r="T835" s="7">
        <f t="shared" si="55"/>
        <v>0.62875068194217132</v>
      </c>
    </row>
    <row r="836" spans="1:20" ht="15.6">
      <c r="A836" s="2">
        <v>2598</v>
      </c>
      <c r="B836" s="3">
        <v>46158</v>
      </c>
      <c r="C836" s="4">
        <f>YEAR(SalesDataTable[[#This Row],[Order Date]])</f>
        <v>2026</v>
      </c>
      <c r="D836" s="16" t="str">
        <f>"Q"&amp;ROUNDUP(MONTH(SalesDataTable[[#This Row],[Order Date]])/3,0)</f>
        <v>Q2</v>
      </c>
      <c r="E836" s="4">
        <f>MONTH(SalesDataTable[[#This Row],[Order Date]])</f>
        <v>5</v>
      </c>
      <c r="F836" s="16" t="str">
        <f>TEXT(SalesDataTable[[#This Row],[Order Date]],"MMM")</f>
        <v>May</v>
      </c>
      <c r="G836" s="4" t="s">
        <v>20</v>
      </c>
      <c r="H836" s="4" t="s">
        <v>33</v>
      </c>
      <c r="I836" s="4" t="s">
        <v>2</v>
      </c>
      <c r="J836" s="4" t="s">
        <v>13</v>
      </c>
      <c r="K836" s="4" t="s">
        <v>9</v>
      </c>
      <c r="L836" s="4" t="s">
        <v>37</v>
      </c>
      <c r="M836" s="8">
        <v>5</v>
      </c>
      <c r="N836" s="5">
        <v>156.16999999999999</v>
      </c>
      <c r="O836" s="6">
        <v>0.1</v>
      </c>
      <c r="P836" s="5">
        <v>80.59</v>
      </c>
      <c r="Q836" s="5">
        <f t="shared" si="52"/>
        <v>702.76499999999999</v>
      </c>
      <c r="R836" s="5">
        <f t="shared" si="53"/>
        <v>402.95000000000005</v>
      </c>
      <c r="S836" s="5">
        <f t="shared" si="54"/>
        <v>299.81499999999994</v>
      </c>
      <c r="T836" s="7">
        <f t="shared" si="55"/>
        <v>0.42662198601239382</v>
      </c>
    </row>
    <row r="837" spans="1:20" ht="15.6">
      <c r="A837" s="2">
        <v>2600</v>
      </c>
      <c r="B837" s="3">
        <v>46158</v>
      </c>
      <c r="C837" s="4">
        <f>YEAR(SalesDataTable[[#This Row],[Order Date]])</f>
        <v>2026</v>
      </c>
      <c r="D837" s="16" t="str">
        <f>"Q"&amp;ROUNDUP(MONTH(SalesDataTable[[#This Row],[Order Date]])/3,0)</f>
        <v>Q2</v>
      </c>
      <c r="E837" s="4">
        <f>MONTH(SalesDataTable[[#This Row],[Order Date]])</f>
        <v>5</v>
      </c>
      <c r="F837" s="16" t="str">
        <f>TEXT(SalesDataTable[[#This Row],[Order Date]],"MMM")</f>
        <v>May</v>
      </c>
      <c r="G837" s="4" t="s">
        <v>6</v>
      </c>
      <c r="H837" s="4" t="s">
        <v>43</v>
      </c>
      <c r="I837" s="4" t="s">
        <v>19</v>
      </c>
      <c r="J837" s="4" t="s">
        <v>13</v>
      </c>
      <c r="K837" s="4" t="s">
        <v>14</v>
      </c>
      <c r="L837" s="4" t="s">
        <v>15</v>
      </c>
      <c r="M837" s="8">
        <v>1</v>
      </c>
      <c r="N837" s="5">
        <v>35.97</v>
      </c>
      <c r="O837" s="6">
        <v>0.1</v>
      </c>
      <c r="P837" s="5">
        <v>13.54</v>
      </c>
      <c r="Q837" s="5">
        <f t="shared" si="52"/>
        <v>32.372999999999998</v>
      </c>
      <c r="R837" s="5">
        <f t="shared" si="53"/>
        <v>13.54</v>
      </c>
      <c r="S837" s="5">
        <f t="shared" si="54"/>
        <v>18.832999999999998</v>
      </c>
      <c r="T837" s="7">
        <f t="shared" si="55"/>
        <v>0.58175022395205878</v>
      </c>
    </row>
    <row r="838" spans="1:20" ht="15.6">
      <c r="A838" s="2">
        <v>2856</v>
      </c>
      <c r="B838" s="3">
        <v>46158</v>
      </c>
      <c r="C838" s="4">
        <f>YEAR(SalesDataTable[[#This Row],[Order Date]])</f>
        <v>2026</v>
      </c>
      <c r="D838" s="16" t="str">
        <f>"Q"&amp;ROUNDUP(MONTH(SalesDataTable[[#This Row],[Order Date]])/3,0)</f>
        <v>Q2</v>
      </c>
      <c r="E838" s="4">
        <f>MONTH(SalesDataTable[[#This Row],[Order Date]])</f>
        <v>5</v>
      </c>
      <c r="F838" s="16" t="str">
        <f>TEXT(SalesDataTable[[#This Row],[Order Date]],"MMM")</f>
        <v>May</v>
      </c>
      <c r="G838" s="4" t="s">
        <v>6</v>
      </c>
      <c r="H838" s="4" t="s">
        <v>41</v>
      </c>
      <c r="I838" s="4" t="s">
        <v>8</v>
      </c>
      <c r="J838" s="4" t="s">
        <v>16</v>
      </c>
      <c r="K838" s="4" t="s">
        <v>34</v>
      </c>
      <c r="L838" s="4" t="s">
        <v>38</v>
      </c>
      <c r="M838" s="8">
        <v>4</v>
      </c>
      <c r="N838" s="5">
        <v>125.11</v>
      </c>
      <c r="O838" s="6">
        <v>0.15</v>
      </c>
      <c r="P838" s="5">
        <v>70.010000000000005</v>
      </c>
      <c r="Q838" s="5">
        <f t="shared" si="52"/>
        <v>425.37399999999997</v>
      </c>
      <c r="R838" s="5">
        <f t="shared" si="53"/>
        <v>280.04000000000002</v>
      </c>
      <c r="S838" s="5">
        <f t="shared" si="54"/>
        <v>145.33399999999995</v>
      </c>
      <c r="T838" s="7">
        <f t="shared" si="55"/>
        <v>0.34166169065340135</v>
      </c>
    </row>
    <row r="839" spans="1:20" ht="15.6">
      <c r="A839" s="2">
        <v>3478</v>
      </c>
      <c r="B839" s="3">
        <v>46158</v>
      </c>
      <c r="C839" s="4">
        <f>YEAR(SalesDataTable[[#This Row],[Order Date]])</f>
        <v>2026</v>
      </c>
      <c r="D839" s="16" t="str">
        <f>"Q"&amp;ROUNDUP(MONTH(SalesDataTable[[#This Row],[Order Date]])/3,0)</f>
        <v>Q2</v>
      </c>
      <c r="E839" s="4">
        <f>MONTH(SalesDataTable[[#This Row],[Order Date]])</f>
        <v>5</v>
      </c>
      <c r="F839" s="16" t="str">
        <f>TEXT(SalesDataTable[[#This Row],[Order Date]],"MMM")</f>
        <v>May</v>
      </c>
      <c r="G839" s="4" t="s">
        <v>20</v>
      </c>
      <c r="H839" s="4" t="s">
        <v>33</v>
      </c>
      <c r="I839" s="4" t="s">
        <v>2</v>
      </c>
      <c r="J839" s="4" t="s">
        <v>13</v>
      </c>
      <c r="K839" s="4" t="s">
        <v>34</v>
      </c>
      <c r="L839" s="4" t="s">
        <v>42</v>
      </c>
      <c r="M839" s="8">
        <v>4</v>
      </c>
      <c r="N839" s="5">
        <v>36.29</v>
      </c>
      <c r="O839" s="6">
        <v>0.1</v>
      </c>
      <c r="P839" s="5">
        <v>13.77</v>
      </c>
      <c r="Q839" s="5">
        <f t="shared" si="52"/>
        <v>130.64400000000001</v>
      </c>
      <c r="R839" s="5">
        <f t="shared" si="53"/>
        <v>55.08</v>
      </c>
      <c r="S839" s="5">
        <f t="shared" si="54"/>
        <v>75.564000000000007</v>
      </c>
      <c r="T839" s="7">
        <f t="shared" si="55"/>
        <v>0.57839625241113257</v>
      </c>
    </row>
    <row r="840" spans="1:20" ht="15.6">
      <c r="A840" s="2">
        <v>3599</v>
      </c>
      <c r="B840" s="3">
        <v>46158</v>
      </c>
      <c r="C840" s="4">
        <f>YEAR(SalesDataTable[[#This Row],[Order Date]])</f>
        <v>2026</v>
      </c>
      <c r="D840" s="16" t="str">
        <f>"Q"&amp;ROUNDUP(MONTH(SalesDataTable[[#This Row],[Order Date]])/3,0)</f>
        <v>Q2</v>
      </c>
      <c r="E840" s="4">
        <f>MONTH(SalesDataTable[[#This Row],[Order Date]])</f>
        <v>5</v>
      </c>
      <c r="F840" s="16" t="str">
        <f>TEXT(SalesDataTable[[#This Row],[Order Date]],"MMM")</f>
        <v>May</v>
      </c>
      <c r="G840" s="4" t="s">
        <v>6</v>
      </c>
      <c r="H840" s="4" t="s">
        <v>27</v>
      </c>
      <c r="I840" s="4" t="s">
        <v>2</v>
      </c>
      <c r="J840" s="4" t="s">
        <v>13</v>
      </c>
      <c r="K840" s="4" t="s">
        <v>9</v>
      </c>
      <c r="L840" s="4" t="s">
        <v>17</v>
      </c>
      <c r="M840" s="8">
        <v>4</v>
      </c>
      <c r="N840" s="5">
        <v>143.34</v>
      </c>
      <c r="O840" s="6">
        <v>0</v>
      </c>
      <c r="P840" s="5">
        <v>80.55</v>
      </c>
      <c r="Q840" s="5">
        <f t="shared" si="52"/>
        <v>573.36</v>
      </c>
      <c r="R840" s="5">
        <f t="shared" si="53"/>
        <v>322.2</v>
      </c>
      <c r="S840" s="5">
        <f t="shared" si="54"/>
        <v>251.16000000000003</v>
      </c>
      <c r="T840" s="7">
        <f t="shared" si="55"/>
        <v>0.43804939305148599</v>
      </c>
    </row>
    <row r="841" spans="1:20" ht="15.6">
      <c r="A841" s="2">
        <v>282</v>
      </c>
      <c r="B841" s="3">
        <v>46159</v>
      </c>
      <c r="C841" s="4">
        <f>YEAR(SalesDataTable[[#This Row],[Order Date]])</f>
        <v>2026</v>
      </c>
      <c r="D841" s="16" t="str">
        <f>"Q"&amp;ROUNDUP(MONTH(SalesDataTable[[#This Row],[Order Date]])/3,0)</f>
        <v>Q2</v>
      </c>
      <c r="E841" s="4">
        <f>MONTH(SalesDataTable[[#This Row],[Order Date]])</f>
        <v>5</v>
      </c>
      <c r="F841" s="16" t="str">
        <f>TEXT(SalesDataTable[[#This Row],[Order Date]],"MMM")</f>
        <v>May</v>
      </c>
      <c r="G841" s="4" t="s">
        <v>6</v>
      </c>
      <c r="H841" s="4" t="s">
        <v>43</v>
      </c>
      <c r="I841" s="4" t="s">
        <v>28</v>
      </c>
      <c r="J841" s="4" t="s">
        <v>13</v>
      </c>
      <c r="K841" s="4" t="s">
        <v>4</v>
      </c>
      <c r="L841" s="4" t="s">
        <v>22</v>
      </c>
      <c r="M841" s="8">
        <v>3</v>
      </c>
      <c r="N841" s="5">
        <v>51.68</v>
      </c>
      <c r="O841" s="6">
        <v>0</v>
      </c>
      <c r="P841" s="5">
        <v>22.4</v>
      </c>
      <c r="Q841" s="5">
        <f t="shared" si="52"/>
        <v>155.04</v>
      </c>
      <c r="R841" s="5">
        <f t="shared" si="53"/>
        <v>67.199999999999989</v>
      </c>
      <c r="S841" s="5">
        <f t="shared" si="54"/>
        <v>87.84</v>
      </c>
      <c r="T841" s="7">
        <f t="shared" si="55"/>
        <v>0.56656346749226016</v>
      </c>
    </row>
    <row r="842" spans="1:20" ht="15.6">
      <c r="A842" s="2">
        <v>980</v>
      </c>
      <c r="B842" s="3">
        <v>46159</v>
      </c>
      <c r="C842" s="4">
        <f>YEAR(SalesDataTable[[#This Row],[Order Date]])</f>
        <v>2026</v>
      </c>
      <c r="D842" s="16" t="str">
        <f>"Q"&amp;ROUNDUP(MONTH(SalesDataTable[[#This Row],[Order Date]])/3,0)</f>
        <v>Q2</v>
      </c>
      <c r="E842" s="4">
        <f>MONTH(SalesDataTable[[#This Row],[Order Date]])</f>
        <v>5</v>
      </c>
      <c r="F842" s="16" t="str">
        <f>TEXT(SalesDataTable[[#This Row],[Order Date]],"MMM")</f>
        <v>May</v>
      </c>
      <c r="G842" s="4" t="s">
        <v>20</v>
      </c>
      <c r="H842" s="4" t="s">
        <v>31</v>
      </c>
      <c r="I842" s="4" t="s">
        <v>2</v>
      </c>
      <c r="J842" s="4" t="s">
        <v>3</v>
      </c>
      <c r="K842" s="4" t="s">
        <v>14</v>
      </c>
      <c r="L842" s="4" t="s">
        <v>32</v>
      </c>
      <c r="M842" s="8">
        <v>1</v>
      </c>
      <c r="N842" s="5">
        <v>46.84</v>
      </c>
      <c r="O842" s="6">
        <v>0</v>
      </c>
      <c r="P842" s="5">
        <v>17.93</v>
      </c>
      <c r="Q842" s="5">
        <f t="shared" si="52"/>
        <v>46.84</v>
      </c>
      <c r="R842" s="5">
        <f t="shared" si="53"/>
        <v>17.93</v>
      </c>
      <c r="S842" s="5">
        <f t="shared" si="54"/>
        <v>28.910000000000004</v>
      </c>
      <c r="T842" s="7">
        <f t="shared" si="55"/>
        <v>0.61720751494449189</v>
      </c>
    </row>
    <row r="843" spans="1:20" ht="15.6">
      <c r="A843" s="2">
        <v>1155</v>
      </c>
      <c r="B843" s="3">
        <v>46159</v>
      </c>
      <c r="C843" s="4">
        <f>YEAR(SalesDataTable[[#This Row],[Order Date]])</f>
        <v>2026</v>
      </c>
      <c r="D843" s="16" t="str">
        <f>"Q"&amp;ROUNDUP(MONTH(SalesDataTable[[#This Row],[Order Date]])/3,0)</f>
        <v>Q2</v>
      </c>
      <c r="E843" s="4">
        <f>MONTH(SalesDataTable[[#This Row],[Order Date]])</f>
        <v>5</v>
      </c>
      <c r="F843" s="16" t="str">
        <f>TEXT(SalesDataTable[[#This Row],[Order Date]],"MMM")</f>
        <v>May</v>
      </c>
      <c r="G843" s="4" t="s">
        <v>11</v>
      </c>
      <c r="H843" s="4" t="s">
        <v>12</v>
      </c>
      <c r="I843" s="4" t="s">
        <v>28</v>
      </c>
      <c r="J843" s="4" t="s">
        <v>13</v>
      </c>
      <c r="K843" s="4" t="s">
        <v>9</v>
      </c>
      <c r="L843" s="4" t="s">
        <v>46</v>
      </c>
      <c r="M843" s="8">
        <v>5</v>
      </c>
      <c r="N843" s="5">
        <v>72.900000000000006</v>
      </c>
      <c r="O843" s="6">
        <v>0.05</v>
      </c>
      <c r="P843" s="5">
        <v>31.57</v>
      </c>
      <c r="Q843" s="5">
        <f t="shared" si="52"/>
        <v>346.27499999999998</v>
      </c>
      <c r="R843" s="5">
        <f t="shared" si="53"/>
        <v>157.85</v>
      </c>
      <c r="S843" s="5">
        <f t="shared" si="54"/>
        <v>188.42499999999998</v>
      </c>
      <c r="T843" s="7">
        <f t="shared" si="55"/>
        <v>0.54414843693596127</v>
      </c>
    </row>
    <row r="844" spans="1:20" ht="15.6">
      <c r="A844" s="2">
        <v>1816</v>
      </c>
      <c r="B844" s="3">
        <v>46159</v>
      </c>
      <c r="C844" s="4">
        <f>YEAR(SalesDataTable[[#This Row],[Order Date]])</f>
        <v>2026</v>
      </c>
      <c r="D844" s="16" t="str">
        <f>"Q"&amp;ROUNDUP(MONTH(SalesDataTable[[#This Row],[Order Date]])/3,0)</f>
        <v>Q2</v>
      </c>
      <c r="E844" s="4">
        <f>MONTH(SalesDataTable[[#This Row],[Order Date]])</f>
        <v>5</v>
      </c>
      <c r="F844" s="16" t="str">
        <f>TEXT(SalesDataTable[[#This Row],[Order Date]],"MMM")</f>
        <v>May</v>
      </c>
      <c r="G844" s="4" t="s">
        <v>20</v>
      </c>
      <c r="H844" s="4" t="s">
        <v>31</v>
      </c>
      <c r="I844" s="4" t="s">
        <v>2</v>
      </c>
      <c r="J844" s="4" t="s">
        <v>13</v>
      </c>
      <c r="K844" s="4" t="s">
        <v>9</v>
      </c>
      <c r="L844" s="4" t="s">
        <v>10</v>
      </c>
      <c r="M844" s="8">
        <v>1</v>
      </c>
      <c r="N844" s="5">
        <v>91.07</v>
      </c>
      <c r="O844" s="6">
        <v>0</v>
      </c>
      <c r="P844" s="5">
        <v>45.3</v>
      </c>
      <c r="Q844" s="5">
        <f t="shared" si="52"/>
        <v>91.07</v>
      </c>
      <c r="R844" s="5">
        <f t="shared" si="53"/>
        <v>45.3</v>
      </c>
      <c r="S844" s="5">
        <f t="shared" si="54"/>
        <v>45.769999999999996</v>
      </c>
      <c r="T844" s="7">
        <f t="shared" si="55"/>
        <v>0.50258043263423735</v>
      </c>
    </row>
    <row r="845" spans="1:20" ht="15.6">
      <c r="A845" s="2">
        <v>2128</v>
      </c>
      <c r="B845" s="3">
        <v>46159</v>
      </c>
      <c r="C845" s="4">
        <f>YEAR(SalesDataTable[[#This Row],[Order Date]])</f>
        <v>2026</v>
      </c>
      <c r="D845" s="16" t="str">
        <f>"Q"&amp;ROUNDUP(MONTH(SalesDataTable[[#This Row],[Order Date]])/3,0)</f>
        <v>Q2</v>
      </c>
      <c r="E845" s="4">
        <f>MONTH(SalesDataTable[[#This Row],[Order Date]])</f>
        <v>5</v>
      </c>
      <c r="F845" s="16" t="str">
        <f>TEXT(SalesDataTable[[#This Row],[Order Date]],"MMM")</f>
        <v>May</v>
      </c>
      <c r="G845" s="4" t="s">
        <v>11</v>
      </c>
      <c r="H845" s="4" t="s">
        <v>39</v>
      </c>
      <c r="I845" s="4" t="s">
        <v>19</v>
      </c>
      <c r="J845" s="4" t="s">
        <v>13</v>
      </c>
      <c r="K845" s="4" t="s">
        <v>4</v>
      </c>
      <c r="L845" s="4" t="s">
        <v>5</v>
      </c>
      <c r="M845" s="8">
        <v>1</v>
      </c>
      <c r="N845" s="5">
        <v>81.86</v>
      </c>
      <c r="O845" s="6">
        <v>0</v>
      </c>
      <c r="P845" s="5">
        <v>43.14</v>
      </c>
      <c r="Q845" s="5">
        <f t="shared" si="52"/>
        <v>81.86</v>
      </c>
      <c r="R845" s="5">
        <f t="shared" si="53"/>
        <v>43.14</v>
      </c>
      <c r="S845" s="5">
        <f t="shared" si="54"/>
        <v>38.72</v>
      </c>
      <c r="T845" s="7">
        <f t="shared" si="55"/>
        <v>0.47300268751526997</v>
      </c>
    </row>
    <row r="846" spans="1:20" ht="15.6">
      <c r="A846" s="2">
        <v>2296</v>
      </c>
      <c r="B846" s="3">
        <v>46159</v>
      </c>
      <c r="C846" s="4">
        <f>YEAR(SalesDataTable[[#This Row],[Order Date]])</f>
        <v>2026</v>
      </c>
      <c r="D846" s="16" t="str">
        <f>"Q"&amp;ROUNDUP(MONTH(SalesDataTable[[#This Row],[Order Date]])/3,0)</f>
        <v>Q2</v>
      </c>
      <c r="E846" s="4">
        <f>MONTH(SalesDataTable[[#This Row],[Order Date]])</f>
        <v>5</v>
      </c>
      <c r="F846" s="16" t="str">
        <f>TEXT(SalesDataTable[[#This Row],[Order Date]],"MMM")</f>
        <v>May</v>
      </c>
      <c r="G846" s="4" t="s">
        <v>20</v>
      </c>
      <c r="H846" s="4" t="s">
        <v>33</v>
      </c>
      <c r="I846" s="4" t="s">
        <v>2</v>
      </c>
      <c r="J846" s="4" t="s">
        <v>3</v>
      </c>
      <c r="K846" s="4" t="s">
        <v>14</v>
      </c>
      <c r="L846" s="4" t="s">
        <v>32</v>
      </c>
      <c r="M846" s="8">
        <v>1</v>
      </c>
      <c r="N846" s="5">
        <v>45.45</v>
      </c>
      <c r="O846" s="6">
        <v>0</v>
      </c>
      <c r="P846" s="5">
        <v>17.93</v>
      </c>
      <c r="Q846" s="5">
        <f t="shared" si="52"/>
        <v>45.45</v>
      </c>
      <c r="R846" s="5">
        <f t="shared" si="53"/>
        <v>17.93</v>
      </c>
      <c r="S846" s="5">
        <f t="shared" si="54"/>
        <v>27.520000000000003</v>
      </c>
      <c r="T846" s="7">
        <f t="shared" si="55"/>
        <v>0.60550055005500558</v>
      </c>
    </row>
    <row r="847" spans="1:20" ht="15.6">
      <c r="A847" s="2">
        <v>2322</v>
      </c>
      <c r="B847" s="3">
        <v>46159</v>
      </c>
      <c r="C847" s="4">
        <f>YEAR(SalesDataTable[[#This Row],[Order Date]])</f>
        <v>2026</v>
      </c>
      <c r="D847" s="16" t="str">
        <f>"Q"&amp;ROUNDUP(MONTH(SalesDataTable[[#This Row],[Order Date]])/3,0)</f>
        <v>Q2</v>
      </c>
      <c r="E847" s="4">
        <f>MONTH(SalesDataTable[[#This Row],[Order Date]])</f>
        <v>5</v>
      </c>
      <c r="F847" s="16" t="str">
        <f>TEXT(SalesDataTable[[#This Row],[Order Date]],"MMM")</f>
        <v>May</v>
      </c>
      <c r="G847" s="4" t="s">
        <v>11</v>
      </c>
      <c r="H847" s="4" t="s">
        <v>39</v>
      </c>
      <c r="I847" s="4" t="s">
        <v>19</v>
      </c>
      <c r="J847" s="4" t="s">
        <v>16</v>
      </c>
      <c r="K847" s="4" t="s">
        <v>9</v>
      </c>
      <c r="L847" s="4" t="s">
        <v>46</v>
      </c>
      <c r="M847" s="8">
        <v>1</v>
      </c>
      <c r="N847" s="5">
        <v>70.62</v>
      </c>
      <c r="O847" s="6">
        <v>0</v>
      </c>
      <c r="P847" s="5">
        <v>32.53</v>
      </c>
      <c r="Q847" s="5">
        <f t="shared" si="52"/>
        <v>70.62</v>
      </c>
      <c r="R847" s="5">
        <f t="shared" si="53"/>
        <v>32.53</v>
      </c>
      <c r="S847" s="5">
        <f t="shared" si="54"/>
        <v>38.090000000000003</v>
      </c>
      <c r="T847" s="7">
        <f t="shared" si="55"/>
        <v>0.53936561880487111</v>
      </c>
    </row>
    <row r="848" spans="1:20" ht="15.6">
      <c r="A848" s="2">
        <v>3480</v>
      </c>
      <c r="B848" s="3">
        <v>46159</v>
      </c>
      <c r="C848" s="4">
        <f>YEAR(SalesDataTable[[#This Row],[Order Date]])</f>
        <v>2026</v>
      </c>
      <c r="D848" s="16" t="str">
        <f>"Q"&amp;ROUNDUP(MONTH(SalesDataTable[[#This Row],[Order Date]])/3,0)</f>
        <v>Q2</v>
      </c>
      <c r="E848" s="4">
        <f>MONTH(SalesDataTable[[#This Row],[Order Date]])</f>
        <v>5</v>
      </c>
      <c r="F848" s="16" t="str">
        <f>TEXT(SalesDataTable[[#This Row],[Order Date]],"MMM")</f>
        <v>May</v>
      </c>
      <c r="G848" s="4" t="s">
        <v>20</v>
      </c>
      <c r="H848" s="4" t="s">
        <v>33</v>
      </c>
      <c r="I848" s="4" t="s">
        <v>2</v>
      </c>
      <c r="J848" s="4" t="s">
        <v>13</v>
      </c>
      <c r="K848" s="4" t="s">
        <v>34</v>
      </c>
      <c r="L848" s="4" t="s">
        <v>45</v>
      </c>
      <c r="M848" s="8">
        <v>2</v>
      </c>
      <c r="N848" s="5">
        <v>51.56</v>
      </c>
      <c r="O848" s="6">
        <v>0</v>
      </c>
      <c r="P848" s="5">
        <v>22.46</v>
      </c>
      <c r="Q848" s="5">
        <f t="shared" si="52"/>
        <v>103.12</v>
      </c>
      <c r="R848" s="5">
        <f t="shared" si="53"/>
        <v>44.92</v>
      </c>
      <c r="S848" s="5">
        <f t="shared" si="54"/>
        <v>58.2</v>
      </c>
      <c r="T848" s="7">
        <f t="shared" si="55"/>
        <v>0.56439100077579518</v>
      </c>
    </row>
    <row r="849" spans="1:20" ht="15.6">
      <c r="A849" s="2">
        <v>4426</v>
      </c>
      <c r="B849" s="3">
        <v>46159</v>
      </c>
      <c r="C849" s="4">
        <f>YEAR(SalesDataTable[[#This Row],[Order Date]])</f>
        <v>2026</v>
      </c>
      <c r="D849" s="16" t="str">
        <f>"Q"&amp;ROUNDUP(MONTH(SalesDataTable[[#This Row],[Order Date]])/3,0)</f>
        <v>Q2</v>
      </c>
      <c r="E849" s="4">
        <f>MONTH(SalesDataTable[[#This Row],[Order Date]])</f>
        <v>5</v>
      </c>
      <c r="F849" s="16" t="str">
        <f>TEXT(SalesDataTable[[#This Row],[Order Date]],"MMM")</f>
        <v>May</v>
      </c>
      <c r="G849" s="4" t="s">
        <v>20</v>
      </c>
      <c r="H849" s="4" t="s">
        <v>33</v>
      </c>
      <c r="I849" s="4" t="s">
        <v>2</v>
      </c>
      <c r="J849" s="4" t="s">
        <v>13</v>
      </c>
      <c r="K849" s="4" t="s">
        <v>9</v>
      </c>
      <c r="L849" s="4" t="s">
        <v>17</v>
      </c>
      <c r="M849" s="8">
        <v>2</v>
      </c>
      <c r="N849" s="5">
        <v>146.22</v>
      </c>
      <c r="O849" s="6">
        <v>0</v>
      </c>
      <c r="P849" s="5">
        <v>81.069999999999993</v>
      </c>
      <c r="Q849" s="5">
        <f t="shared" si="52"/>
        <v>292.44</v>
      </c>
      <c r="R849" s="5">
        <f t="shared" si="53"/>
        <v>162.13999999999999</v>
      </c>
      <c r="S849" s="5">
        <f t="shared" si="54"/>
        <v>130.30000000000001</v>
      </c>
      <c r="T849" s="7">
        <f t="shared" si="55"/>
        <v>0.4455614826973055</v>
      </c>
    </row>
    <row r="850" spans="1:20" ht="15.6">
      <c r="A850" s="2">
        <v>4938</v>
      </c>
      <c r="B850" s="3">
        <v>46159</v>
      </c>
      <c r="C850" s="4">
        <f>YEAR(SalesDataTable[[#This Row],[Order Date]])</f>
        <v>2026</v>
      </c>
      <c r="D850" s="16" t="str">
        <f>"Q"&amp;ROUNDUP(MONTH(SalesDataTable[[#This Row],[Order Date]])/3,0)</f>
        <v>Q2</v>
      </c>
      <c r="E850" s="4">
        <f>MONTH(SalesDataTable[[#This Row],[Order Date]])</f>
        <v>5</v>
      </c>
      <c r="F850" s="16" t="str">
        <f>TEXT(SalesDataTable[[#This Row],[Order Date]],"MMM")</f>
        <v>May</v>
      </c>
      <c r="G850" s="4" t="s">
        <v>20</v>
      </c>
      <c r="H850" s="4" t="s">
        <v>47</v>
      </c>
      <c r="I850" s="4" t="s">
        <v>19</v>
      </c>
      <c r="J850" s="4" t="s">
        <v>3</v>
      </c>
      <c r="K850" s="4" t="s">
        <v>34</v>
      </c>
      <c r="L850" s="4" t="s">
        <v>45</v>
      </c>
      <c r="M850" s="8">
        <v>2</v>
      </c>
      <c r="N850" s="5">
        <v>51.34</v>
      </c>
      <c r="O850" s="6">
        <v>0</v>
      </c>
      <c r="P850" s="5">
        <v>22.17</v>
      </c>
      <c r="Q850" s="5">
        <f t="shared" si="52"/>
        <v>102.68</v>
      </c>
      <c r="R850" s="5">
        <f t="shared" si="53"/>
        <v>44.34</v>
      </c>
      <c r="S850" s="5">
        <f t="shared" si="54"/>
        <v>58.34</v>
      </c>
      <c r="T850" s="7">
        <f t="shared" si="55"/>
        <v>0.56817296455005839</v>
      </c>
    </row>
    <row r="851" spans="1:20" ht="15.6">
      <c r="A851" s="2">
        <v>915</v>
      </c>
      <c r="B851" s="3">
        <v>46160</v>
      </c>
      <c r="C851" s="4">
        <f>YEAR(SalesDataTable[[#This Row],[Order Date]])</f>
        <v>2026</v>
      </c>
      <c r="D851" s="16" t="str">
        <f>"Q"&amp;ROUNDUP(MONTH(SalesDataTable[[#This Row],[Order Date]])/3,0)</f>
        <v>Q2</v>
      </c>
      <c r="E851" s="4">
        <f>MONTH(SalesDataTable[[#This Row],[Order Date]])</f>
        <v>5</v>
      </c>
      <c r="F851" s="16" t="str">
        <f>TEXT(SalesDataTable[[#This Row],[Order Date]],"MMM")</f>
        <v>May</v>
      </c>
      <c r="G851" s="4" t="s">
        <v>20</v>
      </c>
      <c r="H851" s="4" t="s">
        <v>33</v>
      </c>
      <c r="I851" s="4" t="s">
        <v>2</v>
      </c>
      <c r="J851" s="4" t="s">
        <v>13</v>
      </c>
      <c r="K851" s="4" t="s">
        <v>9</v>
      </c>
      <c r="L851" s="4" t="s">
        <v>37</v>
      </c>
      <c r="M851" s="8">
        <v>1</v>
      </c>
      <c r="N851" s="5">
        <v>153.61000000000001</v>
      </c>
      <c r="O851" s="6">
        <v>0.05</v>
      </c>
      <c r="P851" s="5">
        <v>79.94</v>
      </c>
      <c r="Q851" s="5">
        <f t="shared" si="52"/>
        <v>145.92950000000002</v>
      </c>
      <c r="R851" s="5">
        <f t="shared" si="53"/>
        <v>79.94</v>
      </c>
      <c r="S851" s="5">
        <f t="shared" si="54"/>
        <v>65.989500000000021</v>
      </c>
      <c r="T851" s="7">
        <f t="shared" si="55"/>
        <v>0.45220123415758989</v>
      </c>
    </row>
    <row r="852" spans="1:20" ht="15.6">
      <c r="A852" s="2">
        <v>1188</v>
      </c>
      <c r="B852" s="3">
        <v>46160</v>
      </c>
      <c r="C852" s="4">
        <f>YEAR(SalesDataTable[[#This Row],[Order Date]])</f>
        <v>2026</v>
      </c>
      <c r="D852" s="16" t="str">
        <f>"Q"&amp;ROUNDUP(MONTH(SalesDataTable[[#This Row],[Order Date]])/3,0)</f>
        <v>Q2</v>
      </c>
      <c r="E852" s="4">
        <f>MONTH(SalesDataTable[[#This Row],[Order Date]])</f>
        <v>5</v>
      </c>
      <c r="F852" s="16" t="str">
        <f>TEXT(SalesDataTable[[#This Row],[Order Date]],"MMM")</f>
        <v>May</v>
      </c>
      <c r="G852" s="4" t="s">
        <v>6</v>
      </c>
      <c r="H852" s="4" t="s">
        <v>27</v>
      </c>
      <c r="I852" s="4" t="s">
        <v>2</v>
      </c>
      <c r="J852" s="4" t="s">
        <v>3</v>
      </c>
      <c r="K852" s="4" t="s">
        <v>23</v>
      </c>
      <c r="L852" s="4" t="s">
        <v>40</v>
      </c>
      <c r="M852" s="8">
        <v>1</v>
      </c>
      <c r="N852" s="5">
        <v>82.44</v>
      </c>
      <c r="O852" s="6">
        <v>0.15</v>
      </c>
      <c r="P852" s="5">
        <v>39.380000000000003</v>
      </c>
      <c r="Q852" s="5">
        <f t="shared" si="52"/>
        <v>70.073999999999998</v>
      </c>
      <c r="R852" s="5">
        <f t="shared" si="53"/>
        <v>39.380000000000003</v>
      </c>
      <c r="S852" s="5">
        <f t="shared" si="54"/>
        <v>30.693999999999996</v>
      </c>
      <c r="T852" s="7">
        <f t="shared" si="55"/>
        <v>0.43802266175757054</v>
      </c>
    </row>
    <row r="853" spans="1:20" ht="15.6">
      <c r="A853" s="2">
        <v>1594</v>
      </c>
      <c r="B853" s="3">
        <v>46160</v>
      </c>
      <c r="C853" s="4">
        <f>YEAR(SalesDataTable[[#This Row],[Order Date]])</f>
        <v>2026</v>
      </c>
      <c r="D853" s="16" t="str">
        <f>"Q"&amp;ROUNDUP(MONTH(SalesDataTable[[#This Row],[Order Date]])/3,0)</f>
        <v>Q2</v>
      </c>
      <c r="E853" s="4">
        <f>MONTH(SalesDataTable[[#This Row],[Order Date]])</f>
        <v>5</v>
      </c>
      <c r="F853" s="16" t="str">
        <f>TEXT(SalesDataTable[[#This Row],[Order Date]],"MMM")</f>
        <v>May</v>
      </c>
      <c r="G853" s="4" t="s">
        <v>0</v>
      </c>
      <c r="H853" s="4" t="s">
        <v>1</v>
      </c>
      <c r="I853" s="4" t="s">
        <v>8</v>
      </c>
      <c r="J853" s="4" t="s">
        <v>16</v>
      </c>
      <c r="K853" s="4" t="s">
        <v>9</v>
      </c>
      <c r="L853" s="4" t="s">
        <v>10</v>
      </c>
      <c r="M853" s="8">
        <v>10</v>
      </c>
      <c r="N853" s="5">
        <v>92.09</v>
      </c>
      <c r="O853" s="6">
        <v>0.15</v>
      </c>
      <c r="P853" s="5">
        <v>45.13</v>
      </c>
      <c r="Q853" s="5">
        <f t="shared" si="52"/>
        <v>782.7650000000001</v>
      </c>
      <c r="R853" s="5">
        <f t="shared" si="53"/>
        <v>451.3</v>
      </c>
      <c r="S853" s="5">
        <f t="shared" si="54"/>
        <v>331.46500000000009</v>
      </c>
      <c r="T853" s="7">
        <f t="shared" si="55"/>
        <v>0.42345403792964686</v>
      </c>
    </row>
    <row r="854" spans="1:20" ht="15.6">
      <c r="A854" s="2">
        <v>3022</v>
      </c>
      <c r="B854" s="3">
        <v>46160</v>
      </c>
      <c r="C854" s="4">
        <f>YEAR(SalesDataTable[[#This Row],[Order Date]])</f>
        <v>2026</v>
      </c>
      <c r="D854" s="16" t="str">
        <f>"Q"&amp;ROUNDUP(MONTH(SalesDataTable[[#This Row],[Order Date]])/3,0)</f>
        <v>Q2</v>
      </c>
      <c r="E854" s="4">
        <f>MONTH(SalesDataTable[[#This Row],[Order Date]])</f>
        <v>5</v>
      </c>
      <c r="F854" s="16" t="str">
        <f>TEXT(SalesDataTable[[#This Row],[Order Date]],"MMM")</f>
        <v>May</v>
      </c>
      <c r="G854" s="4" t="s">
        <v>20</v>
      </c>
      <c r="H854" s="4" t="s">
        <v>33</v>
      </c>
      <c r="I854" s="4" t="s">
        <v>28</v>
      </c>
      <c r="J854" s="4" t="s">
        <v>13</v>
      </c>
      <c r="K854" s="4" t="s">
        <v>14</v>
      </c>
      <c r="L854" s="4" t="s">
        <v>15</v>
      </c>
      <c r="M854" s="8">
        <v>1</v>
      </c>
      <c r="N854" s="5">
        <v>36.72</v>
      </c>
      <c r="O854" s="6">
        <v>0</v>
      </c>
      <c r="P854" s="5">
        <v>13.67</v>
      </c>
      <c r="Q854" s="5">
        <f t="shared" si="52"/>
        <v>36.72</v>
      </c>
      <c r="R854" s="5">
        <f t="shared" si="53"/>
        <v>13.67</v>
      </c>
      <c r="S854" s="5">
        <f t="shared" si="54"/>
        <v>23.049999999999997</v>
      </c>
      <c r="T854" s="7">
        <f t="shared" si="55"/>
        <v>0.62772331154684091</v>
      </c>
    </row>
    <row r="855" spans="1:20" ht="15.6">
      <c r="A855" s="2">
        <v>588</v>
      </c>
      <c r="B855" s="3">
        <v>46161</v>
      </c>
      <c r="C855" s="4">
        <f>YEAR(SalesDataTable[[#This Row],[Order Date]])</f>
        <v>2026</v>
      </c>
      <c r="D855" s="16" t="str">
        <f>"Q"&amp;ROUNDUP(MONTH(SalesDataTable[[#This Row],[Order Date]])/3,0)</f>
        <v>Q2</v>
      </c>
      <c r="E855" s="4">
        <f>MONTH(SalesDataTable[[#This Row],[Order Date]])</f>
        <v>5</v>
      </c>
      <c r="F855" s="16" t="str">
        <f>TEXT(SalesDataTable[[#This Row],[Order Date]],"MMM")</f>
        <v>May</v>
      </c>
      <c r="G855" s="4" t="s">
        <v>6</v>
      </c>
      <c r="H855" s="4" t="s">
        <v>7</v>
      </c>
      <c r="I855" s="4" t="s">
        <v>8</v>
      </c>
      <c r="J855" s="4" t="s">
        <v>16</v>
      </c>
      <c r="K855" s="4" t="s">
        <v>14</v>
      </c>
      <c r="L855" s="4" t="s">
        <v>44</v>
      </c>
      <c r="M855" s="8">
        <v>3</v>
      </c>
      <c r="N855" s="5">
        <v>132.41999999999999</v>
      </c>
      <c r="O855" s="6">
        <v>0.05</v>
      </c>
      <c r="P855" s="5">
        <v>67.09</v>
      </c>
      <c r="Q855" s="5">
        <f t="shared" si="52"/>
        <v>377.39699999999999</v>
      </c>
      <c r="R855" s="5">
        <f t="shared" si="53"/>
        <v>201.27</v>
      </c>
      <c r="S855" s="5">
        <f t="shared" si="54"/>
        <v>176.12699999999998</v>
      </c>
      <c r="T855" s="7">
        <f t="shared" si="55"/>
        <v>0.46668892439526544</v>
      </c>
    </row>
    <row r="856" spans="1:20" ht="15.6">
      <c r="A856" s="2">
        <v>1016</v>
      </c>
      <c r="B856" s="3">
        <v>46161</v>
      </c>
      <c r="C856" s="4">
        <f>YEAR(SalesDataTable[[#This Row],[Order Date]])</f>
        <v>2026</v>
      </c>
      <c r="D856" s="16" t="str">
        <f>"Q"&amp;ROUNDUP(MONTH(SalesDataTable[[#This Row],[Order Date]])/3,0)</f>
        <v>Q2</v>
      </c>
      <c r="E856" s="4">
        <f>MONTH(SalesDataTable[[#This Row],[Order Date]])</f>
        <v>5</v>
      </c>
      <c r="F856" s="16" t="str">
        <f>TEXT(SalesDataTable[[#This Row],[Order Date]],"MMM")</f>
        <v>May</v>
      </c>
      <c r="G856" s="4" t="s">
        <v>20</v>
      </c>
      <c r="H856" s="4" t="s">
        <v>47</v>
      </c>
      <c r="I856" s="4" t="s">
        <v>19</v>
      </c>
      <c r="J856" s="4" t="s">
        <v>3</v>
      </c>
      <c r="K856" s="4" t="s">
        <v>23</v>
      </c>
      <c r="L856" s="4" t="s">
        <v>29</v>
      </c>
      <c r="M856" s="8">
        <v>2</v>
      </c>
      <c r="N856" s="5">
        <v>192.1</v>
      </c>
      <c r="O856" s="6">
        <v>0.05</v>
      </c>
      <c r="P856" s="5">
        <v>106.07</v>
      </c>
      <c r="Q856" s="5">
        <f t="shared" si="52"/>
        <v>364.98999999999995</v>
      </c>
      <c r="R856" s="5">
        <f t="shared" si="53"/>
        <v>212.14</v>
      </c>
      <c r="S856" s="5">
        <f t="shared" si="54"/>
        <v>152.84999999999997</v>
      </c>
      <c r="T856" s="7">
        <f t="shared" si="55"/>
        <v>0.41877859667388145</v>
      </c>
    </row>
    <row r="857" spans="1:20" ht="15.6">
      <c r="A857" s="2">
        <v>1930</v>
      </c>
      <c r="B857" s="3">
        <v>46161</v>
      </c>
      <c r="C857" s="4">
        <f>YEAR(SalesDataTable[[#This Row],[Order Date]])</f>
        <v>2026</v>
      </c>
      <c r="D857" s="16" t="str">
        <f>"Q"&amp;ROUNDUP(MONTH(SalesDataTable[[#This Row],[Order Date]])/3,0)</f>
        <v>Q2</v>
      </c>
      <c r="E857" s="4">
        <f>MONTH(SalesDataTable[[#This Row],[Order Date]])</f>
        <v>5</v>
      </c>
      <c r="F857" s="16" t="str">
        <f>TEXT(SalesDataTable[[#This Row],[Order Date]],"MMM")</f>
        <v>May</v>
      </c>
      <c r="G857" s="4" t="s">
        <v>11</v>
      </c>
      <c r="H857" s="4" t="s">
        <v>52</v>
      </c>
      <c r="I857" s="4" t="s">
        <v>19</v>
      </c>
      <c r="J857" s="4" t="s">
        <v>13</v>
      </c>
      <c r="K857" s="4" t="s">
        <v>14</v>
      </c>
      <c r="L857" s="4" t="s">
        <v>15</v>
      </c>
      <c r="M857" s="8">
        <v>4</v>
      </c>
      <c r="N857" s="5">
        <v>36.94</v>
      </c>
      <c r="O857" s="6">
        <v>0</v>
      </c>
      <c r="P857" s="5">
        <v>13.63</v>
      </c>
      <c r="Q857" s="5">
        <f t="shared" si="52"/>
        <v>147.76</v>
      </c>
      <c r="R857" s="5">
        <f t="shared" si="53"/>
        <v>54.52</v>
      </c>
      <c r="S857" s="5">
        <f t="shared" si="54"/>
        <v>93.239999999999981</v>
      </c>
      <c r="T857" s="7">
        <f t="shared" si="55"/>
        <v>0.63102328099620997</v>
      </c>
    </row>
    <row r="858" spans="1:20" ht="15.6">
      <c r="A858" s="2">
        <v>2658</v>
      </c>
      <c r="B858" s="3">
        <v>46161</v>
      </c>
      <c r="C858" s="4">
        <f>YEAR(SalesDataTable[[#This Row],[Order Date]])</f>
        <v>2026</v>
      </c>
      <c r="D858" s="16" t="str">
        <f>"Q"&amp;ROUNDUP(MONTH(SalesDataTable[[#This Row],[Order Date]])/3,0)</f>
        <v>Q2</v>
      </c>
      <c r="E858" s="4">
        <f>MONTH(SalesDataTable[[#This Row],[Order Date]])</f>
        <v>5</v>
      </c>
      <c r="F858" s="16" t="str">
        <f>TEXT(SalesDataTable[[#This Row],[Order Date]],"MMM")</f>
        <v>May</v>
      </c>
      <c r="G858" s="4" t="s">
        <v>0</v>
      </c>
      <c r="H858" s="4" t="s">
        <v>50</v>
      </c>
      <c r="I858" s="4" t="s">
        <v>2</v>
      </c>
      <c r="J858" s="4" t="s">
        <v>16</v>
      </c>
      <c r="K858" s="4" t="s">
        <v>9</v>
      </c>
      <c r="L858" s="4" t="s">
        <v>37</v>
      </c>
      <c r="M858" s="8">
        <v>1</v>
      </c>
      <c r="N858" s="5">
        <v>153.16999999999999</v>
      </c>
      <c r="O858" s="6">
        <v>0</v>
      </c>
      <c r="P858" s="5">
        <v>78.489999999999995</v>
      </c>
      <c r="Q858" s="5">
        <f t="shared" si="52"/>
        <v>153.16999999999999</v>
      </c>
      <c r="R858" s="5">
        <f t="shared" si="53"/>
        <v>78.489999999999995</v>
      </c>
      <c r="S858" s="5">
        <f t="shared" si="54"/>
        <v>74.679999999999993</v>
      </c>
      <c r="T858" s="7">
        <f t="shared" si="55"/>
        <v>0.48756283867598094</v>
      </c>
    </row>
    <row r="859" spans="1:20" ht="15.6">
      <c r="A859" s="2">
        <v>2951</v>
      </c>
      <c r="B859" s="3">
        <v>46161</v>
      </c>
      <c r="C859" s="4">
        <f>YEAR(SalesDataTable[[#This Row],[Order Date]])</f>
        <v>2026</v>
      </c>
      <c r="D859" s="16" t="str">
        <f>"Q"&amp;ROUNDUP(MONTH(SalesDataTable[[#This Row],[Order Date]])/3,0)</f>
        <v>Q2</v>
      </c>
      <c r="E859" s="4">
        <f>MONTH(SalesDataTable[[#This Row],[Order Date]])</f>
        <v>5</v>
      </c>
      <c r="F859" s="16" t="str">
        <f>TEXT(SalesDataTable[[#This Row],[Order Date]],"MMM")</f>
        <v>May</v>
      </c>
      <c r="G859" s="4" t="s">
        <v>0</v>
      </c>
      <c r="H859" s="4" t="s">
        <v>1</v>
      </c>
      <c r="I859" s="4" t="s">
        <v>2</v>
      </c>
      <c r="J859" s="4" t="s">
        <v>16</v>
      </c>
      <c r="K859" s="4" t="s">
        <v>4</v>
      </c>
      <c r="L859" s="4" t="s">
        <v>5</v>
      </c>
      <c r="M859" s="8">
        <v>2</v>
      </c>
      <c r="N859" s="5">
        <v>82.85</v>
      </c>
      <c r="O859" s="6">
        <v>0</v>
      </c>
      <c r="P859" s="5">
        <v>42.53</v>
      </c>
      <c r="Q859" s="5">
        <f t="shared" si="52"/>
        <v>165.7</v>
      </c>
      <c r="R859" s="5">
        <f t="shared" si="53"/>
        <v>85.06</v>
      </c>
      <c r="S859" s="5">
        <f t="shared" si="54"/>
        <v>80.639999999999986</v>
      </c>
      <c r="T859" s="7">
        <f t="shared" si="55"/>
        <v>0.48666264333132164</v>
      </c>
    </row>
    <row r="860" spans="1:20" ht="15.6">
      <c r="A860" s="2">
        <v>4328</v>
      </c>
      <c r="B860" s="3">
        <v>46161</v>
      </c>
      <c r="C860" s="4">
        <f>YEAR(SalesDataTable[[#This Row],[Order Date]])</f>
        <v>2026</v>
      </c>
      <c r="D860" s="16" t="str">
        <f>"Q"&amp;ROUNDUP(MONTH(SalesDataTable[[#This Row],[Order Date]])/3,0)</f>
        <v>Q2</v>
      </c>
      <c r="E860" s="4">
        <f>MONTH(SalesDataTable[[#This Row],[Order Date]])</f>
        <v>5</v>
      </c>
      <c r="F860" s="16" t="str">
        <f>TEXT(SalesDataTable[[#This Row],[Order Date]],"MMM")</f>
        <v>May</v>
      </c>
      <c r="G860" s="4" t="s">
        <v>11</v>
      </c>
      <c r="H860" s="4" t="s">
        <v>25</v>
      </c>
      <c r="I860" s="4" t="s">
        <v>28</v>
      </c>
      <c r="J860" s="4" t="s">
        <v>13</v>
      </c>
      <c r="K860" s="4" t="s">
        <v>9</v>
      </c>
      <c r="L860" s="4" t="s">
        <v>17</v>
      </c>
      <c r="M860" s="8">
        <v>1</v>
      </c>
      <c r="N860" s="5">
        <v>143.52000000000001</v>
      </c>
      <c r="O860" s="6">
        <v>0</v>
      </c>
      <c r="P860" s="5">
        <v>81.040000000000006</v>
      </c>
      <c r="Q860" s="5">
        <f t="shared" si="52"/>
        <v>143.52000000000001</v>
      </c>
      <c r="R860" s="5">
        <f t="shared" si="53"/>
        <v>81.040000000000006</v>
      </c>
      <c r="S860" s="5">
        <f t="shared" si="54"/>
        <v>62.480000000000004</v>
      </c>
      <c r="T860" s="7">
        <f t="shared" si="55"/>
        <v>0.435340022296544</v>
      </c>
    </row>
    <row r="861" spans="1:20" ht="15.6">
      <c r="A861" s="2">
        <v>4591</v>
      </c>
      <c r="B861" s="3">
        <v>46161</v>
      </c>
      <c r="C861" s="4">
        <f>YEAR(SalesDataTable[[#This Row],[Order Date]])</f>
        <v>2026</v>
      </c>
      <c r="D861" s="16" t="str">
        <f>"Q"&amp;ROUNDUP(MONTH(SalesDataTable[[#This Row],[Order Date]])/3,0)</f>
        <v>Q2</v>
      </c>
      <c r="E861" s="4">
        <f>MONTH(SalesDataTable[[#This Row],[Order Date]])</f>
        <v>5</v>
      </c>
      <c r="F861" s="16" t="str">
        <f>TEXT(SalesDataTable[[#This Row],[Order Date]],"MMM")</f>
        <v>May</v>
      </c>
      <c r="G861" s="4" t="s">
        <v>11</v>
      </c>
      <c r="H861" s="4" t="s">
        <v>52</v>
      </c>
      <c r="I861" s="4" t="s">
        <v>19</v>
      </c>
      <c r="J861" s="4" t="s">
        <v>13</v>
      </c>
      <c r="K861" s="4" t="s">
        <v>23</v>
      </c>
      <c r="L861" s="4" t="s">
        <v>29</v>
      </c>
      <c r="M861" s="8">
        <v>1</v>
      </c>
      <c r="N861" s="5">
        <v>192.94</v>
      </c>
      <c r="O861" s="6">
        <v>0</v>
      </c>
      <c r="P861" s="5">
        <v>105.15</v>
      </c>
      <c r="Q861" s="5">
        <f t="shared" si="52"/>
        <v>192.94</v>
      </c>
      <c r="R861" s="5">
        <f t="shared" si="53"/>
        <v>105.15</v>
      </c>
      <c r="S861" s="5">
        <f t="shared" si="54"/>
        <v>87.789999999999992</v>
      </c>
      <c r="T861" s="7">
        <f t="shared" si="55"/>
        <v>0.45501192080439512</v>
      </c>
    </row>
    <row r="862" spans="1:20" ht="15.6">
      <c r="A862" s="2">
        <v>280</v>
      </c>
      <c r="B862" s="3">
        <v>46162</v>
      </c>
      <c r="C862" s="4">
        <f>YEAR(SalesDataTable[[#This Row],[Order Date]])</f>
        <v>2026</v>
      </c>
      <c r="D862" s="16" t="str">
        <f>"Q"&amp;ROUNDUP(MONTH(SalesDataTable[[#This Row],[Order Date]])/3,0)</f>
        <v>Q2</v>
      </c>
      <c r="E862" s="4">
        <f>MONTH(SalesDataTable[[#This Row],[Order Date]])</f>
        <v>5</v>
      </c>
      <c r="F862" s="16" t="str">
        <f>TEXT(SalesDataTable[[#This Row],[Order Date]],"MMM")</f>
        <v>May</v>
      </c>
      <c r="G862" s="4" t="s">
        <v>20</v>
      </c>
      <c r="H862" s="4" t="s">
        <v>33</v>
      </c>
      <c r="I862" s="4" t="s">
        <v>19</v>
      </c>
      <c r="J862" s="4" t="s">
        <v>16</v>
      </c>
      <c r="K862" s="4" t="s">
        <v>14</v>
      </c>
      <c r="L862" s="4" t="s">
        <v>48</v>
      </c>
      <c r="M862" s="8">
        <v>1</v>
      </c>
      <c r="N862" s="5">
        <v>168.56</v>
      </c>
      <c r="O862" s="6">
        <v>0</v>
      </c>
      <c r="P862" s="5">
        <v>85.46</v>
      </c>
      <c r="Q862" s="5">
        <f t="shared" si="52"/>
        <v>168.56</v>
      </c>
      <c r="R862" s="5">
        <f t="shared" si="53"/>
        <v>85.46</v>
      </c>
      <c r="S862" s="5">
        <f t="shared" si="54"/>
        <v>83.100000000000009</v>
      </c>
      <c r="T862" s="7">
        <f t="shared" si="55"/>
        <v>0.49299952539155201</v>
      </c>
    </row>
    <row r="863" spans="1:20" ht="15.6">
      <c r="A863" s="2">
        <v>409</v>
      </c>
      <c r="B863" s="3">
        <v>46162</v>
      </c>
      <c r="C863" s="4">
        <f>YEAR(SalesDataTable[[#This Row],[Order Date]])</f>
        <v>2026</v>
      </c>
      <c r="D863" s="16" t="str">
        <f>"Q"&amp;ROUNDUP(MONTH(SalesDataTable[[#This Row],[Order Date]])/3,0)</f>
        <v>Q2</v>
      </c>
      <c r="E863" s="4">
        <f>MONTH(SalesDataTable[[#This Row],[Order Date]])</f>
        <v>5</v>
      </c>
      <c r="F863" s="16" t="str">
        <f>TEXT(SalesDataTable[[#This Row],[Order Date]],"MMM")</f>
        <v>May</v>
      </c>
      <c r="G863" s="4" t="s">
        <v>0</v>
      </c>
      <c r="H863" s="4" t="s">
        <v>1</v>
      </c>
      <c r="I863" s="4" t="s">
        <v>2</v>
      </c>
      <c r="J863" s="4" t="s">
        <v>13</v>
      </c>
      <c r="K863" s="4" t="s">
        <v>23</v>
      </c>
      <c r="L863" s="4" t="s">
        <v>51</v>
      </c>
      <c r="M863" s="8">
        <v>2</v>
      </c>
      <c r="N863" s="5">
        <v>123.9</v>
      </c>
      <c r="O863" s="6">
        <v>0</v>
      </c>
      <c r="P863" s="5">
        <v>58.95</v>
      </c>
      <c r="Q863" s="5">
        <f t="shared" si="52"/>
        <v>247.8</v>
      </c>
      <c r="R863" s="5">
        <f t="shared" si="53"/>
        <v>117.9</v>
      </c>
      <c r="S863" s="5">
        <f t="shared" si="54"/>
        <v>129.9</v>
      </c>
      <c r="T863" s="7">
        <f t="shared" si="55"/>
        <v>0.52421307506053272</v>
      </c>
    </row>
    <row r="864" spans="1:20" ht="15.6">
      <c r="A864" s="2">
        <v>1372</v>
      </c>
      <c r="B864" s="3">
        <v>46162</v>
      </c>
      <c r="C864" s="4">
        <f>YEAR(SalesDataTable[[#This Row],[Order Date]])</f>
        <v>2026</v>
      </c>
      <c r="D864" s="16" t="str">
        <f>"Q"&amp;ROUNDUP(MONTH(SalesDataTable[[#This Row],[Order Date]])/3,0)</f>
        <v>Q2</v>
      </c>
      <c r="E864" s="4">
        <f>MONTH(SalesDataTable[[#This Row],[Order Date]])</f>
        <v>5</v>
      </c>
      <c r="F864" s="16" t="str">
        <f>TEXT(SalesDataTable[[#This Row],[Order Date]],"MMM")</f>
        <v>May</v>
      </c>
      <c r="G864" s="4" t="s">
        <v>0</v>
      </c>
      <c r="H864" s="4" t="s">
        <v>36</v>
      </c>
      <c r="I864" s="4" t="s">
        <v>2</v>
      </c>
      <c r="J864" s="4" t="s">
        <v>13</v>
      </c>
      <c r="K864" s="4" t="s">
        <v>9</v>
      </c>
      <c r="L864" s="4" t="s">
        <v>17</v>
      </c>
      <c r="M864" s="8">
        <v>2</v>
      </c>
      <c r="N864" s="5">
        <v>140.93</v>
      </c>
      <c r="O864" s="6">
        <v>0</v>
      </c>
      <c r="P864" s="5">
        <v>81.040000000000006</v>
      </c>
      <c r="Q864" s="5">
        <f t="shared" si="52"/>
        <v>281.86</v>
      </c>
      <c r="R864" s="5">
        <f t="shared" si="53"/>
        <v>162.08000000000001</v>
      </c>
      <c r="S864" s="5">
        <f t="shared" si="54"/>
        <v>119.78</v>
      </c>
      <c r="T864" s="7">
        <f t="shared" si="55"/>
        <v>0.42496274746327961</v>
      </c>
    </row>
    <row r="865" spans="1:20" ht="15.6">
      <c r="A865" s="2">
        <v>2327</v>
      </c>
      <c r="B865" s="3">
        <v>46162</v>
      </c>
      <c r="C865" s="4">
        <f>YEAR(SalesDataTable[[#This Row],[Order Date]])</f>
        <v>2026</v>
      </c>
      <c r="D865" s="16" t="str">
        <f>"Q"&amp;ROUNDUP(MONTH(SalesDataTable[[#This Row],[Order Date]])/3,0)</f>
        <v>Q2</v>
      </c>
      <c r="E865" s="4">
        <f>MONTH(SalesDataTable[[#This Row],[Order Date]])</f>
        <v>5</v>
      </c>
      <c r="F865" s="16" t="str">
        <f>TEXT(SalesDataTable[[#This Row],[Order Date]],"MMM")</f>
        <v>May</v>
      </c>
      <c r="G865" s="4" t="s">
        <v>11</v>
      </c>
      <c r="H865" s="4" t="s">
        <v>25</v>
      </c>
      <c r="I865" s="4" t="s">
        <v>19</v>
      </c>
      <c r="J865" s="4" t="s">
        <v>3</v>
      </c>
      <c r="K865" s="4" t="s">
        <v>9</v>
      </c>
      <c r="L865" s="4" t="s">
        <v>46</v>
      </c>
      <c r="M865" s="8">
        <v>1</v>
      </c>
      <c r="N865" s="5">
        <v>73.150000000000006</v>
      </c>
      <c r="O865" s="6">
        <v>0</v>
      </c>
      <c r="P865" s="5">
        <v>32.950000000000003</v>
      </c>
      <c r="Q865" s="5">
        <f t="shared" si="52"/>
        <v>73.150000000000006</v>
      </c>
      <c r="R865" s="5">
        <f t="shared" si="53"/>
        <v>32.950000000000003</v>
      </c>
      <c r="S865" s="5">
        <f t="shared" si="54"/>
        <v>40.200000000000003</v>
      </c>
      <c r="T865" s="7">
        <f t="shared" si="55"/>
        <v>0.54955570745044424</v>
      </c>
    </row>
    <row r="866" spans="1:20" ht="15.6">
      <c r="A866" s="2">
        <v>2703</v>
      </c>
      <c r="B866" s="3">
        <v>46162</v>
      </c>
      <c r="C866" s="4">
        <f>YEAR(SalesDataTable[[#This Row],[Order Date]])</f>
        <v>2026</v>
      </c>
      <c r="D866" s="16" t="str">
        <f>"Q"&amp;ROUNDUP(MONTH(SalesDataTable[[#This Row],[Order Date]])/3,0)</f>
        <v>Q2</v>
      </c>
      <c r="E866" s="4">
        <f>MONTH(SalesDataTable[[#This Row],[Order Date]])</f>
        <v>5</v>
      </c>
      <c r="F866" s="16" t="str">
        <f>TEXT(SalesDataTable[[#This Row],[Order Date]],"MMM")</f>
        <v>May</v>
      </c>
      <c r="G866" s="4" t="s">
        <v>20</v>
      </c>
      <c r="H866" s="4" t="s">
        <v>33</v>
      </c>
      <c r="I866" s="4" t="s">
        <v>19</v>
      </c>
      <c r="J866" s="4" t="s">
        <v>16</v>
      </c>
      <c r="K866" s="4" t="s">
        <v>23</v>
      </c>
      <c r="L866" s="4" t="s">
        <v>29</v>
      </c>
      <c r="M866" s="8">
        <v>2</v>
      </c>
      <c r="N866" s="5">
        <v>197.35</v>
      </c>
      <c r="O866" s="6">
        <v>0.05</v>
      </c>
      <c r="P866" s="5">
        <v>102.63</v>
      </c>
      <c r="Q866" s="5">
        <f t="shared" si="52"/>
        <v>374.96499999999997</v>
      </c>
      <c r="R866" s="5">
        <f t="shared" si="53"/>
        <v>205.26</v>
      </c>
      <c r="S866" s="5">
        <f t="shared" si="54"/>
        <v>169.70499999999998</v>
      </c>
      <c r="T866" s="7">
        <f t="shared" si="55"/>
        <v>0.45258890829810783</v>
      </c>
    </row>
    <row r="867" spans="1:20" ht="15.6">
      <c r="A867" s="2">
        <v>2776</v>
      </c>
      <c r="B867" s="3">
        <v>46162</v>
      </c>
      <c r="C867" s="4">
        <f>YEAR(SalesDataTable[[#This Row],[Order Date]])</f>
        <v>2026</v>
      </c>
      <c r="D867" s="16" t="str">
        <f>"Q"&amp;ROUNDUP(MONTH(SalesDataTable[[#This Row],[Order Date]])/3,0)</f>
        <v>Q2</v>
      </c>
      <c r="E867" s="4">
        <f>MONTH(SalesDataTable[[#This Row],[Order Date]])</f>
        <v>5</v>
      </c>
      <c r="F867" s="16" t="str">
        <f>TEXT(SalesDataTable[[#This Row],[Order Date]],"MMM")</f>
        <v>May</v>
      </c>
      <c r="G867" s="4" t="s">
        <v>20</v>
      </c>
      <c r="H867" s="4" t="s">
        <v>21</v>
      </c>
      <c r="I867" s="4" t="s">
        <v>2</v>
      </c>
      <c r="J867" s="4" t="s">
        <v>16</v>
      </c>
      <c r="K867" s="4" t="s">
        <v>14</v>
      </c>
      <c r="L867" s="4" t="s">
        <v>15</v>
      </c>
      <c r="M867" s="8">
        <v>3</v>
      </c>
      <c r="N867" s="5">
        <v>36.74</v>
      </c>
      <c r="O867" s="6">
        <v>0.05</v>
      </c>
      <c r="P867" s="5">
        <v>13.97</v>
      </c>
      <c r="Q867" s="5">
        <f t="shared" si="52"/>
        <v>104.70899999999999</v>
      </c>
      <c r="R867" s="5">
        <f t="shared" si="53"/>
        <v>41.910000000000004</v>
      </c>
      <c r="S867" s="5">
        <f t="shared" si="54"/>
        <v>62.798999999999985</v>
      </c>
      <c r="T867" s="7">
        <f t="shared" si="55"/>
        <v>0.59974787267570118</v>
      </c>
    </row>
    <row r="868" spans="1:20" ht="15.6">
      <c r="A868" s="2">
        <v>3411</v>
      </c>
      <c r="B868" s="3">
        <v>46162</v>
      </c>
      <c r="C868" s="4">
        <f>YEAR(SalesDataTable[[#This Row],[Order Date]])</f>
        <v>2026</v>
      </c>
      <c r="D868" s="16" t="str">
        <f>"Q"&amp;ROUNDUP(MONTH(SalesDataTable[[#This Row],[Order Date]])/3,0)</f>
        <v>Q2</v>
      </c>
      <c r="E868" s="4">
        <f>MONTH(SalesDataTable[[#This Row],[Order Date]])</f>
        <v>5</v>
      </c>
      <c r="F868" s="16" t="str">
        <f>TEXT(SalesDataTable[[#This Row],[Order Date]],"MMM")</f>
        <v>May</v>
      </c>
      <c r="G868" s="4" t="s">
        <v>6</v>
      </c>
      <c r="H868" s="4" t="s">
        <v>41</v>
      </c>
      <c r="I868" s="4" t="s">
        <v>2</v>
      </c>
      <c r="J868" s="4" t="s">
        <v>3</v>
      </c>
      <c r="K868" s="4" t="s">
        <v>9</v>
      </c>
      <c r="L868" s="4" t="s">
        <v>37</v>
      </c>
      <c r="M868" s="8">
        <v>2</v>
      </c>
      <c r="N868" s="5">
        <v>151.35</v>
      </c>
      <c r="O868" s="6">
        <v>0.05</v>
      </c>
      <c r="P868" s="5">
        <v>77.150000000000006</v>
      </c>
      <c r="Q868" s="5">
        <f t="shared" si="52"/>
        <v>287.565</v>
      </c>
      <c r="R868" s="5">
        <f t="shared" si="53"/>
        <v>154.30000000000001</v>
      </c>
      <c r="S868" s="5">
        <f t="shared" si="54"/>
        <v>133.26499999999999</v>
      </c>
      <c r="T868" s="7">
        <f t="shared" si="55"/>
        <v>0.46342566028550064</v>
      </c>
    </row>
    <row r="869" spans="1:20" ht="15.6">
      <c r="A869" s="2">
        <v>3841</v>
      </c>
      <c r="B869" s="3">
        <v>46162</v>
      </c>
      <c r="C869" s="4">
        <f>YEAR(SalesDataTable[[#This Row],[Order Date]])</f>
        <v>2026</v>
      </c>
      <c r="D869" s="16" t="str">
        <f>"Q"&amp;ROUNDUP(MONTH(SalesDataTable[[#This Row],[Order Date]])/3,0)</f>
        <v>Q2</v>
      </c>
      <c r="E869" s="4">
        <f>MONTH(SalesDataTable[[#This Row],[Order Date]])</f>
        <v>5</v>
      </c>
      <c r="F869" s="16" t="str">
        <f>TEXT(SalesDataTable[[#This Row],[Order Date]],"MMM")</f>
        <v>May</v>
      </c>
      <c r="G869" s="4" t="s">
        <v>0</v>
      </c>
      <c r="H869" s="4" t="s">
        <v>50</v>
      </c>
      <c r="I869" s="4" t="s">
        <v>19</v>
      </c>
      <c r="J869" s="4" t="s">
        <v>13</v>
      </c>
      <c r="K869" s="4" t="s">
        <v>4</v>
      </c>
      <c r="L869" s="4" t="s">
        <v>22</v>
      </c>
      <c r="M869" s="8">
        <v>2</v>
      </c>
      <c r="N869" s="5">
        <v>50.09</v>
      </c>
      <c r="O869" s="6">
        <v>0.05</v>
      </c>
      <c r="P869" s="5">
        <v>23.16</v>
      </c>
      <c r="Q869" s="5">
        <f t="shared" si="52"/>
        <v>95.171000000000006</v>
      </c>
      <c r="R869" s="5">
        <f t="shared" si="53"/>
        <v>46.32</v>
      </c>
      <c r="S869" s="5">
        <f t="shared" si="54"/>
        <v>48.851000000000006</v>
      </c>
      <c r="T869" s="7">
        <f t="shared" si="55"/>
        <v>0.51329711781950382</v>
      </c>
    </row>
    <row r="870" spans="1:20" ht="15.6">
      <c r="A870" s="2">
        <v>5121</v>
      </c>
      <c r="B870" s="3">
        <v>46162</v>
      </c>
      <c r="C870" s="4">
        <f>YEAR(SalesDataTable[[#This Row],[Order Date]])</f>
        <v>2026</v>
      </c>
      <c r="D870" s="16" t="str">
        <f>"Q"&amp;ROUNDUP(MONTH(SalesDataTable[[#This Row],[Order Date]])/3,0)</f>
        <v>Q2</v>
      </c>
      <c r="E870" s="4">
        <f>MONTH(SalesDataTable[[#This Row],[Order Date]])</f>
        <v>5</v>
      </c>
      <c r="F870" s="16" t="str">
        <f>TEXT(SalesDataTable[[#This Row],[Order Date]],"MMM")</f>
        <v>May</v>
      </c>
      <c r="G870" s="4" t="s">
        <v>0</v>
      </c>
      <c r="H870" s="4" t="s">
        <v>36</v>
      </c>
      <c r="I870" s="4" t="s">
        <v>2</v>
      </c>
      <c r="J870" s="4" t="s">
        <v>13</v>
      </c>
      <c r="K870" s="4" t="s">
        <v>34</v>
      </c>
      <c r="L870" s="4" t="s">
        <v>38</v>
      </c>
      <c r="M870" s="8">
        <v>2</v>
      </c>
      <c r="N870" s="5">
        <v>121.96</v>
      </c>
      <c r="O870" s="6">
        <v>0.05</v>
      </c>
      <c r="P870" s="5">
        <v>71.2</v>
      </c>
      <c r="Q870" s="5">
        <f t="shared" si="52"/>
        <v>231.72399999999999</v>
      </c>
      <c r="R870" s="5">
        <f t="shared" si="53"/>
        <v>142.4</v>
      </c>
      <c r="S870" s="5">
        <f t="shared" si="54"/>
        <v>89.323999999999984</v>
      </c>
      <c r="T870" s="7">
        <f t="shared" si="55"/>
        <v>0.38547582468799085</v>
      </c>
    </row>
    <row r="871" spans="1:20" ht="15.6">
      <c r="A871" s="2">
        <v>53</v>
      </c>
      <c r="B871" s="3">
        <v>46163</v>
      </c>
      <c r="C871" s="4">
        <f>YEAR(SalesDataTable[[#This Row],[Order Date]])</f>
        <v>2026</v>
      </c>
      <c r="D871" s="16" t="str">
        <f>"Q"&amp;ROUNDUP(MONTH(SalesDataTable[[#This Row],[Order Date]])/3,0)</f>
        <v>Q2</v>
      </c>
      <c r="E871" s="4">
        <f>MONTH(SalesDataTable[[#This Row],[Order Date]])</f>
        <v>5</v>
      </c>
      <c r="F871" s="16" t="str">
        <f>TEXT(SalesDataTable[[#This Row],[Order Date]],"MMM")</f>
        <v>May</v>
      </c>
      <c r="G871" s="4" t="s">
        <v>20</v>
      </c>
      <c r="H871" s="4" t="s">
        <v>47</v>
      </c>
      <c r="I871" s="4" t="s">
        <v>2</v>
      </c>
      <c r="J871" s="4" t="s">
        <v>16</v>
      </c>
      <c r="K871" s="4" t="s">
        <v>14</v>
      </c>
      <c r="L871" s="4" t="s">
        <v>44</v>
      </c>
      <c r="M871" s="8">
        <v>1</v>
      </c>
      <c r="N871" s="5">
        <v>134.28</v>
      </c>
      <c r="O871" s="6">
        <v>0.05</v>
      </c>
      <c r="P871" s="5">
        <v>65.44</v>
      </c>
      <c r="Q871" s="5">
        <f t="shared" si="52"/>
        <v>127.56599999999999</v>
      </c>
      <c r="R871" s="5">
        <f t="shared" si="53"/>
        <v>65.44</v>
      </c>
      <c r="S871" s="5">
        <f t="shared" si="54"/>
        <v>62.125999999999991</v>
      </c>
      <c r="T871" s="7">
        <f t="shared" si="55"/>
        <v>0.487010645469796</v>
      </c>
    </row>
    <row r="872" spans="1:20" ht="15.6">
      <c r="A872" s="2">
        <v>127</v>
      </c>
      <c r="B872" s="3">
        <v>46163</v>
      </c>
      <c r="C872" s="4">
        <f>YEAR(SalesDataTable[[#This Row],[Order Date]])</f>
        <v>2026</v>
      </c>
      <c r="D872" s="16" t="str">
        <f>"Q"&amp;ROUNDUP(MONTH(SalesDataTable[[#This Row],[Order Date]])/3,0)</f>
        <v>Q2</v>
      </c>
      <c r="E872" s="4">
        <f>MONTH(SalesDataTable[[#This Row],[Order Date]])</f>
        <v>5</v>
      </c>
      <c r="F872" s="16" t="str">
        <f>TEXT(SalesDataTable[[#This Row],[Order Date]],"MMM")</f>
        <v>May</v>
      </c>
      <c r="G872" s="4" t="s">
        <v>20</v>
      </c>
      <c r="H872" s="4" t="s">
        <v>31</v>
      </c>
      <c r="I872" s="4" t="s">
        <v>2</v>
      </c>
      <c r="J872" s="4" t="s">
        <v>16</v>
      </c>
      <c r="K872" s="4" t="s">
        <v>4</v>
      </c>
      <c r="L872" s="4" t="s">
        <v>30</v>
      </c>
      <c r="M872" s="8">
        <v>3</v>
      </c>
      <c r="N872" s="5">
        <v>100.48</v>
      </c>
      <c r="O872" s="6">
        <v>0.05</v>
      </c>
      <c r="P872" s="5">
        <v>50.68</v>
      </c>
      <c r="Q872" s="5">
        <f t="shared" si="52"/>
        <v>286.36799999999999</v>
      </c>
      <c r="R872" s="5">
        <f t="shared" si="53"/>
        <v>152.04</v>
      </c>
      <c r="S872" s="5">
        <f t="shared" si="54"/>
        <v>134.328</v>
      </c>
      <c r="T872" s="7">
        <f t="shared" si="55"/>
        <v>0.46907475695608447</v>
      </c>
    </row>
    <row r="873" spans="1:20" ht="15.6">
      <c r="A873" s="2">
        <v>1092</v>
      </c>
      <c r="B873" s="3">
        <v>46163</v>
      </c>
      <c r="C873" s="4">
        <f>YEAR(SalesDataTable[[#This Row],[Order Date]])</f>
        <v>2026</v>
      </c>
      <c r="D873" s="16" t="str">
        <f>"Q"&amp;ROUNDUP(MONTH(SalesDataTable[[#This Row],[Order Date]])/3,0)</f>
        <v>Q2</v>
      </c>
      <c r="E873" s="4">
        <f>MONTH(SalesDataTable[[#This Row],[Order Date]])</f>
        <v>5</v>
      </c>
      <c r="F873" s="16" t="str">
        <f>TEXT(SalesDataTable[[#This Row],[Order Date]],"MMM")</f>
        <v>May</v>
      </c>
      <c r="G873" s="4" t="s">
        <v>20</v>
      </c>
      <c r="H873" s="4" t="s">
        <v>33</v>
      </c>
      <c r="I873" s="4" t="s">
        <v>2</v>
      </c>
      <c r="J873" s="4" t="s">
        <v>13</v>
      </c>
      <c r="K873" s="4" t="s">
        <v>34</v>
      </c>
      <c r="L873" s="4" t="s">
        <v>42</v>
      </c>
      <c r="M873" s="8">
        <v>3</v>
      </c>
      <c r="N873" s="5">
        <v>36.229999999999997</v>
      </c>
      <c r="O873" s="6">
        <v>0</v>
      </c>
      <c r="P873" s="5">
        <v>13.55</v>
      </c>
      <c r="Q873" s="5">
        <f t="shared" si="52"/>
        <v>108.69</v>
      </c>
      <c r="R873" s="5">
        <f t="shared" si="53"/>
        <v>40.650000000000006</v>
      </c>
      <c r="S873" s="5">
        <f t="shared" si="54"/>
        <v>68.039999999999992</v>
      </c>
      <c r="T873" s="7">
        <f t="shared" si="55"/>
        <v>0.62600055202870541</v>
      </c>
    </row>
    <row r="874" spans="1:20" ht="15.6">
      <c r="A874" s="2">
        <v>1213</v>
      </c>
      <c r="B874" s="3">
        <v>46163</v>
      </c>
      <c r="C874" s="4">
        <f>YEAR(SalesDataTable[[#This Row],[Order Date]])</f>
        <v>2026</v>
      </c>
      <c r="D874" s="16" t="str">
        <f>"Q"&amp;ROUNDUP(MONTH(SalesDataTable[[#This Row],[Order Date]])/3,0)</f>
        <v>Q2</v>
      </c>
      <c r="E874" s="4">
        <f>MONTH(SalesDataTable[[#This Row],[Order Date]])</f>
        <v>5</v>
      </c>
      <c r="F874" s="16" t="str">
        <f>TEXT(SalesDataTable[[#This Row],[Order Date]],"MMM")</f>
        <v>May</v>
      </c>
      <c r="G874" s="4" t="s">
        <v>11</v>
      </c>
      <c r="H874" s="4" t="s">
        <v>12</v>
      </c>
      <c r="I874" s="4" t="s">
        <v>28</v>
      </c>
      <c r="J874" s="4" t="s">
        <v>3</v>
      </c>
      <c r="K874" s="4" t="s">
        <v>23</v>
      </c>
      <c r="L874" s="4" t="s">
        <v>51</v>
      </c>
      <c r="M874" s="8">
        <v>3</v>
      </c>
      <c r="N874" s="5">
        <v>120.61</v>
      </c>
      <c r="O874" s="6">
        <v>0</v>
      </c>
      <c r="P874" s="5">
        <v>60.17</v>
      </c>
      <c r="Q874" s="5">
        <f t="shared" si="52"/>
        <v>361.83</v>
      </c>
      <c r="R874" s="5">
        <f t="shared" si="53"/>
        <v>180.51</v>
      </c>
      <c r="S874" s="5">
        <f t="shared" si="54"/>
        <v>181.32</v>
      </c>
      <c r="T874" s="7">
        <f t="shared" si="55"/>
        <v>0.50111931017328581</v>
      </c>
    </row>
    <row r="875" spans="1:20" ht="15.6">
      <c r="A875" s="2">
        <v>1849</v>
      </c>
      <c r="B875" s="3">
        <v>46163</v>
      </c>
      <c r="C875" s="4">
        <f>YEAR(SalesDataTable[[#This Row],[Order Date]])</f>
        <v>2026</v>
      </c>
      <c r="D875" s="16" t="str">
        <f>"Q"&amp;ROUNDUP(MONTH(SalesDataTable[[#This Row],[Order Date]])/3,0)</f>
        <v>Q2</v>
      </c>
      <c r="E875" s="4">
        <f>MONTH(SalesDataTable[[#This Row],[Order Date]])</f>
        <v>5</v>
      </c>
      <c r="F875" s="16" t="str">
        <f>TEXT(SalesDataTable[[#This Row],[Order Date]],"MMM")</f>
        <v>May</v>
      </c>
      <c r="G875" s="4" t="s">
        <v>11</v>
      </c>
      <c r="H875" s="4" t="s">
        <v>25</v>
      </c>
      <c r="I875" s="4" t="s">
        <v>28</v>
      </c>
      <c r="J875" s="4" t="s">
        <v>3</v>
      </c>
      <c r="K875" s="4" t="s">
        <v>14</v>
      </c>
      <c r="L875" s="4" t="s">
        <v>32</v>
      </c>
      <c r="M875" s="8">
        <v>3</v>
      </c>
      <c r="N875" s="5">
        <v>46.46</v>
      </c>
      <c r="O875" s="6">
        <v>0</v>
      </c>
      <c r="P875" s="5">
        <v>18.71</v>
      </c>
      <c r="Q875" s="5">
        <f t="shared" si="52"/>
        <v>139.38</v>
      </c>
      <c r="R875" s="5">
        <f t="shared" si="53"/>
        <v>56.13</v>
      </c>
      <c r="S875" s="5">
        <f t="shared" si="54"/>
        <v>83.25</v>
      </c>
      <c r="T875" s="7">
        <f t="shared" si="55"/>
        <v>0.59728798966853214</v>
      </c>
    </row>
    <row r="876" spans="1:20" ht="15.6">
      <c r="A876" s="2">
        <v>2395</v>
      </c>
      <c r="B876" s="3">
        <v>46163</v>
      </c>
      <c r="C876" s="4">
        <f>YEAR(SalesDataTable[[#This Row],[Order Date]])</f>
        <v>2026</v>
      </c>
      <c r="D876" s="16" t="str">
        <f>"Q"&amp;ROUNDUP(MONTH(SalesDataTable[[#This Row],[Order Date]])/3,0)</f>
        <v>Q2</v>
      </c>
      <c r="E876" s="4">
        <f>MONTH(SalesDataTable[[#This Row],[Order Date]])</f>
        <v>5</v>
      </c>
      <c r="F876" s="16" t="str">
        <f>TEXT(SalesDataTable[[#This Row],[Order Date]],"MMM")</f>
        <v>May</v>
      </c>
      <c r="G876" s="4" t="s">
        <v>6</v>
      </c>
      <c r="H876" s="4" t="s">
        <v>43</v>
      </c>
      <c r="I876" s="4" t="s">
        <v>2</v>
      </c>
      <c r="J876" s="4" t="s">
        <v>16</v>
      </c>
      <c r="K876" s="4" t="s">
        <v>34</v>
      </c>
      <c r="L876" s="4" t="s">
        <v>42</v>
      </c>
      <c r="M876" s="8">
        <v>1</v>
      </c>
      <c r="N876" s="5">
        <v>36.9</v>
      </c>
      <c r="O876" s="6">
        <v>0.05</v>
      </c>
      <c r="P876" s="5">
        <v>13.89</v>
      </c>
      <c r="Q876" s="5">
        <f t="shared" si="52"/>
        <v>35.055</v>
      </c>
      <c r="R876" s="5">
        <f t="shared" si="53"/>
        <v>13.89</v>
      </c>
      <c r="S876" s="5">
        <f t="shared" si="54"/>
        <v>21.164999999999999</v>
      </c>
      <c r="T876" s="7">
        <f t="shared" si="55"/>
        <v>0.60376551133932388</v>
      </c>
    </row>
    <row r="877" spans="1:20" ht="15.6">
      <c r="A877" s="2">
        <v>4166</v>
      </c>
      <c r="B877" s="3">
        <v>46163</v>
      </c>
      <c r="C877" s="4">
        <f>YEAR(SalesDataTable[[#This Row],[Order Date]])</f>
        <v>2026</v>
      </c>
      <c r="D877" s="16" t="str">
        <f>"Q"&amp;ROUNDUP(MONTH(SalesDataTable[[#This Row],[Order Date]])/3,0)</f>
        <v>Q2</v>
      </c>
      <c r="E877" s="4">
        <f>MONTH(SalesDataTable[[#This Row],[Order Date]])</f>
        <v>5</v>
      </c>
      <c r="F877" s="16" t="str">
        <f>TEXT(SalesDataTable[[#This Row],[Order Date]],"MMM")</f>
        <v>May</v>
      </c>
      <c r="G877" s="4" t="s">
        <v>11</v>
      </c>
      <c r="H877" s="4" t="s">
        <v>18</v>
      </c>
      <c r="I877" s="4" t="s">
        <v>2</v>
      </c>
      <c r="J877" s="4" t="s">
        <v>13</v>
      </c>
      <c r="K877" s="4" t="s">
        <v>34</v>
      </c>
      <c r="L877" s="4" t="s">
        <v>35</v>
      </c>
      <c r="M877" s="8">
        <v>6</v>
      </c>
      <c r="N877" s="5">
        <v>40.61</v>
      </c>
      <c r="O877" s="6">
        <v>0.05</v>
      </c>
      <c r="P877" s="5">
        <v>15.14</v>
      </c>
      <c r="Q877" s="5">
        <f t="shared" si="52"/>
        <v>231.47699999999998</v>
      </c>
      <c r="R877" s="5">
        <f t="shared" si="53"/>
        <v>90.84</v>
      </c>
      <c r="S877" s="5">
        <f t="shared" si="54"/>
        <v>140.63699999999997</v>
      </c>
      <c r="T877" s="7">
        <f t="shared" si="55"/>
        <v>0.607563602431343</v>
      </c>
    </row>
    <row r="878" spans="1:20" ht="15.6">
      <c r="A878" s="2">
        <v>1004</v>
      </c>
      <c r="B878" s="3">
        <v>46164</v>
      </c>
      <c r="C878" s="4">
        <f>YEAR(SalesDataTable[[#This Row],[Order Date]])</f>
        <v>2026</v>
      </c>
      <c r="D878" s="16" t="str">
        <f>"Q"&amp;ROUNDUP(MONTH(SalesDataTable[[#This Row],[Order Date]])/3,0)</f>
        <v>Q2</v>
      </c>
      <c r="E878" s="4">
        <f>MONTH(SalesDataTable[[#This Row],[Order Date]])</f>
        <v>5</v>
      </c>
      <c r="F878" s="16" t="str">
        <f>TEXT(SalesDataTable[[#This Row],[Order Date]],"MMM")</f>
        <v>May</v>
      </c>
      <c r="G878" s="4" t="s">
        <v>20</v>
      </c>
      <c r="H878" s="4" t="s">
        <v>47</v>
      </c>
      <c r="I878" s="4" t="s">
        <v>2</v>
      </c>
      <c r="J878" s="4" t="s">
        <v>16</v>
      </c>
      <c r="K878" s="4" t="s">
        <v>14</v>
      </c>
      <c r="L878" s="4" t="s">
        <v>15</v>
      </c>
      <c r="M878" s="8">
        <v>2</v>
      </c>
      <c r="N878" s="5">
        <v>36.86</v>
      </c>
      <c r="O878" s="6">
        <v>0.05</v>
      </c>
      <c r="P878" s="5">
        <v>13.85</v>
      </c>
      <c r="Q878" s="5">
        <f t="shared" si="52"/>
        <v>70.033999999999992</v>
      </c>
      <c r="R878" s="5">
        <f t="shared" si="53"/>
        <v>27.7</v>
      </c>
      <c r="S878" s="5">
        <f t="shared" si="54"/>
        <v>42.333999999999989</v>
      </c>
      <c r="T878" s="7">
        <f t="shared" si="55"/>
        <v>0.60447782505640113</v>
      </c>
    </row>
    <row r="879" spans="1:20" ht="15.6">
      <c r="A879" s="2">
        <v>1012</v>
      </c>
      <c r="B879" s="3">
        <v>46164</v>
      </c>
      <c r="C879" s="4">
        <f>YEAR(SalesDataTable[[#This Row],[Order Date]])</f>
        <v>2026</v>
      </c>
      <c r="D879" s="16" t="str">
        <f>"Q"&amp;ROUNDUP(MONTH(SalesDataTable[[#This Row],[Order Date]])/3,0)</f>
        <v>Q2</v>
      </c>
      <c r="E879" s="4">
        <f>MONTH(SalesDataTable[[#This Row],[Order Date]])</f>
        <v>5</v>
      </c>
      <c r="F879" s="16" t="str">
        <f>TEXT(SalesDataTable[[#This Row],[Order Date]],"MMM")</f>
        <v>May</v>
      </c>
      <c r="G879" s="4" t="s">
        <v>6</v>
      </c>
      <c r="H879" s="4" t="s">
        <v>27</v>
      </c>
      <c r="I879" s="4" t="s">
        <v>2</v>
      </c>
      <c r="J879" s="4" t="s">
        <v>13</v>
      </c>
      <c r="K879" s="4" t="s">
        <v>9</v>
      </c>
      <c r="L879" s="4" t="s">
        <v>37</v>
      </c>
      <c r="M879" s="8">
        <v>3</v>
      </c>
      <c r="N879" s="5">
        <v>156.74</v>
      </c>
      <c r="O879" s="6">
        <v>0</v>
      </c>
      <c r="P879" s="5">
        <v>79.819999999999993</v>
      </c>
      <c r="Q879" s="5">
        <f t="shared" si="52"/>
        <v>470.22</v>
      </c>
      <c r="R879" s="5">
        <f t="shared" si="53"/>
        <v>239.45999999999998</v>
      </c>
      <c r="S879" s="5">
        <f t="shared" si="54"/>
        <v>230.76000000000005</v>
      </c>
      <c r="T879" s="7">
        <f t="shared" si="55"/>
        <v>0.49074901110118674</v>
      </c>
    </row>
    <row r="880" spans="1:20" ht="15.6">
      <c r="A880" s="2">
        <v>2180</v>
      </c>
      <c r="B880" s="3">
        <v>46164</v>
      </c>
      <c r="C880" s="4">
        <f>YEAR(SalesDataTable[[#This Row],[Order Date]])</f>
        <v>2026</v>
      </c>
      <c r="D880" s="16" t="str">
        <f>"Q"&amp;ROUNDUP(MONTH(SalesDataTable[[#This Row],[Order Date]])/3,0)</f>
        <v>Q2</v>
      </c>
      <c r="E880" s="4">
        <f>MONTH(SalesDataTable[[#This Row],[Order Date]])</f>
        <v>5</v>
      </c>
      <c r="F880" s="16" t="str">
        <f>TEXT(SalesDataTable[[#This Row],[Order Date]],"MMM")</f>
        <v>May</v>
      </c>
      <c r="G880" s="4" t="s">
        <v>0</v>
      </c>
      <c r="H880" s="4" t="s">
        <v>36</v>
      </c>
      <c r="I880" s="4" t="s">
        <v>8</v>
      </c>
      <c r="J880" s="4" t="s">
        <v>3</v>
      </c>
      <c r="K880" s="4" t="s">
        <v>4</v>
      </c>
      <c r="L880" s="4" t="s">
        <v>22</v>
      </c>
      <c r="M880" s="8">
        <v>3</v>
      </c>
      <c r="N880" s="5">
        <v>51.04</v>
      </c>
      <c r="O880" s="6">
        <v>0.2</v>
      </c>
      <c r="P880" s="5">
        <v>22.32</v>
      </c>
      <c r="Q880" s="5">
        <f t="shared" si="52"/>
        <v>122.49600000000001</v>
      </c>
      <c r="R880" s="5">
        <f t="shared" si="53"/>
        <v>66.960000000000008</v>
      </c>
      <c r="S880" s="5">
        <f t="shared" si="54"/>
        <v>55.536000000000001</v>
      </c>
      <c r="T880" s="7">
        <f t="shared" si="55"/>
        <v>0.45336990595611282</v>
      </c>
    </row>
    <row r="881" spans="1:20" ht="15.6">
      <c r="A881" s="2">
        <v>3659</v>
      </c>
      <c r="B881" s="3">
        <v>46164</v>
      </c>
      <c r="C881" s="4">
        <f>YEAR(SalesDataTable[[#This Row],[Order Date]])</f>
        <v>2026</v>
      </c>
      <c r="D881" s="16" t="str">
        <f>"Q"&amp;ROUNDUP(MONTH(SalesDataTable[[#This Row],[Order Date]])/3,0)</f>
        <v>Q2</v>
      </c>
      <c r="E881" s="4">
        <f>MONTH(SalesDataTable[[#This Row],[Order Date]])</f>
        <v>5</v>
      </c>
      <c r="F881" s="16" t="str">
        <f>TEXT(SalesDataTable[[#This Row],[Order Date]],"MMM")</f>
        <v>May</v>
      </c>
      <c r="G881" s="4" t="s">
        <v>20</v>
      </c>
      <c r="H881" s="4" t="s">
        <v>47</v>
      </c>
      <c r="I881" s="4" t="s">
        <v>19</v>
      </c>
      <c r="J881" s="4" t="s">
        <v>13</v>
      </c>
      <c r="K881" s="4" t="s">
        <v>9</v>
      </c>
      <c r="L881" s="4" t="s">
        <v>10</v>
      </c>
      <c r="M881" s="8">
        <v>2</v>
      </c>
      <c r="N881" s="5">
        <v>93.55</v>
      </c>
      <c r="O881" s="6">
        <v>0</v>
      </c>
      <c r="P881" s="5">
        <v>44.31</v>
      </c>
      <c r="Q881" s="5">
        <f t="shared" si="52"/>
        <v>187.1</v>
      </c>
      <c r="R881" s="5">
        <f t="shared" si="53"/>
        <v>88.62</v>
      </c>
      <c r="S881" s="5">
        <f t="shared" si="54"/>
        <v>98.47999999999999</v>
      </c>
      <c r="T881" s="7">
        <f t="shared" si="55"/>
        <v>0.52634954569748793</v>
      </c>
    </row>
    <row r="882" spans="1:20" ht="15.6">
      <c r="A882" s="2">
        <v>3775</v>
      </c>
      <c r="B882" s="3">
        <v>46164</v>
      </c>
      <c r="C882" s="4">
        <f>YEAR(SalesDataTable[[#This Row],[Order Date]])</f>
        <v>2026</v>
      </c>
      <c r="D882" s="16" t="str">
        <f>"Q"&amp;ROUNDUP(MONTH(SalesDataTable[[#This Row],[Order Date]])/3,0)</f>
        <v>Q2</v>
      </c>
      <c r="E882" s="4">
        <f>MONTH(SalesDataTable[[#This Row],[Order Date]])</f>
        <v>5</v>
      </c>
      <c r="F882" s="16" t="str">
        <f>TEXT(SalesDataTable[[#This Row],[Order Date]],"MMM")</f>
        <v>May</v>
      </c>
      <c r="G882" s="4" t="s">
        <v>11</v>
      </c>
      <c r="H882" s="4" t="s">
        <v>12</v>
      </c>
      <c r="I882" s="4" t="s">
        <v>2</v>
      </c>
      <c r="J882" s="4" t="s">
        <v>16</v>
      </c>
      <c r="K882" s="4" t="s">
        <v>14</v>
      </c>
      <c r="L882" s="4" t="s">
        <v>44</v>
      </c>
      <c r="M882" s="8">
        <v>1</v>
      </c>
      <c r="N882" s="5">
        <v>131.74</v>
      </c>
      <c r="O882" s="6">
        <v>0</v>
      </c>
      <c r="P882" s="5">
        <v>66.650000000000006</v>
      </c>
      <c r="Q882" s="5">
        <f t="shared" si="52"/>
        <v>131.74</v>
      </c>
      <c r="R882" s="5">
        <f t="shared" si="53"/>
        <v>66.650000000000006</v>
      </c>
      <c r="S882" s="5">
        <f t="shared" si="54"/>
        <v>65.09</v>
      </c>
      <c r="T882" s="7">
        <f t="shared" si="55"/>
        <v>0.49407924700166994</v>
      </c>
    </row>
    <row r="883" spans="1:20" ht="15.6">
      <c r="A883" s="2">
        <v>4071</v>
      </c>
      <c r="B883" s="3">
        <v>46164</v>
      </c>
      <c r="C883" s="4">
        <f>YEAR(SalesDataTable[[#This Row],[Order Date]])</f>
        <v>2026</v>
      </c>
      <c r="D883" s="16" t="str">
        <f>"Q"&amp;ROUNDUP(MONTH(SalesDataTable[[#This Row],[Order Date]])/3,0)</f>
        <v>Q2</v>
      </c>
      <c r="E883" s="4">
        <f>MONTH(SalesDataTable[[#This Row],[Order Date]])</f>
        <v>5</v>
      </c>
      <c r="F883" s="16" t="str">
        <f>TEXT(SalesDataTable[[#This Row],[Order Date]],"MMM")</f>
        <v>May</v>
      </c>
      <c r="G883" s="4" t="s">
        <v>20</v>
      </c>
      <c r="H883" s="4" t="s">
        <v>33</v>
      </c>
      <c r="I883" s="4" t="s">
        <v>2</v>
      </c>
      <c r="J883" s="4" t="s">
        <v>13</v>
      </c>
      <c r="K883" s="4" t="s">
        <v>9</v>
      </c>
      <c r="L883" s="4" t="s">
        <v>10</v>
      </c>
      <c r="M883" s="8">
        <v>5</v>
      </c>
      <c r="N883" s="5">
        <v>91.79</v>
      </c>
      <c r="O883" s="6">
        <v>0.05</v>
      </c>
      <c r="P883" s="5">
        <v>44.48</v>
      </c>
      <c r="Q883" s="5">
        <f t="shared" si="52"/>
        <v>436.0025</v>
      </c>
      <c r="R883" s="5">
        <f t="shared" si="53"/>
        <v>222.39999999999998</v>
      </c>
      <c r="S883" s="5">
        <f t="shared" si="54"/>
        <v>213.60250000000002</v>
      </c>
      <c r="T883" s="7">
        <f t="shared" si="55"/>
        <v>0.48991118170193981</v>
      </c>
    </row>
    <row r="884" spans="1:20" ht="15.6">
      <c r="A884" s="2">
        <v>5137</v>
      </c>
      <c r="B884" s="3">
        <v>46164</v>
      </c>
      <c r="C884" s="4">
        <f>YEAR(SalesDataTable[[#This Row],[Order Date]])</f>
        <v>2026</v>
      </c>
      <c r="D884" s="16" t="str">
        <f>"Q"&amp;ROUNDUP(MONTH(SalesDataTable[[#This Row],[Order Date]])/3,0)</f>
        <v>Q2</v>
      </c>
      <c r="E884" s="4">
        <f>MONTH(SalesDataTable[[#This Row],[Order Date]])</f>
        <v>5</v>
      </c>
      <c r="F884" s="16" t="str">
        <f>TEXT(SalesDataTable[[#This Row],[Order Date]],"MMM")</f>
        <v>May</v>
      </c>
      <c r="G884" s="4" t="s">
        <v>20</v>
      </c>
      <c r="H884" s="4" t="s">
        <v>47</v>
      </c>
      <c r="I884" s="4" t="s">
        <v>2</v>
      </c>
      <c r="J884" s="4" t="s">
        <v>16</v>
      </c>
      <c r="K884" s="4" t="s">
        <v>9</v>
      </c>
      <c r="L884" s="4" t="s">
        <v>37</v>
      </c>
      <c r="M884" s="8">
        <v>4</v>
      </c>
      <c r="N884" s="5">
        <v>155.4</v>
      </c>
      <c r="O884" s="6">
        <v>0.05</v>
      </c>
      <c r="P884" s="5">
        <v>77.31</v>
      </c>
      <c r="Q884" s="5">
        <f t="shared" si="52"/>
        <v>590.52</v>
      </c>
      <c r="R884" s="5">
        <f t="shared" si="53"/>
        <v>309.24</v>
      </c>
      <c r="S884" s="5">
        <f t="shared" si="54"/>
        <v>281.27999999999997</v>
      </c>
      <c r="T884" s="7">
        <f t="shared" si="55"/>
        <v>0.47632595001016048</v>
      </c>
    </row>
    <row r="885" spans="1:20" ht="15.6">
      <c r="A885" s="2">
        <v>133</v>
      </c>
      <c r="B885" s="3">
        <v>46165</v>
      </c>
      <c r="C885" s="4">
        <f>YEAR(SalesDataTable[[#This Row],[Order Date]])</f>
        <v>2026</v>
      </c>
      <c r="D885" s="16" t="str">
        <f>"Q"&amp;ROUNDUP(MONTH(SalesDataTable[[#This Row],[Order Date]])/3,0)</f>
        <v>Q2</v>
      </c>
      <c r="E885" s="4">
        <f>MONTH(SalesDataTable[[#This Row],[Order Date]])</f>
        <v>5</v>
      </c>
      <c r="F885" s="16" t="str">
        <f>TEXT(SalesDataTable[[#This Row],[Order Date]],"MMM")</f>
        <v>May</v>
      </c>
      <c r="G885" s="4" t="s">
        <v>6</v>
      </c>
      <c r="H885" s="4" t="s">
        <v>7</v>
      </c>
      <c r="I885" s="4" t="s">
        <v>2</v>
      </c>
      <c r="J885" s="4" t="s">
        <v>13</v>
      </c>
      <c r="K885" s="4" t="s">
        <v>14</v>
      </c>
      <c r="L885" s="4" t="s">
        <v>15</v>
      </c>
      <c r="M885" s="8">
        <v>1</v>
      </c>
      <c r="N885" s="5">
        <v>36.57</v>
      </c>
      <c r="O885" s="6">
        <v>0.05</v>
      </c>
      <c r="P885" s="5">
        <v>13.33</v>
      </c>
      <c r="Q885" s="5">
        <f t="shared" si="52"/>
        <v>34.741500000000002</v>
      </c>
      <c r="R885" s="5">
        <f t="shared" si="53"/>
        <v>13.33</v>
      </c>
      <c r="S885" s="5">
        <f t="shared" si="54"/>
        <v>21.411500000000004</v>
      </c>
      <c r="T885" s="7">
        <f t="shared" si="55"/>
        <v>0.61630902522919284</v>
      </c>
    </row>
    <row r="886" spans="1:20" ht="15.6">
      <c r="A886" s="2">
        <v>1385</v>
      </c>
      <c r="B886" s="3">
        <v>46165</v>
      </c>
      <c r="C886" s="4">
        <f>YEAR(SalesDataTable[[#This Row],[Order Date]])</f>
        <v>2026</v>
      </c>
      <c r="D886" s="16" t="str">
        <f>"Q"&amp;ROUNDUP(MONTH(SalesDataTable[[#This Row],[Order Date]])/3,0)</f>
        <v>Q2</v>
      </c>
      <c r="E886" s="4">
        <f>MONTH(SalesDataTable[[#This Row],[Order Date]])</f>
        <v>5</v>
      </c>
      <c r="F886" s="16" t="str">
        <f>TEXT(SalesDataTable[[#This Row],[Order Date]],"MMM")</f>
        <v>May</v>
      </c>
      <c r="G886" s="4" t="s">
        <v>11</v>
      </c>
      <c r="H886" s="4" t="s">
        <v>52</v>
      </c>
      <c r="I886" s="4" t="s">
        <v>2</v>
      </c>
      <c r="J886" s="4" t="s">
        <v>13</v>
      </c>
      <c r="K886" s="4" t="s">
        <v>4</v>
      </c>
      <c r="L886" s="4" t="s">
        <v>26</v>
      </c>
      <c r="M886" s="8">
        <v>2</v>
      </c>
      <c r="N886" s="5">
        <v>41.19</v>
      </c>
      <c r="O886" s="6">
        <v>0</v>
      </c>
      <c r="P886" s="5">
        <v>17.190000000000001</v>
      </c>
      <c r="Q886" s="5">
        <f t="shared" si="52"/>
        <v>82.38</v>
      </c>
      <c r="R886" s="5">
        <f t="shared" si="53"/>
        <v>34.380000000000003</v>
      </c>
      <c r="S886" s="5">
        <f t="shared" si="54"/>
        <v>47.999999999999993</v>
      </c>
      <c r="T886" s="7">
        <f t="shared" si="55"/>
        <v>0.58266569555717407</v>
      </c>
    </row>
    <row r="887" spans="1:20" ht="15.6">
      <c r="A887" s="2">
        <v>1597</v>
      </c>
      <c r="B887" s="3">
        <v>46165</v>
      </c>
      <c r="C887" s="4">
        <f>YEAR(SalesDataTable[[#This Row],[Order Date]])</f>
        <v>2026</v>
      </c>
      <c r="D887" s="16" t="str">
        <f>"Q"&amp;ROUNDUP(MONTH(SalesDataTable[[#This Row],[Order Date]])/3,0)</f>
        <v>Q2</v>
      </c>
      <c r="E887" s="4">
        <f>MONTH(SalesDataTable[[#This Row],[Order Date]])</f>
        <v>5</v>
      </c>
      <c r="F887" s="16" t="str">
        <f>TEXT(SalesDataTable[[#This Row],[Order Date]],"MMM")</f>
        <v>May</v>
      </c>
      <c r="G887" s="4" t="s">
        <v>20</v>
      </c>
      <c r="H887" s="4" t="s">
        <v>33</v>
      </c>
      <c r="I887" s="4" t="s">
        <v>2</v>
      </c>
      <c r="J887" s="4" t="s">
        <v>3</v>
      </c>
      <c r="K887" s="4" t="s">
        <v>14</v>
      </c>
      <c r="L887" s="4" t="s">
        <v>44</v>
      </c>
      <c r="M887" s="8">
        <v>1</v>
      </c>
      <c r="N887" s="5">
        <v>136.66999999999999</v>
      </c>
      <c r="O887" s="6">
        <v>0.05</v>
      </c>
      <c r="P887" s="5">
        <v>67.099999999999994</v>
      </c>
      <c r="Q887" s="5">
        <f t="shared" si="52"/>
        <v>129.83649999999997</v>
      </c>
      <c r="R887" s="5">
        <f t="shared" si="53"/>
        <v>67.099999999999994</v>
      </c>
      <c r="S887" s="5">
        <f t="shared" si="54"/>
        <v>62.736499999999978</v>
      </c>
      <c r="T887" s="7">
        <f t="shared" si="55"/>
        <v>0.48319617364916639</v>
      </c>
    </row>
    <row r="888" spans="1:20" ht="15.6">
      <c r="A888" s="2">
        <v>2273</v>
      </c>
      <c r="B888" s="3">
        <v>46165</v>
      </c>
      <c r="C888" s="4">
        <f>YEAR(SalesDataTable[[#This Row],[Order Date]])</f>
        <v>2026</v>
      </c>
      <c r="D888" s="16" t="str">
        <f>"Q"&amp;ROUNDUP(MONTH(SalesDataTable[[#This Row],[Order Date]])/3,0)</f>
        <v>Q2</v>
      </c>
      <c r="E888" s="4">
        <f>MONTH(SalesDataTable[[#This Row],[Order Date]])</f>
        <v>5</v>
      </c>
      <c r="F888" s="16" t="str">
        <f>TEXT(SalesDataTable[[#This Row],[Order Date]],"MMM")</f>
        <v>May</v>
      </c>
      <c r="G888" s="4" t="s">
        <v>11</v>
      </c>
      <c r="H888" s="4" t="s">
        <v>12</v>
      </c>
      <c r="I888" s="4" t="s">
        <v>19</v>
      </c>
      <c r="J888" s="4" t="s">
        <v>13</v>
      </c>
      <c r="K888" s="4" t="s">
        <v>34</v>
      </c>
      <c r="L888" s="4" t="s">
        <v>42</v>
      </c>
      <c r="M888" s="8">
        <v>2</v>
      </c>
      <c r="N888" s="5">
        <v>35.700000000000003</v>
      </c>
      <c r="O888" s="6">
        <v>0</v>
      </c>
      <c r="P888" s="5">
        <v>13.52</v>
      </c>
      <c r="Q888" s="5">
        <f t="shared" si="52"/>
        <v>71.400000000000006</v>
      </c>
      <c r="R888" s="5">
        <f t="shared" si="53"/>
        <v>27.04</v>
      </c>
      <c r="S888" s="5">
        <f t="shared" si="54"/>
        <v>44.360000000000007</v>
      </c>
      <c r="T888" s="7">
        <f t="shared" si="55"/>
        <v>0.62128851540616248</v>
      </c>
    </row>
    <row r="889" spans="1:20" ht="15.6">
      <c r="A889" s="2">
        <v>2931</v>
      </c>
      <c r="B889" s="3">
        <v>46165</v>
      </c>
      <c r="C889" s="4">
        <f>YEAR(SalesDataTable[[#This Row],[Order Date]])</f>
        <v>2026</v>
      </c>
      <c r="D889" s="16" t="str">
        <f>"Q"&amp;ROUNDUP(MONTH(SalesDataTable[[#This Row],[Order Date]])/3,0)</f>
        <v>Q2</v>
      </c>
      <c r="E889" s="4">
        <f>MONTH(SalesDataTable[[#This Row],[Order Date]])</f>
        <v>5</v>
      </c>
      <c r="F889" s="16" t="str">
        <f>TEXT(SalesDataTable[[#This Row],[Order Date]],"MMM")</f>
        <v>May</v>
      </c>
      <c r="G889" s="4" t="s">
        <v>0</v>
      </c>
      <c r="H889" s="4" t="s">
        <v>1</v>
      </c>
      <c r="I889" s="4" t="s">
        <v>2</v>
      </c>
      <c r="J889" s="4" t="s">
        <v>3</v>
      </c>
      <c r="K889" s="4" t="s">
        <v>4</v>
      </c>
      <c r="L889" s="4" t="s">
        <v>30</v>
      </c>
      <c r="M889" s="8">
        <v>1</v>
      </c>
      <c r="N889" s="5">
        <v>100.87</v>
      </c>
      <c r="O889" s="6">
        <v>0</v>
      </c>
      <c r="P889" s="5">
        <v>50.4</v>
      </c>
      <c r="Q889" s="5">
        <f t="shared" si="52"/>
        <v>100.87</v>
      </c>
      <c r="R889" s="5">
        <f t="shared" si="53"/>
        <v>50.4</v>
      </c>
      <c r="S889" s="5">
        <f t="shared" si="54"/>
        <v>50.470000000000006</v>
      </c>
      <c r="T889" s="7">
        <f t="shared" si="55"/>
        <v>0.5003469812630118</v>
      </c>
    </row>
    <row r="890" spans="1:20" ht="15.6">
      <c r="A890" s="2">
        <v>4143</v>
      </c>
      <c r="B890" s="3">
        <v>46165</v>
      </c>
      <c r="C890" s="4">
        <f>YEAR(SalesDataTable[[#This Row],[Order Date]])</f>
        <v>2026</v>
      </c>
      <c r="D890" s="16" t="str">
        <f>"Q"&amp;ROUNDUP(MONTH(SalesDataTable[[#This Row],[Order Date]])/3,0)</f>
        <v>Q2</v>
      </c>
      <c r="E890" s="4">
        <f>MONTH(SalesDataTable[[#This Row],[Order Date]])</f>
        <v>5</v>
      </c>
      <c r="F890" s="16" t="str">
        <f>TEXT(SalesDataTable[[#This Row],[Order Date]],"MMM")</f>
        <v>May</v>
      </c>
      <c r="G890" s="4" t="s">
        <v>11</v>
      </c>
      <c r="H890" s="4" t="s">
        <v>52</v>
      </c>
      <c r="I890" s="4" t="s">
        <v>19</v>
      </c>
      <c r="J890" s="4" t="s">
        <v>3</v>
      </c>
      <c r="K890" s="4" t="s">
        <v>14</v>
      </c>
      <c r="L890" s="4" t="s">
        <v>44</v>
      </c>
      <c r="M890" s="8">
        <v>1</v>
      </c>
      <c r="N890" s="5">
        <v>130.80000000000001</v>
      </c>
      <c r="O890" s="6">
        <v>0</v>
      </c>
      <c r="P890" s="5">
        <v>68.7</v>
      </c>
      <c r="Q890" s="5">
        <f t="shared" si="52"/>
        <v>130.80000000000001</v>
      </c>
      <c r="R890" s="5">
        <f t="shared" si="53"/>
        <v>68.7</v>
      </c>
      <c r="S890" s="5">
        <f t="shared" si="54"/>
        <v>62.100000000000009</v>
      </c>
      <c r="T890" s="7">
        <f t="shared" si="55"/>
        <v>0.4747706422018349</v>
      </c>
    </row>
    <row r="891" spans="1:20" ht="15.6">
      <c r="A891" s="2">
        <v>4504</v>
      </c>
      <c r="B891" s="3">
        <v>46165</v>
      </c>
      <c r="C891" s="4">
        <f>YEAR(SalesDataTable[[#This Row],[Order Date]])</f>
        <v>2026</v>
      </c>
      <c r="D891" s="16" t="str">
        <f>"Q"&amp;ROUNDUP(MONTH(SalesDataTable[[#This Row],[Order Date]])/3,0)</f>
        <v>Q2</v>
      </c>
      <c r="E891" s="4">
        <f>MONTH(SalesDataTable[[#This Row],[Order Date]])</f>
        <v>5</v>
      </c>
      <c r="F891" s="16" t="str">
        <f>TEXT(SalesDataTable[[#This Row],[Order Date]],"MMM")</f>
        <v>May</v>
      </c>
      <c r="G891" s="4" t="s">
        <v>0</v>
      </c>
      <c r="H891" s="4" t="s">
        <v>36</v>
      </c>
      <c r="I891" s="4" t="s">
        <v>28</v>
      </c>
      <c r="J891" s="4" t="s">
        <v>3</v>
      </c>
      <c r="K891" s="4" t="s">
        <v>9</v>
      </c>
      <c r="L891" s="4" t="s">
        <v>37</v>
      </c>
      <c r="M891" s="8">
        <v>1</v>
      </c>
      <c r="N891" s="5">
        <v>153.88999999999999</v>
      </c>
      <c r="O891" s="6">
        <v>0</v>
      </c>
      <c r="P891" s="5">
        <v>79.64</v>
      </c>
      <c r="Q891" s="5">
        <f t="shared" si="52"/>
        <v>153.88999999999999</v>
      </c>
      <c r="R891" s="5">
        <f t="shared" si="53"/>
        <v>79.64</v>
      </c>
      <c r="S891" s="5">
        <f t="shared" si="54"/>
        <v>74.249999999999986</v>
      </c>
      <c r="T891" s="7">
        <f t="shared" si="55"/>
        <v>0.4824874910650464</v>
      </c>
    </row>
    <row r="892" spans="1:20" ht="15.6">
      <c r="A892" s="2">
        <v>656</v>
      </c>
      <c r="B892" s="3">
        <v>46166</v>
      </c>
      <c r="C892" s="4">
        <f>YEAR(SalesDataTable[[#This Row],[Order Date]])</f>
        <v>2026</v>
      </c>
      <c r="D892" s="16" t="str">
        <f>"Q"&amp;ROUNDUP(MONTH(SalesDataTable[[#This Row],[Order Date]])/3,0)</f>
        <v>Q2</v>
      </c>
      <c r="E892" s="4">
        <f>MONTH(SalesDataTable[[#This Row],[Order Date]])</f>
        <v>5</v>
      </c>
      <c r="F892" s="16" t="str">
        <f>TEXT(SalesDataTable[[#This Row],[Order Date]],"MMM")</f>
        <v>May</v>
      </c>
      <c r="G892" s="4" t="s">
        <v>20</v>
      </c>
      <c r="H892" s="4" t="s">
        <v>31</v>
      </c>
      <c r="I892" s="4" t="s">
        <v>2</v>
      </c>
      <c r="J892" s="4" t="s">
        <v>13</v>
      </c>
      <c r="K892" s="4" t="s">
        <v>23</v>
      </c>
      <c r="L892" s="4" t="s">
        <v>51</v>
      </c>
      <c r="M892" s="8">
        <v>1</v>
      </c>
      <c r="N892" s="5">
        <v>122.51</v>
      </c>
      <c r="O892" s="6">
        <v>0.15</v>
      </c>
      <c r="P892" s="5">
        <v>62.2</v>
      </c>
      <c r="Q892" s="5">
        <f t="shared" si="52"/>
        <v>104.1335</v>
      </c>
      <c r="R892" s="5">
        <f t="shared" si="53"/>
        <v>62.2</v>
      </c>
      <c r="S892" s="5">
        <f t="shared" si="54"/>
        <v>41.933499999999995</v>
      </c>
      <c r="T892" s="7">
        <f t="shared" si="55"/>
        <v>0.40268981643755369</v>
      </c>
    </row>
    <row r="893" spans="1:20" ht="15.6">
      <c r="A893" s="2">
        <v>979</v>
      </c>
      <c r="B893" s="3">
        <v>46166</v>
      </c>
      <c r="C893" s="4">
        <f>YEAR(SalesDataTable[[#This Row],[Order Date]])</f>
        <v>2026</v>
      </c>
      <c r="D893" s="16" t="str">
        <f>"Q"&amp;ROUNDUP(MONTH(SalesDataTable[[#This Row],[Order Date]])/3,0)</f>
        <v>Q2</v>
      </c>
      <c r="E893" s="4">
        <f>MONTH(SalesDataTable[[#This Row],[Order Date]])</f>
        <v>5</v>
      </c>
      <c r="F893" s="16" t="str">
        <f>TEXT(SalesDataTable[[#This Row],[Order Date]],"MMM")</f>
        <v>May</v>
      </c>
      <c r="G893" s="4" t="s">
        <v>20</v>
      </c>
      <c r="H893" s="4" t="s">
        <v>21</v>
      </c>
      <c r="I893" s="4" t="s">
        <v>8</v>
      </c>
      <c r="J893" s="4" t="s">
        <v>3</v>
      </c>
      <c r="K893" s="4" t="s">
        <v>4</v>
      </c>
      <c r="L893" s="4" t="s">
        <v>5</v>
      </c>
      <c r="M893" s="8">
        <v>8</v>
      </c>
      <c r="N893" s="5">
        <v>79.94</v>
      </c>
      <c r="O893" s="6">
        <v>0.15</v>
      </c>
      <c r="P893" s="5">
        <v>41.65</v>
      </c>
      <c r="Q893" s="5">
        <f t="shared" si="52"/>
        <v>543.59199999999998</v>
      </c>
      <c r="R893" s="5">
        <f t="shared" si="53"/>
        <v>333.2</v>
      </c>
      <c r="S893" s="5">
        <f t="shared" si="54"/>
        <v>210.392</v>
      </c>
      <c r="T893" s="7">
        <f t="shared" si="55"/>
        <v>0.38704028021015763</v>
      </c>
    </row>
    <row r="894" spans="1:20" ht="15.6">
      <c r="A894" s="2">
        <v>1510</v>
      </c>
      <c r="B894" s="3">
        <v>46166</v>
      </c>
      <c r="C894" s="4">
        <f>YEAR(SalesDataTable[[#This Row],[Order Date]])</f>
        <v>2026</v>
      </c>
      <c r="D894" s="16" t="str">
        <f>"Q"&amp;ROUNDUP(MONTH(SalesDataTable[[#This Row],[Order Date]])/3,0)</f>
        <v>Q2</v>
      </c>
      <c r="E894" s="4">
        <f>MONTH(SalesDataTable[[#This Row],[Order Date]])</f>
        <v>5</v>
      </c>
      <c r="F894" s="16" t="str">
        <f>TEXT(SalesDataTable[[#This Row],[Order Date]],"MMM")</f>
        <v>May</v>
      </c>
      <c r="G894" s="4" t="s">
        <v>20</v>
      </c>
      <c r="H894" s="4" t="s">
        <v>31</v>
      </c>
      <c r="I894" s="4" t="s">
        <v>2</v>
      </c>
      <c r="J894" s="4" t="s">
        <v>13</v>
      </c>
      <c r="K894" s="4" t="s">
        <v>4</v>
      </c>
      <c r="L894" s="4" t="s">
        <v>22</v>
      </c>
      <c r="M894" s="8">
        <v>2</v>
      </c>
      <c r="N894" s="5">
        <v>50.78</v>
      </c>
      <c r="O894" s="6">
        <v>0.05</v>
      </c>
      <c r="P894" s="5">
        <v>23.03</v>
      </c>
      <c r="Q894" s="5">
        <f t="shared" si="52"/>
        <v>96.481999999999999</v>
      </c>
      <c r="R894" s="5">
        <f t="shared" si="53"/>
        <v>46.06</v>
      </c>
      <c r="S894" s="5">
        <f t="shared" si="54"/>
        <v>50.421999999999997</v>
      </c>
      <c r="T894" s="7">
        <f t="shared" si="55"/>
        <v>0.52260525279326708</v>
      </c>
    </row>
    <row r="895" spans="1:20" ht="15.6">
      <c r="A895" s="2">
        <v>1959</v>
      </c>
      <c r="B895" s="3">
        <v>46166</v>
      </c>
      <c r="C895" s="4">
        <f>YEAR(SalesDataTable[[#This Row],[Order Date]])</f>
        <v>2026</v>
      </c>
      <c r="D895" s="16" t="str">
        <f>"Q"&amp;ROUNDUP(MONTH(SalesDataTable[[#This Row],[Order Date]])/3,0)</f>
        <v>Q2</v>
      </c>
      <c r="E895" s="4">
        <f>MONTH(SalesDataTable[[#This Row],[Order Date]])</f>
        <v>5</v>
      </c>
      <c r="F895" s="16" t="str">
        <f>TEXT(SalesDataTable[[#This Row],[Order Date]],"MMM")</f>
        <v>May</v>
      </c>
      <c r="G895" s="4" t="s">
        <v>0</v>
      </c>
      <c r="H895" s="4" t="s">
        <v>50</v>
      </c>
      <c r="I895" s="4" t="s">
        <v>28</v>
      </c>
      <c r="J895" s="4" t="s">
        <v>16</v>
      </c>
      <c r="K895" s="4" t="s">
        <v>4</v>
      </c>
      <c r="L895" s="4" t="s">
        <v>5</v>
      </c>
      <c r="M895" s="8">
        <v>2</v>
      </c>
      <c r="N895" s="5">
        <v>80.59</v>
      </c>
      <c r="O895" s="6">
        <v>0.05</v>
      </c>
      <c r="P895" s="5">
        <v>41.44</v>
      </c>
      <c r="Q895" s="5">
        <f t="shared" si="52"/>
        <v>153.12100000000001</v>
      </c>
      <c r="R895" s="5">
        <f t="shared" si="53"/>
        <v>82.88</v>
      </c>
      <c r="S895" s="5">
        <f t="shared" si="54"/>
        <v>70.241000000000014</v>
      </c>
      <c r="T895" s="7">
        <f t="shared" si="55"/>
        <v>0.45872871781140412</v>
      </c>
    </row>
    <row r="896" spans="1:20" ht="15.6">
      <c r="A896" s="2">
        <v>2089</v>
      </c>
      <c r="B896" s="3">
        <v>46166</v>
      </c>
      <c r="C896" s="4">
        <f>YEAR(SalesDataTable[[#This Row],[Order Date]])</f>
        <v>2026</v>
      </c>
      <c r="D896" s="16" t="str">
        <f>"Q"&amp;ROUNDUP(MONTH(SalesDataTable[[#This Row],[Order Date]])/3,0)</f>
        <v>Q2</v>
      </c>
      <c r="E896" s="4">
        <f>MONTH(SalesDataTable[[#This Row],[Order Date]])</f>
        <v>5</v>
      </c>
      <c r="F896" s="16" t="str">
        <f>TEXT(SalesDataTable[[#This Row],[Order Date]],"MMM")</f>
        <v>May</v>
      </c>
      <c r="G896" s="4" t="s">
        <v>0</v>
      </c>
      <c r="H896" s="4" t="s">
        <v>50</v>
      </c>
      <c r="I896" s="4" t="s">
        <v>28</v>
      </c>
      <c r="J896" s="4" t="s">
        <v>13</v>
      </c>
      <c r="K896" s="4" t="s">
        <v>34</v>
      </c>
      <c r="L896" s="4" t="s">
        <v>42</v>
      </c>
      <c r="M896" s="8">
        <v>3</v>
      </c>
      <c r="N896" s="5">
        <v>35.75</v>
      </c>
      <c r="O896" s="6">
        <v>0.15</v>
      </c>
      <c r="P896" s="5">
        <v>13.54</v>
      </c>
      <c r="Q896" s="5">
        <f t="shared" si="52"/>
        <v>91.162499999999994</v>
      </c>
      <c r="R896" s="5">
        <f t="shared" si="53"/>
        <v>40.619999999999997</v>
      </c>
      <c r="S896" s="5">
        <f t="shared" si="54"/>
        <v>50.542499999999997</v>
      </c>
      <c r="T896" s="7">
        <f t="shared" si="55"/>
        <v>0.55442204853969557</v>
      </c>
    </row>
    <row r="897" spans="1:20" ht="15.6">
      <c r="A897" s="2">
        <v>2446</v>
      </c>
      <c r="B897" s="3">
        <v>46166</v>
      </c>
      <c r="C897" s="4">
        <f>YEAR(SalesDataTable[[#This Row],[Order Date]])</f>
        <v>2026</v>
      </c>
      <c r="D897" s="16" t="str">
        <f>"Q"&amp;ROUNDUP(MONTH(SalesDataTable[[#This Row],[Order Date]])/3,0)</f>
        <v>Q2</v>
      </c>
      <c r="E897" s="4">
        <f>MONTH(SalesDataTable[[#This Row],[Order Date]])</f>
        <v>5</v>
      </c>
      <c r="F897" s="16" t="str">
        <f>TEXT(SalesDataTable[[#This Row],[Order Date]],"MMM")</f>
        <v>May</v>
      </c>
      <c r="G897" s="4" t="s">
        <v>6</v>
      </c>
      <c r="H897" s="4" t="s">
        <v>43</v>
      </c>
      <c r="I897" s="4" t="s">
        <v>2</v>
      </c>
      <c r="J897" s="4" t="s">
        <v>13</v>
      </c>
      <c r="K897" s="4" t="s">
        <v>23</v>
      </c>
      <c r="L897" s="4" t="s">
        <v>29</v>
      </c>
      <c r="M897" s="8">
        <v>5</v>
      </c>
      <c r="N897" s="5">
        <v>195.78</v>
      </c>
      <c r="O897" s="6">
        <v>0.1</v>
      </c>
      <c r="P897" s="5">
        <v>101.98</v>
      </c>
      <c r="Q897" s="5">
        <f t="shared" si="52"/>
        <v>881.01</v>
      </c>
      <c r="R897" s="5">
        <f t="shared" si="53"/>
        <v>509.90000000000003</v>
      </c>
      <c r="S897" s="5">
        <f t="shared" si="54"/>
        <v>371.10999999999996</v>
      </c>
      <c r="T897" s="7">
        <f t="shared" si="55"/>
        <v>0.4212324491208953</v>
      </c>
    </row>
    <row r="898" spans="1:20" ht="15.6">
      <c r="A898" s="2">
        <v>2847</v>
      </c>
      <c r="B898" s="3">
        <v>46166</v>
      </c>
      <c r="C898" s="4">
        <f>YEAR(SalesDataTable[[#This Row],[Order Date]])</f>
        <v>2026</v>
      </c>
      <c r="D898" s="16" t="str">
        <f>"Q"&amp;ROUNDUP(MONTH(SalesDataTable[[#This Row],[Order Date]])/3,0)</f>
        <v>Q2</v>
      </c>
      <c r="E898" s="4">
        <f>MONTH(SalesDataTable[[#This Row],[Order Date]])</f>
        <v>5</v>
      </c>
      <c r="F898" s="16" t="str">
        <f>TEXT(SalesDataTable[[#This Row],[Order Date]],"MMM")</f>
        <v>May</v>
      </c>
      <c r="G898" s="4" t="s">
        <v>20</v>
      </c>
      <c r="H898" s="4" t="s">
        <v>47</v>
      </c>
      <c r="I898" s="4" t="s">
        <v>2</v>
      </c>
      <c r="J898" s="4" t="s">
        <v>3</v>
      </c>
      <c r="K898" s="4" t="s">
        <v>23</v>
      </c>
      <c r="L898" s="4" t="s">
        <v>51</v>
      </c>
      <c r="M898" s="8">
        <v>2</v>
      </c>
      <c r="N898" s="5">
        <v>125.95</v>
      </c>
      <c r="O898" s="6">
        <v>0.05</v>
      </c>
      <c r="P898" s="5">
        <v>61.74</v>
      </c>
      <c r="Q898" s="5">
        <f t="shared" ref="Q898:Q961" si="56">M898*N898*(1-O898)</f>
        <v>239.30500000000001</v>
      </c>
      <c r="R898" s="5">
        <f t="shared" ref="R898:R961" si="57">M898*P898</f>
        <v>123.48</v>
      </c>
      <c r="S898" s="5">
        <f t="shared" ref="S898:S961" si="58">Q898-R898</f>
        <v>115.825</v>
      </c>
      <c r="T898" s="7">
        <f t="shared" ref="T898:T961" si="59">IFERROR(S898/Q898,0)</f>
        <v>0.48400576669940032</v>
      </c>
    </row>
    <row r="899" spans="1:20" ht="15.6">
      <c r="A899" s="2">
        <v>3454</v>
      </c>
      <c r="B899" s="3">
        <v>46166</v>
      </c>
      <c r="C899" s="4">
        <f>YEAR(SalesDataTable[[#This Row],[Order Date]])</f>
        <v>2026</v>
      </c>
      <c r="D899" s="16" t="str">
        <f>"Q"&amp;ROUNDUP(MONTH(SalesDataTable[[#This Row],[Order Date]])/3,0)</f>
        <v>Q2</v>
      </c>
      <c r="E899" s="4">
        <f>MONTH(SalesDataTable[[#This Row],[Order Date]])</f>
        <v>5</v>
      </c>
      <c r="F899" s="16" t="str">
        <f>TEXT(SalesDataTable[[#This Row],[Order Date]],"MMM")</f>
        <v>May</v>
      </c>
      <c r="G899" s="4" t="s">
        <v>20</v>
      </c>
      <c r="H899" s="4" t="s">
        <v>31</v>
      </c>
      <c r="I899" s="4" t="s">
        <v>2</v>
      </c>
      <c r="J899" s="4" t="s">
        <v>13</v>
      </c>
      <c r="K899" s="4" t="s">
        <v>34</v>
      </c>
      <c r="L899" s="4" t="s">
        <v>35</v>
      </c>
      <c r="M899" s="8">
        <v>2</v>
      </c>
      <c r="N899" s="5">
        <v>41.32</v>
      </c>
      <c r="O899" s="6">
        <v>0</v>
      </c>
      <c r="P899" s="5">
        <v>14.91</v>
      </c>
      <c r="Q899" s="5">
        <f t="shared" si="56"/>
        <v>82.64</v>
      </c>
      <c r="R899" s="5">
        <f t="shared" si="57"/>
        <v>29.82</v>
      </c>
      <c r="S899" s="5">
        <f t="shared" si="58"/>
        <v>52.82</v>
      </c>
      <c r="T899" s="7">
        <f t="shared" si="59"/>
        <v>0.63915779283639884</v>
      </c>
    </row>
    <row r="900" spans="1:20" ht="15.6">
      <c r="A900" s="2">
        <v>4472</v>
      </c>
      <c r="B900" s="3">
        <v>46166</v>
      </c>
      <c r="C900" s="4">
        <f>YEAR(SalesDataTable[[#This Row],[Order Date]])</f>
        <v>2026</v>
      </c>
      <c r="D900" s="16" t="str">
        <f>"Q"&amp;ROUNDUP(MONTH(SalesDataTable[[#This Row],[Order Date]])/3,0)</f>
        <v>Q2</v>
      </c>
      <c r="E900" s="4">
        <f>MONTH(SalesDataTable[[#This Row],[Order Date]])</f>
        <v>5</v>
      </c>
      <c r="F900" s="16" t="str">
        <f>TEXT(SalesDataTable[[#This Row],[Order Date]],"MMM")</f>
        <v>May</v>
      </c>
      <c r="G900" s="4" t="s">
        <v>20</v>
      </c>
      <c r="H900" s="4" t="s">
        <v>33</v>
      </c>
      <c r="I900" s="4" t="s">
        <v>28</v>
      </c>
      <c r="J900" s="4" t="s">
        <v>13</v>
      </c>
      <c r="K900" s="4" t="s">
        <v>9</v>
      </c>
      <c r="L900" s="4" t="s">
        <v>17</v>
      </c>
      <c r="M900" s="8">
        <v>2</v>
      </c>
      <c r="N900" s="5">
        <v>144.01</v>
      </c>
      <c r="O900" s="6">
        <v>0</v>
      </c>
      <c r="P900" s="5">
        <v>79.37</v>
      </c>
      <c r="Q900" s="5">
        <f t="shared" si="56"/>
        <v>288.02</v>
      </c>
      <c r="R900" s="5">
        <f t="shared" si="57"/>
        <v>158.74</v>
      </c>
      <c r="S900" s="5">
        <f t="shared" si="58"/>
        <v>129.27999999999997</v>
      </c>
      <c r="T900" s="7">
        <f t="shared" si="59"/>
        <v>0.44885771821401282</v>
      </c>
    </row>
    <row r="901" spans="1:20" ht="15.6">
      <c r="A901" s="2">
        <v>4852</v>
      </c>
      <c r="B901" s="3">
        <v>46166</v>
      </c>
      <c r="C901" s="4">
        <f>YEAR(SalesDataTable[[#This Row],[Order Date]])</f>
        <v>2026</v>
      </c>
      <c r="D901" s="16" t="str">
        <f>"Q"&amp;ROUNDUP(MONTH(SalesDataTable[[#This Row],[Order Date]])/3,0)</f>
        <v>Q2</v>
      </c>
      <c r="E901" s="4">
        <f>MONTH(SalesDataTable[[#This Row],[Order Date]])</f>
        <v>5</v>
      </c>
      <c r="F901" s="16" t="str">
        <f>TEXT(SalesDataTable[[#This Row],[Order Date]],"MMM")</f>
        <v>May</v>
      </c>
      <c r="G901" s="4" t="s">
        <v>0</v>
      </c>
      <c r="H901" s="4" t="s">
        <v>50</v>
      </c>
      <c r="I901" s="4" t="s">
        <v>2</v>
      </c>
      <c r="J901" s="4" t="s">
        <v>16</v>
      </c>
      <c r="K901" s="4" t="s">
        <v>4</v>
      </c>
      <c r="L901" s="4" t="s">
        <v>22</v>
      </c>
      <c r="M901" s="8">
        <v>2</v>
      </c>
      <c r="N901" s="5">
        <v>51.17</v>
      </c>
      <c r="O901" s="6">
        <v>0.05</v>
      </c>
      <c r="P901" s="5">
        <v>21.97</v>
      </c>
      <c r="Q901" s="5">
        <f t="shared" si="56"/>
        <v>97.222999999999999</v>
      </c>
      <c r="R901" s="5">
        <f t="shared" si="57"/>
        <v>43.94</v>
      </c>
      <c r="S901" s="5">
        <f t="shared" si="58"/>
        <v>53.283000000000001</v>
      </c>
      <c r="T901" s="7">
        <f t="shared" si="59"/>
        <v>0.54804932989107513</v>
      </c>
    </row>
    <row r="902" spans="1:20" ht="15.6">
      <c r="A902" s="2">
        <v>4959</v>
      </c>
      <c r="B902" s="3">
        <v>46166</v>
      </c>
      <c r="C902" s="4">
        <f>YEAR(SalesDataTable[[#This Row],[Order Date]])</f>
        <v>2026</v>
      </c>
      <c r="D902" s="16" t="str">
        <f>"Q"&amp;ROUNDUP(MONTH(SalesDataTable[[#This Row],[Order Date]])/3,0)</f>
        <v>Q2</v>
      </c>
      <c r="E902" s="4">
        <f>MONTH(SalesDataTable[[#This Row],[Order Date]])</f>
        <v>5</v>
      </c>
      <c r="F902" s="16" t="str">
        <f>TEXT(SalesDataTable[[#This Row],[Order Date]],"MMM")</f>
        <v>May</v>
      </c>
      <c r="G902" s="4" t="s">
        <v>0</v>
      </c>
      <c r="H902" s="4" t="s">
        <v>1</v>
      </c>
      <c r="I902" s="4" t="s">
        <v>8</v>
      </c>
      <c r="J902" s="4" t="s">
        <v>16</v>
      </c>
      <c r="K902" s="4" t="s">
        <v>23</v>
      </c>
      <c r="L902" s="4" t="s">
        <v>40</v>
      </c>
      <c r="M902" s="8">
        <v>6</v>
      </c>
      <c r="N902" s="5">
        <v>83.58</v>
      </c>
      <c r="O902" s="6">
        <v>0.2</v>
      </c>
      <c r="P902" s="5">
        <v>40.5</v>
      </c>
      <c r="Q902" s="5">
        <f t="shared" si="56"/>
        <v>401.18400000000003</v>
      </c>
      <c r="R902" s="5">
        <f t="shared" si="57"/>
        <v>243</v>
      </c>
      <c r="S902" s="5">
        <f t="shared" si="58"/>
        <v>158.18400000000003</v>
      </c>
      <c r="T902" s="7">
        <f t="shared" si="59"/>
        <v>0.39429289303661169</v>
      </c>
    </row>
    <row r="903" spans="1:20" ht="15.6">
      <c r="A903" s="2">
        <v>5056</v>
      </c>
      <c r="B903" s="3">
        <v>46166</v>
      </c>
      <c r="C903" s="4">
        <f>YEAR(SalesDataTable[[#This Row],[Order Date]])</f>
        <v>2026</v>
      </c>
      <c r="D903" s="16" t="str">
        <f>"Q"&amp;ROUNDUP(MONTH(SalesDataTable[[#This Row],[Order Date]])/3,0)</f>
        <v>Q2</v>
      </c>
      <c r="E903" s="4">
        <f>MONTH(SalesDataTable[[#This Row],[Order Date]])</f>
        <v>5</v>
      </c>
      <c r="F903" s="16" t="str">
        <f>TEXT(SalesDataTable[[#This Row],[Order Date]],"MMM")</f>
        <v>May</v>
      </c>
      <c r="G903" s="4" t="s">
        <v>11</v>
      </c>
      <c r="H903" s="4" t="s">
        <v>52</v>
      </c>
      <c r="I903" s="4" t="s">
        <v>28</v>
      </c>
      <c r="J903" s="4" t="s">
        <v>3</v>
      </c>
      <c r="K903" s="4" t="s">
        <v>23</v>
      </c>
      <c r="L903" s="4" t="s">
        <v>40</v>
      </c>
      <c r="M903" s="8">
        <v>2</v>
      </c>
      <c r="N903" s="5">
        <v>80.010000000000005</v>
      </c>
      <c r="O903" s="6">
        <v>0</v>
      </c>
      <c r="P903" s="5">
        <v>38.54</v>
      </c>
      <c r="Q903" s="5">
        <f t="shared" si="56"/>
        <v>160.02000000000001</v>
      </c>
      <c r="R903" s="5">
        <f t="shared" si="57"/>
        <v>77.08</v>
      </c>
      <c r="S903" s="5">
        <f t="shared" si="58"/>
        <v>82.940000000000012</v>
      </c>
      <c r="T903" s="7">
        <f t="shared" si="59"/>
        <v>0.51831021122359711</v>
      </c>
    </row>
    <row r="904" spans="1:20" ht="15.6">
      <c r="A904" s="2">
        <v>1152</v>
      </c>
      <c r="B904" s="3">
        <v>46167</v>
      </c>
      <c r="C904" s="4">
        <f>YEAR(SalesDataTable[[#This Row],[Order Date]])</f>
        <v>2026</v>
      </c>
      <c r="D904" s="16" t="str">
        <f>"Q"&amp;ROUNDUP(MONTH(SalesDataTable[[#This Row],[Order Date]])/3,0)</f>
        <v>Q2</v>
      </c>
      <c r="E904" s="4">
        <f>MONTH(SalesDataTable[[#This Row],[Order Date]])</f>
        <v>5</v>
      </c>
      <c r="F904" s="16" t="str">
        <f>TEXT(SalesDataTable[[#This Row],[Order Date]],"MMM")</f>
        <v>May</v>
      </c>
      <c r="G904" s="4" t="s">
        <v>20</v>
      </c>
      <c r="H904" s="4" t="s">
        <v>31</v>
      </c>
      <c r="I904" s="4" t="s">
        <v>2</v>
      </c>
      <c r="J904" s="4" t="s">
        <v>13</v>
      </c>
      <c r="K904" s="4" t="s">
        <v>9</v>
      </c>
      <c r="L904" s="4" t="s">
        <v>10</v>
      </c>
      <c r="M904" s="8">
        <v>2</v>
      </c>
      <c r="N904" s="5">
        <v>94.4</v>
      </c>
      <c r="O904" s="6">
        <v>0</v>
      </c>
      <c r="P904" s="5">
        <v>46.39</v>
      </c>
      <c r="Q904" s="5">
        <f t="shared" si="56"/>
        <v>188.8</v>
      </c>
      <c r="R904" s="5">
        <f t="shared" si="57"/>
        <v>92.78</v>
      </c>
      <c r="S904" s="5">
        <f t="shared" si="58"/>
        <v>96.02000000000001</v>
      </c>
      <c r="T904" s="7">
        <f t="shared" si="59"/>
        <v>0.50858050847457625</v>
      </c>
    </row>
    <row r="905" spans="1:20" ht="15.6">
      <c r="A905" s="2">
        <v>3919</v>
      </c>
      <c r="B905" s="3">
        <v>46167</v>
      </c>
      <c r="C905" s="4">
        <f>YEAR(SalesDataTable[[#This Row],[Order Date]])</f>
        <v>2026</v>
      </c>
      <c r="D905" s="16" t="str">
        <f>"Q"&amp;ROUNDUP(MONTH(SalesDataTable[[#This Row],[Order Date]])/3,0)</f>
        <v>Q2</v>
      </c>
      <c r="E905" s="4">
        <f>MONTH(SalesDataTable[[#This Row],[Order Date]])</f>
        <v>5</v>
      </c>
      <c r="F905" s="16" t="str">
        <f>TEXT(SalesDataTable[[#This Row],[Order Date]],"MMM")</f>
        <v>May</v>
      </c>
      <c r="G905" s="4" t="s">
        <v>11</v>
      </c>
      <c r="H905" s="4" t="s">
        <v>12</v>
      </c>
      <c r="I905" s="4" t="s">
        <v>19</v>
      </c>
      <c r="J905" s="4" t="s">
        <v>16</v>
      </c>
      <c r="K905" s="4" t="s">
        <v>9</v>
      </c>
      <c r="L905" s="4" t="s">
        <v>37</v>
      </c>
      <c r="M905" s="8">
        <v>6</v>
      </c>
      <c r="N905" s="5">
        <v>157.33000000000001</v>
      </c>
      <c r="O905" s="6">
        <v>0</v>
      </c>
      <c r="P905" s="5">
        <v>78.849999999999994</v>
      </c>
      <c r="Q905" s="5">
        <f t="shared" si="56"/>
        <v>943.98</v>
      </c>
      <c r="R905" s="5">
        <f t="shared" si="57"/>
        <v>473.09999999999997</v>
      </c>
      <c r="S905" s="5">
        <f t="shared" si="58"/>
        <v>470.88000000000005</v>
      </c>
      <c r="T905" s="7">
        <f t="shared" si="59"/>
        <v>0.4988241276298227</v>
      </c>
    </row>
    <row r="906" spans="1:20" ht="15.6">
      <c r="A906" s="2">
        <v>4202</v>
      </c>
      <c r="B906" s="3">
        <v>46167</v>
      </c>
      <c r="C906" s="4">
        <f>YEAR(SalesDataTable[[#This Row],[Order Date]])</f>
        <v>2026</v>
      </c>
      <c r="D906" s="16" t="str">
        <f>"Q"&amp;ROUNDUP(MONTH(SalesDataTable[[#This Row],[Order Date]])/3,0)</f>
        <v>Q2</v>
      </c>
      <c r="E906" s="4">
        <f>MONTH(SalesDataTable[[#This Row],[Order Date]])</f>
        <v>5</v>
      </c>
      <c r="F906" s="16" t="str">
        <f>TEXT(SalesDataTable[[#This Row],[Order Date]],"MMM")</f>
        <v>May</v>
      </c>
      <c r="G906" s="4" t="s">
        <v>11</v>
      </c>
      <c r="H906" s="4" t="s">
        <v>18</v>
      </c>
      <c r="I906" s="4" t="s">
        <v>2</v>
      </c>
      <c r="J906" s="4" t="s">
        <v>13</v>
      </c>
      <c r="K906" s="4" t="s">
        <v>23</v>
      </c>
      <c r="L906" s="4" t="s">
        <v>51</v>
      </c>
      <c r="M906" s="8">
        <v>1</v>
      </c>
      <c r="N906" s="5">
        <v>125.44</v>
      </c>
      <c r="O906" s="6">
        <v>0</v>
      </c>
      <c r="P906" s="5">
        <v>59.92</v>
      </c>
      <c r="Q906" s="5">
        <f t="shared" si="56"/>
        <v>125.44</v>
      </c>
      <c r="R906" s="5">
        <f t="shared" si="57"/>
        <v>59.92</v>
      </c>
      <c r="S906" s="5">
        <f t="shared" si="58"/>
        <v>65.52</v>
      </c>
      <c r="T906" s="7">
        <f t="shared" si="59"/>
        <v>0.5223214285714286</v>
      </c>
    </row>
    <row r="907" spans="1:20" ht="15.6">
      <c r="A907" s="2">
        <v>4274</v>
      </c>
      <c r="B907" s="3">
        <v>46167</v>
      </c>
      <c r="C907" s="4">
        <f>YEAR(SalesDataTable[[#This Row],[Order Date]])</f>
        <v>2026</v>
      </c>
      <c r="D907" s="16" t="str">
        <f>"Q"&amp;ROUNDUP(MONTH(SalesDataTable[[#This Row],[Order Date]])/3,0)</f>
        <v>Q2</v>
      </c>
      <c r="E907" s="4">
        <f>MONTH(SalesDataTable[[#This Row],[Order Date]])</f>
        <v>5</v>
      </c>
      <c r="F907" s="16" t="str">
        <f>TEXT(SalesDataTable[[#This Row],[Order Date]],"MMM")</f>
        <v>May</v>
      </c>
      <c r="G907" s="4" t="s">
        <v>6</v>
      </c>
      <c r="H907" s="4" t="s">
        <v>43</v>
      </c>
      <c r="I907" s="4" t="s">
        <v>28</v>
      </c>
      <c r="J907" s="4" t="s">
        <v>3</v>
      </c>
      <c r="K907" s="4" t="s">
        <v>34</v>
      </c>
      <c r="L907" s="4" t="s">
        <v>42</v>
      </c>
      <c r="M907" s="8">
        <v>2</v>
      </c>
      <c r="N907" s="5">
        <v>36.18</v>
      </c>
      <c r="O907" s="6">
        <v>0</v>
      </c>
      <c r="P907" s="5">
        <v>13.71</v>
      </c>
      <c r="Q907" s="5">
        <f t="shared" si="56"/>
        <v>72.36</v>
      </c>
      <c r="R907" s="5">
        <f t="shared" si="57"/>
        <v>27.42</v>
      </c>
      <c r="S907" s="5">
        <f t="shared" si="58"/>
        <v>44.94</v>
      </c>
      <c r="T907" s="7">
        <f t="shared" si="59"/>
        <v>0.62106135986733002</v>
      </c>
    </row>
    <row r="908" spans="1:20" ht="15.6">
      <c r="A908" s="2">
        <v>4364</v>
      </c>
      <c r="B908" s="3">
        <v>46167</v>
      </c>
      <c r="C908" s="4">
        <f>YEAR(SalesDataTable[[#This Row],[Order Date]])</f>
        <v>2026</v>
      </c>
      <c r="D908" s="16" t="str">
        <f>"Q"&amp;ROUNDUP(MONTH(SalesDataTable[[#This Row],[Order Date]])/3,0)</f>
        <v>Q2</v>
      </c>
      <c r="E908" s="4">
        <f>MONTH(SalesDataTable[[#This Row],[Order Date]])</f>
        <v>5</v>
      </c>
      <c r="F908" s="16" t="str">
        <f>TEXT(SalesDataTable[[#This Row],[Order Date]],"MMM")</f>
        <v>May</v>
      </c>
      <c r="G908" s="4" t="s">
        <v>0</v>
      </c>
      <c r="H908" s="4" t="s">
        <v>50</v>
      </c>
      <c r="I908" s="4" t="s">
        <v>19</v>
      </c>
      <c r="J908" s="4" t="s">
        <v>3</v>
      </c>
      <c r="K908" s="4" t="s">
        <v>34</v>
      </c>
      <c r="L908" s="4" t="s">
        <v>35</v>
      </c>
      <c r="M908" s="8">
        <v>1</v>
      </c>
      <c r="N908" s="5">
        <v>41</v>
      </c>
      <c r="O908" s="6">
        <v>0.05</v>
      </c>
      <c r="P908" s="5">
        <v>14.51</v>
      </c>
      <c r="Q908" s="5">
        <f t="shared" si="56"/>
        <v>38.949999999999996</v>
      </c>
      <c r="R908" s="5">
        <f t="shared" si="57"/>
        <v>14.51</v>
      </c>
      <c r="S908" s="5">
        <f t="shared" si="58"/>
        <v>24.439999999999998</v>
      </c>
      <c r="T908" s="7">
        <f t="shared" si="59"/>
        <v>0.62747111681643131</v>
      </c>
    </row>
    <row r="909" spans="1:20" ht="15.6">
      <c r="A909" s="2">
        <v>4896</v>
      </c>
      <c r="B909" s="3">
        <v>46167</v>
      </c>
      <c r="C909" s="4">
        <f>YEAR(SalesDataTable[[#This Row],[Order Date]])</f>
        <v>2026</v>
      </c>
      <c r="D909" s="16" t="str">
        <f>"Q"&amp;ROUNDUP(MONTH(SalesDataTable[[#This Row],[Order Date]])/3,0)</f>
        <v>Q2</v>
      </c>
      <c r="E909" s="4">
        <f>MONTH(SalesDataTable[[#This Row],[Order Date]])</f>
        <v>5</v>
      </c>
      <c r="F909" s="16" t="str">
        <f>TEXT(SalesDataTable[[#This Row],[Order Date]],"MMM")</f>
        <v>May</v>
      </c>
      <c r="G909" s="4" t="s">
        <v>11</v>
      </c>
      <c r="H909" s="4" t="s">
        <v>25</v>
      </c>
      <c r="I909" s="4" t="s">
        <v>2</v>
      </c>
      <c r="J909" s="4" t="s">
        <v>3</v>
      </c>
      <c r="K909" s="4" t="s">
        <v>9</v>
      </c>
      <c r="L909" s="4" t="s">
        <v>46</v>
      </c>
      <c r="M909" s="8">
        <v>1</v>
      </c>
      <c r="N909" s="5">
        <v>72.33</v>
      </c>
      <c r="O909" s="6">
        <v>0.1</v>
      </c>
      <c r="P909" s="5">
        <v>32.61</v>
      </c>
      <c r="Q909" s="5">
        <f t="shared" si="56"/>
        <v>65.096999999999994</v>
      </c>
      <c r="R909" s="5">
        <f t="shared" si="57"/>
        <v>32.61</v>
      </c>
      <c r="S909" s="5">
        <f t="shared" si="58"/>
        <v>32.486999999999995</v>
      </c>
      <c r="T909" s="7">
        <f t="shared" si="59"/>
        <v>0.49905525600258072</v>
      </c>
    </row>
    <row r="910" spans="1:20" ht="15.6">
      <c r="A910" s="2">
        <v>5109</v>
      </c>
      <c r="B910" s="3">
        <v>46167</v>
      </c>
      <c r="C910" s="4">
        <f>YEAR(SalesDataTable[[#This Row],[Order Date]])</f>
        <v>2026</v>
      </c>
      <c r="D910" s="16" t="str">
        <f>"Q"&amp;ROUNDUP(MONTH(SalesDataTable[[#This Row],[Order Date]])/3,0)</f>
        <v>Q2</v>
      </c>
      <c r="E910" s="4">
        <f>MONTH(SalesDataTable[[#This Row],[Order Date]])</f>
        <v>5</v>
      </c>
      <c r="F910" s="16" t="str">
        <f>TEXT(SalesDataTable[[#This Row],[Order Date]],"MMM")</f>
        <v>May</v>
      </c>
      <c r="G910" s="4" t="s">
        <v>20</v>
      </c>
      <c r="H910" s="4" t="s">
        <v>21</v>
      </c>
      <c r="I910" s="4" t="s">
        <v>2</v>
      </c>
      <c r="J910" s="4" t="s">
        <v>16</v>
      </c>
      <c r="K910" s="4" t="s">
        <v>23</v>
      </c>
      <c r="L910" s="4" t="s">
        <v>51</v>
      </c>
      <c r="M910" s="8">
        <v>2</v>
      </c>
      <c r="N910" s="5">
        <v>125.42</v>
      </c>
      <c r="O910" s="6">
        <v>0</v>
      </c>
      <c r="P910" s="5">
        <v>62.28</v>
      </c>
      <c r="Q910" s="5">
        <f t="shared" si="56"/>
        <v>250.84</v>
      </c>
      <c r="R910" s="5">
        <f t="shared" si="57"/>
        <v>124.56</v>
      </c>
      <c r="S910" s="5">
        <f t="shared" si="58"/>
        <v>126.28</v>
      </c>
      <c r="T910" s="7">
        <f t="shared" si="59"/>
        <v>0.50342848030617127</v>
      </c>
    </row>
    <row r="911" spans="1:20" ht="15.6">
      <c r="A911" s="2">
        <v>289</v>
      </c>
      <c r="B911" s="3">
        <v>46168</v>
      </c>
      <c r="C911" s="4">
        <f>YEAR(SalesDataTable[[#This Row],[Order Date]])</f>
        <v>2026</v>
      </c>
      <c r="D911" s="16" t="str">
        <f>"Q"&amp;ROUNDUP(MONTH(SalesDataTable[[#This Row],[Order Date]])/3,0)</f>
        <v>Q2</v>
      </c>
      <c r="E911" s="4">
        <f>MONTH(SalesDataTable[[#This Row],[Order Date]])</f>
        <v>5</v>
      </c>
      <c r="F911" s="16" t="str">
        <f>TEXT(SalesDataTable[[#This Row],[Order Date]],"MMM")</f>
        <v>May</v>
      </c>
      <c r="G911" s="4" t="s">
        <v>0</v>
      </c>
      <c r="H911" s="4" t="s">
        <v>50</v>
      </c>
      <c r="I911" s="4" t="s">
        <v>2</v>
      </c>
      <c r="J911" s="4" t="s">
        <v>16</v>
      </c>
      <c r="K911" s="4" t="s">
        <v>4</v>
      </c>
      <c r="L911" s="4" t="s">
        <v>26</v>
      </c>
      <c r="M911" s="8">
        <v>2</v>
      </c>
      <c r="N911" s="5">
        <v>41.29</v>
      </c>
      <c r="O911" s="6">
        <v>0.15</v>
      </c>
      <c r="P911" s="5">
        <v>16.43</v>
      </c>
      <c r="Q911" s="5">
        <f t="shared" si="56"/>
        <v>70.192999999999998</v>
      </c>
      <c r="R911" s="5">
        <f t="shared" si="57"/>
        <v>32.86</v>
      </c>
      <c r="S911" s="5">
        <f t="shared" si="58"/>
        <v>37.332999999999998</v>
      </c>
      <c r="T911" s="7">
        <f t="shared" si="59"/>
        <v>0.531862151496588</v>
      </c>
    </row>
    <row r="912" spans="1:20" ht="15.6">
      <c r="A912" s="2">
        <v>4092</v>
      </c>
      <c r="B912" s="3">
        <v>46168</v>
      </c>
      <c r="C912" s="4">
        <f>YEAR(SalesDataTable[[#This Row],[Order Date]])</f>
        <v>2026</v>
      </c>
      <c r="D912" s="16" t="str">
        <f>"Q"&amp;ROUNDUP(MONTH(SalesDataTable[[#This Row],[Order Date]])/3,0)</f>
        <v>Q2</v>
      </c>
      <c r="E912" s="4">
        <f>MONTH(SalesDataTable[[#This Row],[Order Date]])</f>
        <v>5</v>
      </c>
      <c r="F912" s="16" t="str">
        <f>TEXT(SalesDataTable[[#This Row],[Order Date]],"MMM")</f>
        <v>May</v>
      </c>
      <c r="G912" s="4" t="s">
        <v>20</v>
      </c>
      <c r="H912" s="4" t="s">
        <v>33</v>
      </c>
      <c r="I912" s="4" t="s">
        <v>8</v>
      </c>
      <c r="J912" s="4" t="s">
        <v>16</v>
      </c>
      <c r="K912" s="4" t="s">
        <v>14</v>
      </c>
      <c r="L912" s="4" t="s">
        <v>44</v>
      </c>
      <c r="M912" s="8">
        <v>8</v>
      </c>
      <c r="N912" s="5">
        <v>131.4</v>
      </c>
      <c r="O912" s="6">
        <v>0.05</v>
      </c>
      <c r="P912" s="5">
        <v>66.489999999999995</v>
      </c>
      <c r="Q912" s="5">
        <f t="shared" si="56"/>
        <v>998.64</v>
      </c>
      <c r="R912" s="5">
        <f t="shared" si="57"/>
        <v>531.91999999999996</v>
      </c>
      <c r="S912" s="5">
        <f t="shared" si="58"/>
        <v>466.72</v>
      </c>
      <c r="T912" s="7">
        <f t="shared" si="59"/>
        <v>0.46735560362092449</v>
      </c>
    </row>
    <row r="913" spans="1:20" ht="15.6">
      <c r="A913" s="2">
        <v>4727</v>
      </c>
      <c r="B913" s="3">
        <v>46168</v>
      </c>
      <c r="C913" s="4">
        <f>YEAR(SalesDataTable[[#This Row],[Order Date]])</f>
        <v>2026</v>
      </c>
      <c r="D913" s="16" t="str">
        <f>"Q"&amp;ROUNDUP(MONTH(SalesDataTable[[#This Row],[Order Date]])/3,0)</f>
        <v>Q2</v>
      </c>
      <c r="E913" s="4">
        <f>MONTH(SalesDataTable[[#This Row],[Order Date]])</f>
        <v>5</v>
      </c>
      <c r="F913" s="16" t="str">
        <f>TEXT(SalesDataTable[[#This Row],[Order Date]],"MMM")</f>
        <v>May</v>
      </c>
      <c r="G913" s="4" t="s">
        <v>11</v>
      </c>
      <c r="H913" s="4" t="s">
        <v>52</v>
      </c>
      <c r="I913" s="4" t="s">
        <v>2</v>
      </c>
      <c r="J913" s="4" t="s">
        <v>13</v>
      </c>
      <c r="K913" s="4" t="s">
        <v>9</v>
      </c>
      <c r="L913" s="4" t="s">
        <v>17</v>
      </c>
      <c r="M913" s="8">
        <v>4</v>
      </c>
      <c r="N913" s="5">
        <v>140.66999999999999</v>
      </c>
      <c r="O913" s="6">
        <v>0</v>
      </c>
      <c r="P913" s="5">
        <v>80.72</v>
      </c>
      <c r="Q913" s="5">
        <f t="shared" si="56"/>
        <v>562.67999999999995</v>
      </c>
      <c r="R913" s="5">
        <f t="shared" si="57"/>
        <v>322.88</v>
      </c>
      <c r="S913" s="5">
        <f t="shared" si="58"/>
        <v>239.79999999999995</v>
      </c>
      <c r="T913" s="7">
        <f t="shared" si="59"/>
        <v>0.42617473519584842</v>
      </c>
    </row>
    <row r="914" spans="1:20" ht="15.6">
      <c r="A914" s="2">
        <v>4753</v>
      </c>
      <c r="B914" s="3">
        <v>46168</v>
      </c>
      <c r="C914" s="4">
        <f>YEAR(SalesDataTable[[#This Row],[Order Date]])</f>
        <v>2026</v>
      </c>
      <c r="D914" s="16" t="str">
        <f>"Q"&amp;ROUNDUP(MONTH(SalesDataTable[[#This Row],[Order Date]])/3,0)</f>
        <v>Q2</v>
      </c>
      <c r="E914" s="4">
        <f>MONTH(SalesDataTable[[#This Row],[Order Date]])</f>
        <v>5</v>
      </c>
      <c r="F914" s="16" t="str">
        <f>TEXT(SalesDataTable[[#This Row],[Order Date]],"MMM")</f>
        <v>May</v>
      </c>
      <c r="G914" s="4" t="s">
        <v>20</v>
      </c>
      <c r="H914" s="4" t="s">
        <v>33</v>
      </c>
      <c r="I914" s="4" t="s">
        <v>2</v>
      </c>
      <c r="J914" s="4" t="s">
        <v>3</v>
      </c>
      <c r="K914" s="4" t="s">
        <v>34</v>
      </c>
      <c r="L914" s="4" t="s">
        <v>42</v>
      </c>
      <c r="M914" s="8">
        <v>1</v>
      </c>
      <c r="N914" s="5">
        <v>36.659999999999997</v>
      </c>
      <c r="O914" s="6">
        <v>0.05</v>
      </c>
      <c r="P914" s="5">
        <v>13.51</v>
      </c>
      <c r="Q914" s="5">
        <f t="shared" si="56"/>
        <v>34.826999999999998</v>
      </c>
      <c r="R914" s="5">
        <f t="shared" si="57"/>
        <v>13.51</v>
      </c>
      <c r="S914" s="5">
        <f t="shared" si="58"/>
        <v>21.317</v>
      </c>
      <c r="T914" s="7">
        <f t="shared" si="59"/>
        <v>0.61208257960777557</v>
      </c>
    </row>
    <row r="915" spans="1:20" ht="15.6">
      <c r="A915" s="2">
        <v>942</v>
      </c>
      <c r="B915" s="3">
        <v>46169</v>
      </c>
      <c r="C915" s="4">
        <f>YEAR(SalesDataTable[[#This Row],[Order Date]])</f>
        <v>2026</v>
      </c>
      <c r="D915" s="16" t="str">
        <f>"Q"&amp;ROUNDUP(MONTH(SalesDataTable[[#This Row],[Order Date]])/3,0)</f>
        <v>Q2</v>
      </c>
      <c r="E915" s="4">
        <f>MONTH(SalesDataTable[[#This Row],[Order Date]])</f>
        <v>5</v>
      </c>
      <c r="F915" s="16" t="str">
        <f>TEXT(SalesDataTable[[#This Row],[Order Date]],"MMM")</f>
        <v>May</v>
      </c>
      <c r="G915" s="4" t="s">
        <v>20</v>
      </c>
      <c r="H915" s="4" t="s">
        <v>21</v>
      </c>
      <c r="I915" s="4" t="s">
        <v>2</v>
      </c>
      <c r="J915" s="4" t="s">
        <v>3</v>
      </c>
      <c r="K915" s="4" t="s">
        <v>14</v>
      </c>
      <c r="L915" s="4" t="s">
        <v>32</v>
      </c>
      <c r="M915" s="8">
        <v>1</v>
      </c>
      <c r="N915" s="5">
        <v>46.28</v>
      </c>
      <c r="O915" s="6">
        <v>0.05</v>
      </c>
      <c r="P915" s="5">
        <v>17.95</v>
      </c>
      <c r="Q915" s="5">
        <f t="shared" si="56"/>
        <v>43.966000000000001</v>
      </c>
      <c r="R915" s="5">
        <f t="shared" si="57"/>
        <v>17.95</v>
      </c>
      <c r="S915" s="5">
        <f t="shared" si="58"/>
        <v>26.016000000000002</v>
      </c>
      <c r="T915" s="7">
        <f t="shared" si="59"/>
        <v>0.591729973161079</v>
      </c>
    </row>
    <row r="916" spans="1:20" ht="15.6">
      <c r="A916" s="2">
        <v>1755</v>
      </c>
      <c r="B916" s="3">
        <v>46169</v>
      </c>
      <c r="C916" s="4">
        <f>YEAR(SalesDataTable[[#This Row],[Order Date]])</f>
        <v>2026</v>
      </c>
      <c r="D916" s="16" t="str">
        <f>"Q"&amp;ROUNDUP(MONTH(SalesDataTable[[#This Row],[Order Date]])/3,0)</f>
        <v>Q2</v>
      </c>
      <c r="E916" s="4">
        <f>MONTH(SalesDataTable[[#This Row],[Order Date]])</f>
        <v>5</v>
      </c>
      <c r="F916" s="16" t="str">
        <f>TEXT(SalesDataTable[[#This Row],[Order Date]],"MMM")</f>
        <v>May</v>
      </c>
      <c r="G916" s="4" t="s">
        <v>20</v>
      </c>
      <c r="H916" s="4" t="s">
        <v>47</v>
      </c>
      <c r="I916" s="4" t="s">
        <v>28</v>
      </c>
      <c r="J916" s="4" t="s">
        <v>3</v>
      </c>
      <c r="K916" s="4" t="s">
        <v>9</v>
      </c>
      <c r="L916" s="4" t="s">
        <v>10</v>
      </c>
      <c r="M916" s="8">
        <v>2</v>
      </c>
      <c r="N916" s="5">
        <v>92.12</v>
      </c>
      <c r="O916" s="6">
        <v>0</v>
      </c>
      <c r="P916" s="5">
        <v>46.64</v>
      </c>
      <c r="Q916" s="5">
        <f t="shared" si="56"/>
        <v>184.24</v>
      </c>
      <c r="R916" s="5">
        <f t="shared" si="57"/>
        <v>93.28</v>
      </c>
      <c r="S916" s="5">
        <f t="shared" si="58"/>
        <v>90.960000000000008</v>
      </c>
      <c r="T916" s="7">
        <f t="shared" si="59"/>
        <v>0.49370386452453324</v>
      </c>
    </row>
    <row r="917" spans="1:20" ht="15.6">
      <c r="A917" s="2">
        <v>3073</v>
      </c>
      <c r="B917" s="3">
        <v>46169</v>
      </c>
      <c r="C917" s="4">
        <f>YEAR(SalesDataTable[[#This Row],[Order Date]])</f>
        <v>2026</v>
      </c>
      <c r="D917" s="16" t="str">
        <f>"Q"&amp;ROUNDUP(MONTH(SalesDataTable[[#This Row],[Order Date]])/3,0)</f>
        <v>Q2</v>
      </c>
      <c r="E917" s="4">
        <f>MONTH(SalesDataTable[[#This Row],[Order Date]])</f>
        <v>5</v>
      </c>
      <c r="F917" s="16" t="str">
        <f>TEXT(SalesDataTable[[#This Row],[Order Date]],"MMM")</f>
        <v>May</v>
      </c>
      <c r="G917" s="4" t="s">
        <v>20</v>
      </c>
      <c r="H917" s="4" t="s">
        <v>47</v>
      </c>
      <c r="I917" s="4" t="s">
        <v>2</v>
      </c>
      <c r="J917" s="4" t="s">
        <v>3</v>
      </c>
      <c r="K917" s="4" t="s">
        <v>34</v>
      </c>
      <c r="L917" s="4" t="s">
        <v>35</v>
      </c>
      <c r="M917" s="8">
        <v>3</v>
      </c>
      <c r="N917" s="5">
        <v>39.549999999999997</v>
      </c>
      <c r="O917" s="6">
        <v>0</v>
      </c>
      <c r="P917" s="5">
        <v>14.87</v>
      </c>
      <c r="Q917" s="5">
        <f t="shared" si="56"/>
        <v>118.64999999999999</v>
      </c>
      <c r="R917" s="5">
        <f t="shared" si="57"/>
        <v>44.61</v>
      </c>
      <c r="S917" s="5">
        <f t="shared" si="58"/>
        <v>74.039999999999992</v>
      </c>
      <c r="T917" s="7">
        <f t="shared" si="59"/>
        <v>0.6240202275600506</v>
      </c>
    </row>
    <row r="918" spans="1:20" ht="15.6">
      <c r="A918" s="2">
        <v>4230</v>
      </c>
      <c r="B918" s="3">
        <v>46169</v>
      </c>
      <c r="C918" s="4">
        <f>YEAR(SalesDataTable[[#This Row],[Order Date]])</f>
        <v>2026</v>
      </c>
      <c r="D918" s="16" t="str">
        <f>"Q"&amp;ROUNDUP(MONTH(SalesDataTable[[#This Row],[Order Date]])/3,0)</f>
        <v>Q2</v>
      </c>
      <c r="E918" s="4">
        <f>MONTH(SalesDataTable[[#This Row],[Order Date]])</f>
        <v>5</v>
      </c>
      <c r="F918" s="16" t="str">
        <f>TEXT(SalesDataTable[[#This Row],[Order Date]],"MMM")</f>
        <v>May</v>
      </c>
      <c r="G918" s="4" t="s">
        <v>0</v>
      </c>
      <c r="H918" s="4" t="s">
        <v>1</v>
      </c>
      <c r="I918" s="4" t="s">
        <v>19</v>
      </c>
      <c r="J918" s="4" t="s">
        <v>13</v>
      </c>
      <c r="K918" s="4" t="s">
        <v>4</v>
      </c>
      <c r="L918" s="4" t="s">
        <v>5</v>
      </c>
      <c r="M918" s="8">
        <v>1</v>
      </c>
      <c r="N918" s="5">
        <v>83.3</v>
      </c>
      <c r="O918" s="6">
        <v>0</v>
      </c>
      <c r="P918" s="5">
        <v>41.93</v>
      </c>
      <c r="Q918" s="5">
        <f t="shared" si="56"/>
        <v>83.3</v>
      </c>
      <c r="R918" s="5">
        <f t="shared" si="57"/>
        <v>41.93</v>
      </c>
      <c r="S918" s="5">
        <f t="shared" si="58"/>
        <v>41.37</v>
      </c>
      <c r="T918" s="7">
        <f t="shared" si="59"/>
        <v>0.49663865546218489</v>
      </c>
    </row>
    <row r="919" spans="1:20" ht="15.6">
      <c r="A919" s="2">
        <v>644</v>
      </c>
      <c r="B919" s="3">
        <v>46170</v>
      </c>
      <c r="C919" s="4">
        <f>YEAR(SalesDataTable[[#This Row],[Order Date]])</f>
        <v>2026</v>
      </c>
      <c r="D919" s="16" t="str">
        <f>"Q"&amp;ROUNDUP(MONTH(SalesDataTable[[#This Row],[Order Date]])/3,0)</f>
        <v>Q2</v>
      </c>
      <c r="E919" s="4">
        <f>MONTH(SalesDataTable[[#This Row],[Order Date]])</f>
        <v>5</v>
      </c>
      <c r="F919" s="16" t="str">
        <f>TEXT(SalesDataTable[[#This Row],[Order Date]],"MMM")</f>
        <v>May</v>
      </c>
      <c r="G919" s="4" t="s">
        <v>20</v>
      </c>
      <c r="H919" s="4" t="s">
        <v>47</v>
      </c>
      <c r="I919" s="4" t="s">
        <v>19</v>
      </c>
      <c r="J919" s="4" t="s">
        <v>13</v>
      </c>
      <c r="K919" s="4" t="s">
        <v>9</v>
      </c>
      <c r="L919" s="4" t="s">
        <v>10</v>
      </c>
      <c r="M919" s="8">
        <v>2</v>
      </c>
      <c r="N919" s="5">
        <v>93.84</v>
      </c>
      <c r="O919" s="6">
        <v>0</v>
      </c>
      <c r="P919" s="5">
        <v>44.72</v>
      </c>
      <c r="Q919" s="5">
        <f t="shared" si="56"/>
        <v>187.68</v>
      </c>
      <c r="R919" s="5">
        <f t="shared" si="57"/>
        <v>89.44</v>
      </c>
      <c r="S919" s="5">
        <f t="shared" si="58"/>
        <v>98.240000000000009</v>
      </c>
      <c r="T919" s="7">
        <f t="shared" si="59"/>
        <v>0.52344416027280483</v>
      </c>
    </row>
    <row r="920" spans="1:20" ht="15.6">
      <c r="A920" s="2">
        <v>1122</v>
      </c>
      <c r="B920" s="3">
        <v>46170</v>
      </c>
      <c r="C920" s="4">
        <f>YEAR(SalesDataTable[[#This Row],[Order Date]])</f>
        <v>2026</v>
      </c>
      <c r="D920" s="16" t="str">
        <f>"Q"&amp;ROUNDUP(MONTH(SalesDataTable[[#This Row],[Order Date]])/3,0)</f>
        <v>Q2</v>
      </c>
      <c r="E920" s="4">
        <f>MONTH(SalesDataTable[[#This Row],[Order Date]])</f>
        <v>5</v>
      </c>
      <c r="F920" s="16" t="str">
        <f>TEXT(SalesDataTable[[#This Row],[Order Date]],"MMM")</f>
        <v>May</v>
      </c>
      <c r="G920" s="4" t="s">
        <v>11</v>
      </c>
      <c r="H920" s="4" t="s">
        <v>52</v>
      </c>
      <c r="I920" s="4" t="s">
        <v>2</v>
      </c>
      <c r="J920" s="4" t="s">
        <v>3</v>
      </c>
      <c r="K920" s="4" t="s">
        <v>4</v>
      </c>
      <c r="L920" s="4" t="s">
        <v>22</v>
      </c>
      <c r="M920" s="8">
        <v>2</v>
      </c>
      <c r="N920" s="5">
        <v>51.25</v>
      </c>
      <c r="O920" s="6">
        <v>0</v>
      </c>
      <c r="P920" s="5">
        <v>22.57</v>
      </c>
      <c r="Q920" s="5">
        <f t="shared" si="56"/>
        <v>102.5</v>
      </c>
      <c r="R920" s="5">
        <f t="shared" si="57"/>
        <v>45.14</v>
      </c>
      <c r="S920" s="5">
        <f t="shared" si="58"/>
        <v>57.36</v>
      </c>
      <c r="T920" s="7">
        <f t="shared" si="59"/>
        <v>0.55960975609756092</v>
      </c>
    </row>
    <row r="921" spans="1:20" ht="15.6">
      <c r="A921" s="2">
        <v>2019</v>
      </c>
      <c r="B921" s="3">
        <v>46170</v>
      </c>
      <c r="C921" s="4">
        <f>YEAR(SalesDataTable[[#This Row],[Order Date]])</f>
        <v>2026</v>
      </c>
      <c r="D921" s="16" t="str">
        <f>"Q"&amp;ROUNDUP(MONTH(SalesDataTable[[#This Row],[Order Date]])/3,0)</f>
        <v>Q2</v>
      </c>
      <c r="E921" s="4">
        <f>MONTH(SalesDataTable[[#This Row],[Order Date]])</f>
        <v>5</v>
      </c>
      <c r="F921" s="16" t="str">
        <f>TEXT(SalesDataTable[[#This Row],[Order Date]],"MMM")</f>
        <v>May</v>
      </c>
      <c r="G921" s="4" t="s">
        <v>20</v>
      </c>
      <c r="H921" s="4" t="s">
        <v>47</v>
      </c>
      <c r="I921" s="4" t="s">
        <v>8</v>
      </c>
      <c r="J921" s="4" t="s">
        <v>16</v>
      </c>
      <c r="K921" s="4" t="s">
        <v>4</v>
      </c>
      <c r="L921" s="4" t="s">
        <v>5</v>
      </c>
      <c r="M921" s="8">
        <v>8</v>
      </c>
      <c r="N921" s="5">
        <v>80.13</v>
      </c>
      <c r="O921" s="6">
        <v>0.1</v>
      </c>
      <c r="P921" s="5">
        <v>43.8</v>
      </c>
      <c r="Q921" s="5">
        <f t="shared" si="56"/>
        <v>576.93600000000004</v>
      </c>
      <c r="R921" s="5">
        <f t="shared" si="57"/>
        <v>350.4</v>
      </c>
      <c r="S921" s="5">
        <f t="shared" si="58"/>
        <v>226.53600000000006</v>
      </c>
      <c r="T921" s="7">
        <f t="shared" si="59"/>
        <v>0.39265360455925796</v>
      </c>
    </row>
    <row r="922" spans="1:20" ht="15.6">
      <c r="A922" s="2">
        <v>2432</v>
      </c>
      <c r="B922" s="3">
        <v>46170</v>
      </c>
      <c r="C922" s="4">
        <f>YEAR(SalesDataTable[[#This Row],[Order Date]])</f>
        <v>2026</v>
      </c>
      <c r="D922" s="16" t="str">
        <f>"Q"&amp;ROUNDUP(MONTH(SalesDataTable[[#This Row],[Order Date]])/3,0)</f>
        <v>Q2</v>
      </c>
      <c r="E922" s="4">
        <f>MONTH(SalesDataTable[[#This Row],[Order Date]])</f>
        <v>5</v>
      </c>
      <c r="F922" s="16" t="str">
        <f>TEXT(SalesDataTable[[#This Row],[Order Date]],"MMM")</f>
        <v>May</v>
      </c>
      <c r="G922" s="4" t="s">
        <v>6</v>
      </c>
      <c r="H922" s="4" t="s">
        <v>43</v>
      </c>
      <c r="I922" s="4" t="s">
        <v>2</v>
      </c>
      <c r="J922" s="4" t="s">
        <v>3</v>
      </c>
      <c r="K922" s="4" t="s">
        <v>34</v>
      </c>
      <c r="L922" s="4" t="s">
        <v>35</v>
      </c>
      <c r="M922" s="8">
        <v>1</v>
      </c>
      <c r="N922" s="5">
        <v>41.13</v>
      </c>
      <c r="O922" s="6">
        <v>0</v>
      </c>
      <c r="P922" s="5">
        <v>14.8</v>
      </c>
      <c r="Q922" s="5">
        <f t="shared" si="56"/>
        <v>41.13</v>
      </c>
      <c r="R922" s="5">
        <f t="shared" si="57"/>
        <v>14.8</v>
      </c>
      <c r="S922" s="5">
        <f t="shared" si="58"/>
        <v>26.330000000000002</v>
      </c>
      <c r="T922" s="7">
        <f t="shared" si="59"/>
        <v>0.64016532944322879</v>
      </c>
    </row>
    <row r="923" spans="1:20" ht="15.6">
      <c r="A923" s="2">
        <v>2989</v>
      </c>
      <c r="B923" s="3">
        <v>46170</v>
      </c>
      <c r="C923" s="4">
        <f>YEAR(SalesDataTable[[#This Row],[Order Date]])</f>
        <v>2026</v>
      </c>
      <c r="D923" s="16" t="str">
        <f>"Q"&amp;ROUNDUP(MONTH(SalesDataTable[[#This Row],[Order Date]])/3,0)</f>
        <v>Q2</v>
      </c>
      <c r="E923" s="4">
        <f>MONTH(SalesDataTable[[#This Row],[Order Date]])</f>
        <v>5</v>
      </c>
      <c r="F923" s="16" t="str">
        <f>TEXT(SalesDataTable[[#This Row],[Order Date]],"MMM")</f>
        <v>May</v>
      </c>
      <c r="G923" s="4" t="s">
        <v>20</v>
      </c>
      <c r="H923" s="4" t="s">
        <v>47</v>
      </c>
      <c r="I923" s="4" t="s">
        <v>2</v>
      </c>
      <c r="J923" s="4" t="s">
        <v>3</v>
      </c>
      <c r="K923" s="4" t="s">
        <v>23</v>
      </c>
      <c r="L923" s="4" t="s">
        <v>40</v>
      </c>
      <c r="M923" s="8">
        <v>1</v>
      </c>
      <c r="N923" s="5">
        <v>81.28</v>
      </c>
      <c r="O923" s="6">
        <v>0.15</v>
      </c>
      <c r="P923" s="5">
        <v>39.020000000000003</v>
      </c>
      <c r="Q923" s="5">
        <f t="shared" si="56"/>
        <v>69.087999999999994</v>
      </c>
      <c r="R923" s="5">
        <f t="shared" si="57"/>
        <v>39.020000000000003</v>
      </c>
      <c r="S923" s="5">
        <f t="shared" si="58"/>
        <v>30.067999999999991</v>
      </c>
      <c r="T923" s="7">
        <f t="shared" si="59"/>
        <v>0.43521306160259371</v>
      </c>
    </row>
    <row r="924" spans="1:20" ht="15.6">
      <c r="A924" s="2">
        <v>3019</v>
      </c>
      <c r="B924" s="3">
        <v>46170</v>
      </c>
      <c r="C924" s="4">
        <f>YEAR(SalesDataTable[[#This Row],[Order Date]])</f>
        <v>2026</v>
      </c>
      <c r="D924" s="16" t="str">
        <f>"Q"&amp;ROUNDUP(MONTH(SalesDataTable[[#This Row],[Order Date]])/3,0)</f>
        <v>Q2</v>
      </c>
      <c r="E924" s="4">
        <f>MONTH(SalesDataTable[[#This Row],[Order Date]])</f>
        <v>5</v>
      </c>
      <c r="F924" s="16" t="str">
        <f>TEXT(SalesDataTable[[#This Row],[Order Date]],"MMM")</f>
        <v>May</v>
      </c>
      <c r="G924" s="4" t="s">
        <v>11</v>
      </c>
      <c r="H924" s="4" t="s">
        <v>18</v>
      </c>
      <c r="I924" s="4" t="s">
        <v>2</v>
      </c>
      <c r="J924" s="4" t="s">
        <v>16</v>
      </c>
      <c r="K924" s="4" t="s">
        <v>14</v>
      </c>
      <c r="L924" s="4" t="s">
        <v>32</v>
      </c>
      <c r="M924" s="8">
        <v>1</v>
      </c>
      <c r="N924" s="5">
        <v>46.19</v>
      </c>
      <c r="O924" s="6">
        <v>0</v>
      </c>
      <c r="P924" s="5">
        <v>18.329999999999998</v>
      </c>
      <c r="Q924" s="5">
        <f t="shared" si="56"/>
        <v>46.19</v>
      </c>
      <c r="R924" s="5">
        <f t="shared" si="57"/>
        <v>18.329999999999998</v>
      </c>
      <c r="S924" s="5">
        <f t="shared" si="58"/>
        <v>27.86</v>
      </c>
      <c r="T924" s="7">
        <f t="shared" si="59"/>
        <v>0.60316085732842606</v>
      </c>
    </row>
    <row r="925" spans="1:20" ht="15.6">
      <c r="A925" s="2">
        <v>3798</v>
      </c>
      <c r="B925" s="3">
        <v>46170</v>
      </c>
      <c r="C925" s="4">
        <f>YEAR(SalesDataTable[[#This Row],[Order Date]])</f>
        <v>2026</v>
      </c>
      <c r="D925" s="16" t="str">
        <f>"Q"&amp;ROUNDUP(MONTH(SalesDataTable[[#This Row],[Order Date]])/3,0)</f>
        <v>Q2</v>
      </c>
      <c r="E925" s="4">
        <f>MONTH(SalesDataTable[[#This Row],[Order Date]])</f>
        <v>5</v>
      </c>
      <c r="F925" s="16" t="str">
        <f>TEXT(SalesDataTable[[#This Row],[Order Date]],"MMM")</f>
        <v>May</v>
      </c>
      <c r="G925" s="4" t="s">
        <v>20</v>
      </c>
      <c r="H925" s="4" t="s">
        <v>33</v>
      </c>
      <c r="I925" s="4" t="s">
        <v>2</v>
      </c>
      <c r="J925" s="4" t="s">
        <v>3</v>
      </c>
      <c r="K925" s="4" t="s">
        <v>9</v>
      </c>
      <c r="L925" s="4" t="s">
        <v>37</v>
      </c>
      <c r="M925" s="8">
        <v>3</v>
      </c>
      <c r="N925" s="5">
        <v>156.58000000000001</v>
      </c>
      <c r="O925" s="6">
        <v>0</v>
      </c>
      <c r="P925" s="5">
        <v>79.099999999999994</v>
      </c>
      <c r="Q925" s="5">
        <f t="shared" si="56"/>
        <v>469.74</v>
      </c>
      <c r="R925" s="5">
        <f t="shared" si="57"/>
        <v>237.29999999999998</v>
      </c>
      <c r="S925" s="5">
        <f t="shared" si="58"/>
        <v>232.44000000000003</v>
      </c>
      <c r="T925" s="7">
        <f t="shared" si="59"/>
        <v>0.49482692553327379</v>
      </c>
    </row>
    <row r="926" spans="1:20" ht="15.6">
      <c r="A926" s="2">
        <v>3862</v>
      </c>
      <c r="B926" s="3">
        <v>46170</v>
      </c>
      <c r="C926" s="4">
        <f>YEAR(SalesDataTable[[#This Row],[Order Date]])</f>
        <v>2026</v>
      </c>
      <c r="D926" s="16" t="str">
        <f>"Q"&amp;ROUNDUP(MONTH(SalesDataTable[[#This Row],[Order Date]])/3,0)</f>
        <v>Q2</v>
      </c>
      <c r="E926" s="4">
        <f>MONTH(SalesDataTable[[#This Row],[Order Date]])</f>
        <v>5</v>
      </c>
      <c r="F926" s="16" t="str">
        <f>TEXT(SalesDataTable[[#This Row],[Order Date]],"MMM")</f>
        <v>May</v>
      </c>
      <c r="G926" s="4" t="s">
        <v>20</v>
      </c>
      <c r="H926" s="4" t="s">
        <v>47</v>
      </c>
      <c r="I926" s="4" t="s">
        <v>28</v>
      </c>
      <c r="J926" s="4" t="s">
        <v>13</v>
      </c>
      <c r="K926" s="4" t="s">
        <v>34</v>
      </c>
      <c r="L926" s="4" t="s">
        <v>38</v>
      </c>
      <c r="M926" s="8">
        <v>1</v>
      </c>
      <c r="N926" s="5">
        <v>123.91</v>
      </c>
      <c r="O926" s="6">
        <v>0</v>
      </c>
      <c r="P926" s="5">
        <v>68.89</v>
      </c>
      <c r="Q926" s="5">
        <f t="shared" si="56"/>
        <v>123.91</v>
      </c>
      <c r="R926" s="5">
        <f t="shared" si="57"/>
        <v>68.89</v>
      </c>
      <c r="S926" s="5">
        <f t="shared" si="58"/>
        <v>55.019999999999996</v>
      </c>
      <c r="T926" s="7">
        <f t="shared" si="59"/>
        <v>0.44403195867968687</v>
      </c>
    </row>
    <row r="927" spans="1:20" ht="15.6">
      <c r="A927" s="2">
        <v>4281</v>
      </c>
      <c r="B927" s="3">
        <v>46170</v>
      </c>
      <c r="C927" s="4">
        <f>YEAR(SalesDataTable[[#This Row],[Order Date]])</f>
        <v>2026</v>
      </c>
      <c r="D927" s="16" t="str">
        <f>"Q"&amp;ROUNDUP(MONTH(SalesDataTable[[#This Row],[Order Date]])/3,0)</f>
        <v>Q2</v>
      </c>
      <c r="E927" s="4">
        <f>MONTH(SalesDataTable[[#This Row],[Order Date]])</f>
        <v>5</v>
      </c>
      <c r="F927" s="16" t="str">
        <f>TEXT(SalesDataTable[[#This Row],[Order Date]],"MMM")</f>
        <v>May</v>
      </c>
      <c r="G927" s="4" t="s">
        <v>11</v>
      </c>
      <c r="H927" s="4" t="s">
        <v>12</v>
      </c>
      <c r="I927" s="4" t="s">
        <v>28</v>
      </c>
      <c r="J927" s="4" t="s">
        <v>13</v>
      </c>
      <c r="K927" s="4" t="s">
        <v>4</v>
      </c>
      <c r="L927" s="4" t="s">
        <v>22</v>
      </c>
      <c r="M927" s="8">
        <v>1</v>
      </c>
      <c r="N927" s="5">
        <v>50.64</v>
      </c>
      <c r="O927" s="6">
        <v>0</v>
      </c>
      <c r="P927" s="5">
        <v>22.97</v>
      </c>
      <c r="Q927" s="5">
        <f t="shared" si="56"/>
        <v>50.64</v>
      </c>
      <c r="R927" s="5">
        <f t="shared" si="57"/>
        <v>22.97</v>
      </c>
      <c r="S927" s="5">
        <f t="shared" si="58"/>
        <v>27.67</v>
      </c>
      <c r="T927" s="7">
        <f t="shared" si="59"/>
        <v>0.54640600315955767</v>
      </c>
    </row>
    <row r="928" spans="1:20" ht="15.6">
      <c r="A928" s="2">
        <v>191</v>
      </c>
      <c r="B928" s="3">
        <v>46171</v>
      </c>
      <c r="C928" s="4">
        <f>YEAR(SalesDataTable[[#This Row],[Order Date]])</f>
        <v>2026</v>
      </c>
      <c r="D928" s="16" t="str">
        <f>"Q"&amp;ROUNDUP(MONTH(SalesDataTable[[#This Row],[Order Date]])/3,0)</f>
        <v>Q2</v>
      </c>
      <c r="E928" s="4">
        <f>MONTH(SalesDataTable[[#This Row],[Order Date]])</f>
        <v>5</v>
      </c>
      <c r="F928" s="16" t="str">
        <f>TEXT(SalesDataTable[[#This Row],[Order Date]],"MMM")</f>
        <v>May</v>
      </c>
      <c r="G928" s="4" t="s">
        <v>11</v>
      </c>
      <c r="H928" s="4" t="s">
        <v>25</v>
      </c>
      <c r="I928" s="4" t="s">
        <v>2</v>
      </c>
      <c r="J928" s="4" t="s">
        <v>3</v>
      </c>
      <c r="K928" s="4" t="s">
        <v>9</v>
      </c>
      <c r="L928" s="4" t="s">
        <v>46</v>
      </c>
      <c r="M928" s="8">
        <v>2</v>
      </c>
      <c r="N928" s="5">
        <v>70.48</v>
      </c>
      <c r="O928" s="6">
        <v>0.1</v>
      </c>
      <c r="P928" s="5">
        <v>33.229999999999997</v>
      </c>
      <c r="Q928" s="5">
        <f t="shared" si="56"/>
        <v>126.864</v>
      </c>
      <c r="R928" s="5">
        <f t="shared" si="57"/>
        <v>66.459999999999994</v>
      </c>
      <c r="S928" s="5">
        <f t="shared" si="58"/>
        <v>60.404000000000011</v>
      </c>
      <c r="T928" s="7">
        <f t="shared" si="59"/>
        <v>0.47613192079707412</v>
      </c>
    </row>
    <row r="929" spans="1:20" ht="15.6">
      <c r="A929" s="2">
        <v>1039</v>
      </c>
      <c r="B929" s="3">
        <v>46171</v>
      </c>
      <c r="C929" s="4">
        <f>YEAR(SalesDataTable[[#This Row],[Order Date]])</f>
        <v>2026</v>
      </c>
      <c r="D929" s="16" t="str">
        <f>"Q"&amp;ROUNDUP(MONTH(SalesDataTable[[#This Row],[Order Date]])/3,0)</f>
        <v>Q2</v>
      </c>
      <c r="E929" s="4">
        <f>MONTH(SalesDataTable[[#This Row],[Order Date]])</f>
        <v>5</v>
      </c>
      <c r="F929" s="16" t="str">
        <f>TEXT(SalesDataTable[[#This Row],[Order Date]],"MMM")</f>
        <v>May</v>
      </c>
      <c r="G929" s="4" t="s">
        <v>6</v>
      </c>
      <c r="H929" s="4" t="s">
        <v>41</v>
      </c>
      <c r="I929" s="4" t="s">
        <v>28</v>
      </c>
      <c r="J929" s="4" t="s">
        <v>13</v>
      </c>
      <c r="K929" s="4" t="s">
        <v>4</v>
      </c>
      <c r="L929" s="4" t="s">
        <v>26</v>
      </c>
      <c r="M929" s="8">
        <v>1</v>
      </c>
      <c r="N929" s="5">
        <v>41.27</v>
      </c>
      <c r="O929" s="6">
        <v>0.05</v>
      </c>
      <c r="P929" s="5">
        <v>17.149999999999999</v>
      </c>
      <c r="Q929" s="5">
        <f t="shared" si="56"/>
        <v>39.206499999999998</v>
      </c>
      <c r="R929" s="5">
        <f t="shared" si="57"/>
        <v>17.149999999999999</v>
      </c>
      <c r="S929" s="5">
        <f t="shared" si="58"/>
        <v>22.0565</v>
      </c>
      <c r="T929" s="7">
        <f t="shared" si="59"/>
        <v>0.56257253261576523</v>
      </c>
    </row>
    <row r="930" spans="1:20" ht="15.6">
      <c r="A930" s="2">
        <v>2641</v>
      </c>
      <c r="B930" s="3">
        <v>46171</v>
      </c>
      <c r="C930" s="4">
        <f>YEAR(SalesDataTable[[#This Row],[Order Date]])</f>
        <v>2026</v>
      </c>
      <c r="D930" s="16" t="str">
        <f>"Q"&amp;ROUNDUP(MONTH(SalesDataTable[[#This Row],[Order Date]])/3,0)</f>
        <v>Q2</v>
      </c>
      <c r="E930" s="4">
        <f>MONTH(SalesDataTable[[#This Row],[Order Date]])</f>
        <v>5</v>
      </c>
      <c r="F930" s="16" t="str">
        <f>TEXT(SalesDataTable[[#This Row],[Order Date]],"MMM")</f>
        <v>May</v>
      </c>
      <c r="G930" s="4" t="s">
        <v>0</v>
      </c>
      <c r="H930" s="4" t="s">
        <v>50</v>
      </c>
      <c r="I930" s="4" t="s">
        <v>28</v>
      </c>
      <c r="J930" s="4" t="s">
        <v>3</v>
      </c>
      <c r="K930" s="4" t="s">
        <v>34</v>
      </c>
      <c r="L930" s="4" t="s">
        <v>42</v>
      </c>
      <c r="M930" s="8">
        <v>2</v>
      </c>
      <c r="N930" s="5">
        <v>36.9</v>
      </c>
      <c r="O930" s="6">
        <v>0</v>
      </c>
      <c r="P930" s="5">
        <v>14.07</v>
      </c>
      <c r="Q930" s="5">
        <f t="shared" si="56"/>
        <v>73.8</v>
      </c>
      <c r="R930" s="5">
        <f t="shared" si="57"/>
        <v>28.14</v>
      </c>
      <c r="S930" s="5">
        <f t="shared" si="58"/>
        <v>45.66</v>
      </c>
      <c r="T930" s="7">
        <f t="shared" si="59"/>
        <v>0.61869918699186988</v>
      </c>
    </row>
    <row r="931" spans="1:20" ht="15.6">
      <c r="A931" s="2">
        <v>3058</v>
      </c>
      <c r="B931" s="3">
        <v>46171</v>
      </c>
      <c r="C931" s="4">
        <f>YEAR(SalesDataTable[[#This Row],[Order Date]])</f>
        <v>2026</v>
      </c>
      <c r="D931" s="16" t="str">
        <f>"Q"&amp;ROUNDUP(MONTH(SalesDataTable[[#This Row],[Order Date]])/3,0)</f>
        <v>Q2</v>
      </c>
      <c r="E931" s="4">
        <f>MONTH(SalesDataTable[[#This Row],[Order Date]])</f>
        <v>5</v>
      </c>
      <c r="F931" s="16" t="str">
        <f>TEXT(SalesDataTable[[#This Row],[Order Date]],"MMM")</f>
        <v>May</v>
      </c>
      <c r="G931" s="4" t="s">
        <v>6</v>
      </c>
      <c r="H931" s="4" t="s">
        <v>41</v>
      </c>
      <c r="I931" s="4" t="s">
        <v>2</v>
      </c>
      <c r="J931" s="4" t="s">
        <v>3</v>
      </c>
      <c r="K931" s="4" t="s">
        <v>23</v>
      </c>
      <c r="L931" s="4" t="s">
        <v>29</v>
      </c>
      <c r="M931" s="8">
        <v>1</v>
      </c>
      <c r="N931" s="5">
        <v>196.91</v>
      </c>
      <c r="O931" s="6">
        <v>0</v>
      </c>
      <c r="P931" s="5">
        <v>106.31</v>
      </c>
      <c r="Q931" s="5">
        <f t="shared" si="56"/>
        <v>196.91</v>
      </c>
      <c r="R931" s="5">
        <f t="shared" si="57"/>
        <v>106.31</v>
      </c>
      <c r="S931" s="5">
        <f t="shared" si="58"/>
        <v>90.6</v>
      </c>
      <c r="T931" s="7">
        <f t="shared" si="59"/>
        <v>0.46010867909197095</v>
      </c>
    </row>
    <row r="932" spans="1:20" ht="15.6">
      <c r="A932" s="2">
        <v>3110</v>
      </c>
      <c r="B932" s="3">
        <v>46171</v>
      </c>
      <c r="C932" s="4">
        <f>YEAR(SalesDataTable[[#This Row],[Order Date]])</f>
        <v>2026</v>
      </c>
      <c r="D932" s="16" t="str">
        <f>"Q"&amp;ROUNDUP(MONTH(SalesDataTable[[#This Row],[Order Date]])/3,0)</f>
        <v>Q2</v>
      </c>
      <c r="E932" s="4">
        <f>MONTH(SalesDataTable[[#This Row],[Order Date]])</f>
        <v>5</v>
      </c>
      <c r="F932" s="16" t="str">
        <f>TEXT(SalesDataTable[[#This Row],[Order Date]],"MMM")</f>
        <v>May</v>
      </c>
      <c r="G932" s="4" t="s">
        <v>6</v>
      </c>
      <c r="H932" s="4" t="s">
        <v>27</v>
      </c>
      <c r="I932" s="4" t="s">
        <v>19</v>
      </c>
      <c r="J932" s="4" t="s">
        <v>16</v>
      </c>
      <c r="K932" s="4" t="s">
        <v>34</v>
      </c>
      <c r="L932" s="4" t="s">
        <v>42</v>
      </c>
      <c r="M932" s="8">
        <v>3</v>
      </c>
      <c r="N932" s="5">
        <v>35.79</v>
      </c>
      <c r="O932" s="6">
        <v>0</v>
      </c>
      <c r="P932" s="5">
        <v>13.67</v>
      </c>
      <c r="Q932" s="5">
        <f t="shared" si="56"/>
        <v>107.37</v>
      </c>
      <c r="R932" s="5">
        <f t="shared" si="57"/>
        <v>41.01</v>
      </c>
      <c r="S932" s="5">
        <f t="shared" si="58"/>
        <v>66.360000000000014</v>
      </c>
      <c r="T932" s="7">
        <f t="shared" si="59"/>
        <v>0.61804973456272716</v>
      </c>
    </row>
    <row r="933" spans="1:20" ht="15.6">
      <c r="A933" s="2">
        <v>3981</v>
      </c>
      <c r="B933" s="3">
        <v>46171</v>
      </c>
      <c r="C933" s="4">
        <f>YEAR(SalesDataTable[[#This Row],[Order Date]])</f>
        <v>2026</v>
      </c>
      <c r="D933" s="16" t="str">
        <f>"Q"&amp;ROUNDUP(MONTH(SalesDataTable[[#This Row],[Order Date]])/3,0)</f>
        <v>Q2</v>
      </c>
      <c r="E933" s="4">
        <f>MONTH(SalesDataTable[[#This Row],[Order Date]])</f>
        <v>5</v>
      </c>
      <c r="F933" s="16" t="str">
        <f>TEXT(SalesDataTable[[#This Row],[Order Date]],"MMM")</f>
        <v>May</v>
      </c>
      <c r="G933" s="4" t="s">
        <v>20</v>
      </c>
      <c r="H933" s="4" t="s">
        <v>47</v>
      </c>
      <c r="I933" s="4" t="s">
        <v>2</v>
      </c>
      <c r="J933" s="4" t="s">
        <v>13</v>
      </c>
      <c r="K933" s="4" t="s">
        <v>4</v>
      </c>
      <c r="L933" s="4" t="s">
        <v>5</v>
      </c>
      <c r="M933" s="8">
        <v>2</v>
      </c>
      <c r="N933" s="5">
        <v>82.22</v>
      </c>
      <c r="O933" s="6">
        <v>0.05</v>
      </c>
      <c r="P933" s="5">
        <v>42.35</v>
      </c>
      <c r="Q933" s="5">
        <f t="shared" si="56"/>
        <v>156.21799999999999</v>
      </c>
      <c r="R933" s="5">
        <f t="shared" si="57"/>
        <v>84.7</v>
      </c>
      <c r="S933" s="5">
        <f t="shared" si="58"/>
        <v>71.517999999999986</v>
      </c>
      <c r="T933" s="7">
        <f t="shared" si="59"/>
        <v>0.45780895927485943</v>
      </c>
    </row>
    <row r="934" spans="1:20" ht="15.6">
      <c r="A934" s="2">
        <v>4663</v>
      </c>
      <c r="B934" s="3">
        <v>46171</v>
      </c>
      <c r="C934" s="4">
        <f>YEAR(SalesDataTable[[#This Row],[Order Date]])</f>
        <v>2026</v>
      </c>
      <c r="D934" s="16" t="str">
        <f>"Q"&amp;ROUNDUP(MONTH(SalesDataTable[[#This Row],[Order Date]])/3,0)</f>
        <v>Q2</v>
      </c>
      <c r="E934" s="4">
        <f>MONTH(SalesDataTable[[#This Row],[Order Date]])</f>
        <v>5</v>
      </c>
      <c r="F934" s="16" t="str">
        <f>TEXT(SalesDataTable[[#This Row],[Order Date]],"MMM")</f>
        <v>May</v>
      </c>
      <c r="G934" s="4" t="s">
        <v>11</v>
      </c>
      <c r="H934" s="4" t="s">
        <v>25</v>
      </c>
      <c r="I934" s="4" t="s">
        <v>2</v>
      </c>
      <c r="J934" s="4" t="s">
        <v>13</v>
      </c>
      <c r="K934" s="4" t="s">
        <v>4</v>
      </c>
      <c r="L934" s="4" t="s">
        <v>26</v>
      </c>
      <c r="M934" s="8">
        <v>1</v>
      </c>
      <c r="N934" s="5">
        <v>40.57</v>
      </c>
      <c r="O934" s="6">
        <v>0</v>
      </c>
      <c r="P934" s="5">
        <v>16.809999999999999</v>
      </c>
      <c r="Q934" s="5">
        <f t="shared" si="56"/>
        <v>40.57</v>
      </c>
      <c r="R934" s="5">
        <f t="shared" si="57"/>
        <v>16.809999999999999</v>
      </c>
      <c r="S934" s="5">
        <f t="shared" si="58"/>
        <v>23.76</v>
      </c>
      <c r="T934" s="7">
        <f t="shared" si="59"/>
        <v>0.58565442445156524</v>
      </c>
    </row>
    <row r="935" spans="1:20" ht="15.6">
      <c r="A935" s="2">
        <v>5021</v>
      </c>
      <c r="B935" s="3">
        <v>46171</v>
      </c>
      <c r="C935" s="4">
        <f>YEAR(SalesDataTable[[#This Row],[Order Date]])</f>
        <v>2026</v>
      </c>
      <c r="D935" s="16" t="str">
        <f>"Q"&amp;ROUNDUP(MONTH(SalesDataTable[[#This Row],[Order Date]])/3,0)</f>
        <v>Q2</v>
      </c>
      <c r="E935" s="4">
        <f>MONTH(SalesDataTable[[#This Row],[Order Date]])</f>
        <v>5</v>
      </c>
      <c r="F935" s="16" t="str">
        <f>TEXT(SalesDataTable[[#This Row],[Order Date]],"MMM")</f>
        <v>May</v>
      </c>
      <c r="G935" s="4" t="s">
        <v>11</v>
      </c>
      <c r="H935" s="4" t="s">
        <v>39</v>
      </c>
      <c r="I935" s="4" t="s">
        <v>19</v>
      </c>
      <c r="J935" s="4" t="s">
        <v>3</v>
      </c>
      <c r="K935" s="4" t="s">
        <v>23</v>
      </c>
      <c r="L935" s="4" t="s">
        <v>29</v>
      </c>
      <c r="M935" s="8">
        <v>1</v>
      </c>
      <c r="N935" s="5">
        <v>191.62</v>
      </c>
      <c r="O935" s="6">
        <v>0.05</v>
      </c>
      <c r="P935" s="5">
        <v>106.15</v>
      </c>
      <c r="Q935" s="5">
        <f t="shared" si="56"/>
        <v>182.03899999999999</v>
      </c>
      <c r="R935" s="5">
        <f t="shared" si="57"/>
        <v>106.15</v>
      </c>
      <c r="S935" s="5">
        <f t="shared" si="58"/>
        <v>75.888999999999982</v>
      </c>
      <c r="T935" s="7">
        <f t="shared" si="59"/>
        <v>0.41688319535923613</v>
      </c>
    </row>
    <row r="936" spans="1:20" ht="15.6">
      <c r="A936" s="2">
        <v>5107</v>
      </c>
      <c r="B936" s="3">
        <v>46171</v>
      </c>
      <c r="C936" s="4">
        <f>YEAR(SalesDataTable[[#This Row],[Order Date]])</f>
        <v>2026</v>
      </c>
      <c r="D936" s="16" t="str">
        <f>"Q"&amp;ROUNDUP(MONTH(SalesDataTable[[#This Row],[Order Date]])/3,0)</f>
        <v>Q2</v>
      </c>
      <c r="E936" s="4">
        <f>MONTH(SalesDataTable[[#This Row],[Order Date]])</f>
        <v>5</v>
      </c>
      <c r="F936" s="16" t="str">
        <f>TEXT(SalesDataTable[[#This Row],[Order Date]],"MMM")</f>
        <v>May</v>
      </c>
      <c r="G936" s="4" t="s">
        <v>6</v>
      </c>
      <c r="H936" s="4" t="s">
        <v>27</v>
      </c>
      <c r="I936" s="4" t="s">
        <v>28</v>
      </c>
      <c r="J936" s="4" t="s">
        <v>3</v>
      </c>
      <c r="K936" s="4" t="s">
        <v>9</v>
      </c>
      <c r="L936" s="4" t="s">
        <v>37</v>
      </c>
      <c r="M936" s="8">
        <v>1</v>
      </c>
      <c r="N936" s="5">
        <v>154.07</v>
      </c>
      <c r="O936" s="6">
        <v>0.05</v>
      </c>
      <c r="P936" s="5">
        <v>78.400000000000006</v>
      </c>
      <c r="Q936" s="5">
        <f t="shared" si="56"/>
        <v>146.36649999999997</v>
      </c>
      <c r="R936" s="5">
        <f t="shared" si="57"/>
        <v>78.400000000000006</v>
      </c>
      <c r="S936" s="5">
        <f t="shared" si="58"/>
        <v>67.966499999999968</v>
      </c>
      <c r="T936" s="7">
        <f t="shared" si="59"/>
        <v>0.46435830603314271</v>
      </c>
    </row>
    <row r="937" spans="1:20" ht="15.6">
      <c r="A937" s="2">
        <v>454</v>
      </c>
      <c r="B937" s="3">
        <v>46172</v>
      </c>
      <c r="C937" s="4">
        <f>YEAR(SalesDataTable[[#This Row],[Order Date]])</f>
        <v>2026</v>
      </c>
      <c r="D937" s="16" t="str">
        <f>"Q"&amp;ROUNDUP(MONTH(SalesDataTable[[#This Row],[Order Date]])/3,0)</f>
        <v>Q2</v>
      </c>
      <c r="E937" s="4">
        <f>MONTH(SalesDataTable[[#This Row],[Order Date]])</f>
        <v>5</v>
      </c>
      <c r="F937" s="16" t="str">
        <f>TEXT(SalesDataTable[[#This Row],[Order Date]],"MMM")</f>
        <v>May</v>
      </c>
      <c r="G937" s="4" t="s">
        <v>11</v>
      </c>
      <c r="H937" s="4" t="s">
        <v>39</v>
      </c>
      <c r="I937" s="4" t="s">
        <v>28</v>
      </c>
      <c r="J937" s="4" t="s">
        <v>3</v>
      </c>
      <c r="K937" s="4" t="s">
        <v>23</v>
      </c>
      <c r="L937" s="4" t="s">
        <v>51</v>
      </c>
      <c r="M937" s="8">
        <v>1</v>
      </c>
      <c r="N937" s="5">
        <v>120.8</v>
      </c>
      <c r="O937" s="6">
        <v>0</v>
      </c>
      <c r="P937" s="5">
        <v>61.4</v>
      </c>
      <c r="Q937" s="5">
        <f t="shared" si="56"/>
        <v>120.8</v>
      </c>
      <c r="R937" s="5">
        <f t="shared" si="57"/>
        <v>61.4</v>
      </c>
      <c r="S937" s="5">
        <f t="shared" si="58"/>
        <v>59.4</v>
      </c>
      <c r="T937" s="7">
        <f t="shared" si="59"/>
        <v>0.49172185430463577</v>
      </c>
    </row>
    <row r="938" spans="1:20" ht="15.6">
      <c r="A938" s="2">
        <v>873</v>
      </c>
      <c r="B938" s="3">
        <v>46172</v>
      </c>
      <c r="C938" s="4">
        <f>YEAR(SalesDataTable[[#This Row],[Order Date]])</f>
        <v>2026</v>
      </c>
      <c r="D938" s="16" t="str">
        <f>"Q"&amp;ROUNDUP(MONTH(SalesDataTable[[#This Row],[Order Date]])/3,0)</f>
        <v>Q2</v>
      </c>
      <c r="E938" s="4">
        <f>MONTH(SalesDataTable[[#This Row],[Order Date]])</f>
        <v>5</v>
      </c>
      <c r="F938" s="16" t="str">
        <f>TEXT(SalesDataTable[[#This Row],[Order Date]],"MMM")</f>
        <v>May</v>
      </c>
      <c r="G938" s="4" t="s">
        <v>11</v>
      </c>
      <c r="H938" s="4" t="s">
        <v>39</v>
      </c>
      <c r="I938" s="4" t="s">
        <v>2</v>
      </c>
      <c r="J938" s="4" t="s">
        <v>16</v>
      </c>
      <c r="K938" s="4" t="s">
        <v>4</v>
      </c>
      <c r="L938" s="4" t="s">
        <v>26</v>
      </c>
      <c r="M938" s="8">
        <v>1</v>
      </c>
      <c r="N938" s="5">
        <v>40.15</v>
      </c>
      <c r="O938" s="6">
        <v>0</v>
      </c>
      <c r="P938" s="5">
        <v>16.82</v>
      </c>
      <c r="Q938" s="5">
        <f t="shared" si="56"/>
        <v>40.15</v>
      </c>
      <c r="R938" s="5">
        <f t="shared" si="57"/>
        <v>16.82</v>
      </c>
      <c r="S938" s="5">
        <f t="shared" si="58"/>
        <v>23.33</v>
      </c>
      <c r="T938" s="7">
        <f t="shared" si="59"/>
        <v>0.58107098381070976</v>
      </c>
    </row>
    <row r="939" spans="1:20" ht="15.6">
      <c r="A939" s="2">
        <v>1116</v>
      </c>
      <c r="B939" s="3">
        <v>46172</v>
      </c>
      <c r="C939" s="4">
        <f>YEAR(SalesDataTable[[#This Row],[Order Date]])</f>
        <v>2026</v>
      </c>
      <c r="D939" s="16" t="str">
        <f>"Q"&amp;ROUNDUP(MONTH(SalesDataTable[[#This Row],[Order Date]])/3,0)</f>
        <v>Q2</v>
      </c>
      <c r="E939" s="4">
        <f>MONTH(SalesDataTable[[#This Row],[Order Date]])</f>
        <v>5</v>
      </c>
      <c r="F939" s="16" t="str">
        <f>TEXT(SalesDataTable[[#This Row],[Order Date]],"MMM")</f>
        <v>May</v>
      </c>
      <c r="G939" s="4" t="s">
        <v>6</v>
      </c>
      <c r="H939" s="4" t="s">
        <v>43</v>
      </c>
      <c r="I939" s="4" t="s">
        <v>8</v>
      </c>
      <c r="J939" s="4" t="s">
        <v>16</v>
      </c>
      <c r="K939" s="4" t="s">
        <v>14</v>
      </c>
      <c r="L939" s="4" t="s">
        <v>44</v>
      </c>
      <c r="M939" s="8">
        <v>5</v>
      </c>
      <c r="N939" s="5">
        <v>134.4</v>
      </c>
      <c r="O939" s="6">
        <v>0.15</v>
      </c>
      <c r="P939" s="5">
        <v>67.709999999999994</v>
      </c>
      <c r="Q939" s="5">
        <f t="shared" si="56"/>
        <v>571.19999999999993</v>
      </c>
      <c r="R939" s="5">
        <f t="shared" si="57"/>
        <v>338.54999999999995</v>
      </c>
      <c r="S939" s="5">
        <f t="shared" si="58"/>
        <v>232.64999999999998</v>
      </c>
      <c r="T939" s="7">
        <f t="shared" si="59"/>
        <v>0.40730042016806722</v>
      </c>
    </row>
    <row r="940" spans="1:20" ht="15.6">
      <c r="A940" s="2">
        <v>1206</v>
      </c>
      <c r="B940" s="3">
        <v>46172</v>
      </c>
      <c r="C940" s="4">
        <f>YEAR(SalesDataTable[[#This Row],[Order Date]])</f>
        <v>2026</v>
      </c>
      <c r="D940" s="16" t="str">
        <f>"Q"&amp;ROUNDUP(MONTH(SalesDataTable[[#This Row],[Order Date]])/3,0)</f>
        <v>Q2</v>
      </c>
      <c r="E940" s="4">
        <f>MONTH(SalesDataTable[[#This Row],[Order Date]])</f>
        <v>5</v>
      </c>
      <c r="F940" s="16" t="str">
        <f>TEXT(SalesDataTable[[#This Row],[Order Date]],"MMM")</f>
        <v>May</v>
      </c>
      <c r="G940" s="4" t="s">
        <v>20</v>
      </c>
      <c r="H940" s="4" t="s">
        <v>47</v>
      </c>
      <c r="I940" s="4" t="s">
        <v>2</v>
      </c>
      <c r="J940" s="4" t="s">
        <v>3</v>
      </c>
      <c r="K940" s="4" t="s">
        <v>14</v>
      </c>
      <c r="L940" s="4" t="s">
        <v>15</v>
      </c>
      <c r="M940" s="8">
        <v>2</v>
      </c>
      <c r="N940" s="5">
        <v>37.130000000000003</v>
      </c>
      <c r="O940" s="6">
        <v>0.05</v>
      </c>
      <c r="P940" s="5">
        <v>13.44</v>
      </c>
      <c r="Q940" s="5">
        <f t="shared" si="56"/>
        <v>70.546999999999997</v>
      </c>
      <c r="R940" s="5">
        <f t="shared" si="57"/>
        <v>26.88</v>
      </c>
      <c r="S940" s="5">
        <f t="shared" si="58"/>
        <v>43.667000000000002</v>
      </c>
      <c r="T940" s="7">
        <f t="shared" si="59"/>
        <v>0.6189774193091131</v>
      </c>
    </row>
    <row r="941" spans="1:20" ht="15.6">
      <c r="A941" s="2">
        <v>1576</v>
      </c>
      <c r="B941" s="3">
        <v>46172</v>
      </c>
      <c r="C941" s="4">
        <f>YEAR(SalesDataTable[[#This Row],[Order Date]])</f>
        <v>2026</v>
      </c>
      <c r="D941" s="16" t="str">
        <f>"Q"&amp;ROUNDUP(MONTH(SalesDataTable[[#This Row],[Order Date]])/3,0)</f>
        <v>Q2</v>
      </c>
      <c r="E941" s="4">
        <f>MONTH(SalesDataTable[[#This Row],[Order Date]])</f>
        <v>5</v>
      </c>
      <c r="F941" s="16" t="str">
        <f>TEXT(SalesDataTable[[#This Row],[Order Date]],"MMM")</f>
        <v>May</v>
      </c>
      <c r="G941" s="4" t="s">
        <v>6</v>
      </c>
      <c r="H941" s="4" t="s">
        <v>7</v>
      </c>
      <c r="I941" s="4" t="s">
        <v>2</v>
      </c>
      <c r="J941" s="4" t="s">
        <v>16</v>
      </c>
      <c r="K941" s="4" t="s">
        <v>23</v>
      </c>
      <c r="L941" s="4" t="s">
        <v>51</v>
      </c>
      <c r="M941" s="8">
        <v>6</v>
      </c>
      <c r="N941" s="5">
        <v>123.82</v>
      </c>
      <c r="O941" s="6">
        <v>0</v>
      </c>
      <c r="P941" s="5">
        <v>61.91</v>
      </c>
      <c r="Q941" s="5">
        <f t="shared" si="56"/>
        <v>742.92</v>
      </c>
      <c r="R941" s="5">
        <f t="shared" si="57"/>
        <v>371.46</v>
      </c>
      <c r="S941" s="5">
        <f t="shared" si="58"/>
        <v>371.46</v>
      </c>
      <c r="T941" s="7">
        <f t="shared" si="59"/>
        <v>0.5</v>
      </c>
    </row>
    <row r="942" spans="1:20" ht="15.6">
      <c r="A942" s="2">
        <v>2634</v>
      </c>
      <c r="B942" s="3">
        <v>46172</v>
      </c>
      <c r="C942" s="4">
        <f>YEAR(SalesDataTable[[#This Row],[Order Date]])</f>
        <v>2026</v>
      </c>
      <c r="D942" s="16" t="str">
        <f>"Q"&amp;ROUNDUP(MONTH(SalesDataTable[[#This Row],[Order Date]])/3,0)</f>
        <v>Q2</v>
      </c>
      <c r="E942" s="4">
        <f>MONTH(SalesDataTable[[#This Row],[Order Date]])</f>
        <v>5</v>
      </c>
      <c r="F942" s="16" t="str">
        <f>TEXT(SalesDataTable[[#This Row],[Order Date]],"MMM")</f>
        <v>May</v>
      </c>
      <c r="G942" s="4" t="s">
        <v>11</v>
      </c>
      <c r="H942" s="4" t="s">
        <v>52</v>
      </c>
      <c r="I942" s="4" t="s">
        <v>28</v>
      </c>
      <c r="J942" s="4" t="s">
        <v>3</v>
      </c>
      <c r="K942" s="4" t="s">
        <v>14</v>
      </c>
      <c r="L942" s="4" t="s">
        <v>15</v>
      </c>
      <c r="M942" s="8">
        <v>2</v>
      </c>
      <c r="N942" s="5">
        <v>36.94</v>
      </c>
      <c r="O942" s="6">
        <v>0.05</v>
      </c>
      <c r="P942" s="5">
        <v>13.82</v>
      </c>
      <c r="Q942" s="5">
        <f t="shared" si="56"/>
        <v>70.185999999999993</v>
      </c>
      <c r="R942" s="5">
        <f t="shared" si="57"/>
        <v>27.64</v>
      </c>
      <c r="S942" s="5">
        <f t="shared" si="58"/>
        <v>42.545999999999992</v>
      </c>
      <c r="T942" s="7">
        <f t="shared" si="59"/>
        <v>0.60618926851508848</v>
      </c>
    </row>
    <row r="943" spans="1:20" ht="15.6">
      <c r="A943" s="2">
        <v>2649</v>
      </c>
      <c r="B943" s="3">
        <v>46172</v>
      </c>
      <c r="C943" s="4">
        <f>YEAR(SalesDataTable[[#This Row],[Order Date]])</f>
        <v>2026</v>
      </c>
      <c r="D943" s="16" t="str">
        <f>"Q"&amp;ROUNDUP(MONTH(SalesDataTable[[#This Row],[Order Date]])/3,0)</f>
        <v>Q2</v>
      </c>
      <c r="E943" s="4">
        <f>MONTH(SalesDataTable[[#This Row],[Order Date]])</f>
        <v>5</v>
      </c>
      <c r="F943" s="16" t="str">
        <f>TEXT(SalesDataTable[[#This Row],[Order Date]],"MMM")</f>
        <v>May</v>
      </c>
      <c r="G943" s="4" t="s">
        <v>0</v>
      </c>
      <c r="H943" s="4" t="s">
        <v>1</v>
      </c>
      <c r="I943" s="4" t="s">
        <v>2</v>
      </c>
      <c r="J943" s="4" t="s">
        <v>13</v>
      </c>
      <c r="K943" s="4" t="s">
        <v>23</v>
      </c>
      <c r="L943" s="4" t="s">
        <v>29</v>
      </c>
      <c r="M943" s="8">
        <v>3</v>
      </c>
      <c r="N943" s="5">
        <v>199.17</v>
      </c>
      <c r="O943" s="6">
        <v>0.05</v>
      </c>
      <c r="P943" s="5">
        <v>105.24</v>
      </c>
      <c r="Q943" s="5">
        <f t="shared" si="56"/>
        <v>567.6345</v>
      </c>
      <c r="R943" s="5">
        <f t="shared" si="57"/>
        <v>315.71999999999997</v>
      </c>
      <c r="S943" s="5">
        <f t="shared" si="58"/>
        <v>251.91450000000003</v>
      </c>
      <c r="T943" s="7">
        <f t="shared" si="59"/>
        <v>0.4437970207941907</v>
      </c>
    </row>
    <row r="944" spans="1:20" ht="15.6">
      <c r="A944" s="2">
        <v>2774</v>
      </c>
      <c r="B944" s="3">
        <v>46172</v>
      </c>
      <c r="C944" s="4">
        <f>YEAR(SalesDataTable[[#This Row],[Order Date]])</f>
        <v>2026</v>
      </c>
      <c r="D944" s="16" t="str">
        <f>"Q"&amp;ROUNDUP(MONTH(SalesDataTable[[#This Row],[Order Date]])/3,0)</f>
        <v>Q2</v>
      </c>
      <c r="E944" s="4">
        <f>MONTH(SalesDataTable[[#This Row],[Order Date]])</f>
        <v>5</v>
      </c>
      <c r="F944" s="16" t="str">
        <f>TEXT(SalesDataTable[[#This Row],[Order Date]],"MMM")</f>
        <v>May</v>
      </c>
      <c r="G944" s="4" t="s">
        <v>0</v>
      </c>
      <c r="H944" s="4" t="s">
        <v>36</v>
      </c>
      <c r="I944" s="4" t="s">
        <v>2</v>
      </c>
      <c r="J944" s="4" t="s">
        <v>3</v>
      </c>
      <c r="K944" s="4" t="s">
        <v>23</v>
      </c>
      <c r="L944" s="4" t="s">
        <v>40</v>
      </c>
      <c r="M944" s="8">
        <v>3</v>
      </c>
      <c r="N944" s="5">
        <v>83.17</v>
      </c>
      <c r="O944" s="6">
        <v>0</v>
      </c>
      <c r="P944" s="5">
        <v>40.520000000000003</v>
      </c>
      <c r="Q944" s="5">
        <f t="shared" si="56"/>
        <v>249.51</v>
      </c>
      <c r="R944" s="5">
        <f t="shared" si="57"/>
        <v>121.56</v>
      </c>
      <c r="S944" s="5">
        <f t="shared" si="58"/>
        <v>127.94999999999999</v>
      </c>
      <c r="T944" s="7">
        <f t="shared" si="59"/>
        <v>0.51280509799206442</v>
      </c>
    </row>
    <row r="945" spans="1:20" ht="15.6">
      <c r="A945" s="2">
        <v>3037</v>
      </c>
      <c r="B945" s="3">
        <v>46172</v>
      </c>
      <c r="C945" s="4">
        <f>YEAR(SalesDataTable[[#This Row],[Order Date]])</f>
        <v>2026</v>
      </c>
      <c r="D945" s="16" t="str">
        <f>"Q"&amp;ROUNDUP(MONTH(SalesDataTable[[#This Row],[Order Date]])/3,0)</f>
        <v>Q2</v>
      </c>
      <c r="E945" s="4">
        <f>MONTH(SalesDataTable[[#This Row],[Order Date]])</f>
        <v>5</v>
      </c>
      <c r="F945" s="16" t="str">
        <f>TEXT(SalesDataTable[[#This Row],[Order Date]],"MMM")</f>
        <v>May</v>
      </c>
      <c r="G945" s="4" t="s">
        <v>6</v>
      </c>
      <c r="H945" s="4" t="s">
        <v>27</v>
      </c>
      <c r="I945" s="4" t="s">
        <v>2</v>
      </c>
      <c r="J945" s="4" t="s">
        <v>16</v>
      </c>
      <c r="K945" s="4" t="s">
        <v>14</v>
      </c>
      <c r="L945" s="4" t="s">
        <v>32</v>
      </c>
      <c r="M945" s="8">
        <v>1</v>
      </c>
      <c r="N945" s="5">
        <v>45.8</v>
      </c>
      <c r="O945" s="6">
        <v>0.05</v>
      </c>
      <c r="P945" s="5">
        <v>17.88</v>
      </c>
      <c r="Q945" s="5">
        <f t="shared" si="56"/>
        <v>43.51</v>
      </c>
      <c r="R945" s="5">
        <f t="shared" si="57"/>
        <v>17.88</v>
      </c>
      <c r="S945" s="5">
        <f t="shared" si="58"/>
        <v>25.63</v>
      </c>
      <c r="T945" s="7">
        <f t="shared" si="59"/>
        <v>0.58905998621006661</v>
      </c>
    </row>
    <row r="946" spans="1:20" ht="15.6">
      <c r="A946" s="2">
        <v>3138</v>
      </c>
      <c r="B946" s="3">
        <v>46172</v>
      </c>
      <c r="C946" s="4">
        <f>YEAR(SalesDataTable[[#This Row],[Order Date]])</f>
        <v>2026</v>
      </c>
      <c r="D946" s="16" t="str">
        <f>"Q"&amp;ROUNDUP(MONTH(SalesDataTable[[#This Row],[Order Date]])/3,0)</f>
        <v>Q2</v>
      </c>
      <c r="E946" s="4">
        <f>MONTH(SalesDataTable[[#This Row],[Order Date]])</f>
        <v>5</v>
      </c>
      <c r="F946" s="16" t="str">
        <f>TEXT(SalesDataTable[[#This Row],[Order Date]],"MMM")</f>
        <v>May</v>
      </c>
      <c r="G946" s="4" t="s">
        <v>11</v>
      </c>
      <c r="H946" s="4" t="s">
        <v>12</v>
      </c>
      <c r="I946" s="4" t="s">
        <v>28</v>
      </c>
      <c r="J946" s="4" t="s">
        <v>3</v>
      </c>
      <c r="K946" s="4" t="s">
        <v>9</v>
      </c>
      <c r="L946" s="4" t="s">
        <v>37</v>
      </c>
      <c r="M946" s="8">
        <v>1</v>
      </c>
      <c r="N946" s="5">
        <v>154.85</v>
      </c>
      <c r="O946" s="6">
        <v>0</v>
      </c>
      <c r="P946" s="5">
        <v>80.17</v>
      </c>
      <c r="Q946" s="5">
        <f t="shared" si="56"/>
        <v>154.85</v>
      </c>
      <c r="R946" s="5">
        <f t="shared" si="57"/>
        <v>80.17</v>
      </c>
      <c r="S946" s="5">
        <f t="shared" si="58"/>
        <v>74.679999999999993</v>
      </c>
      <c r="T946" s="7">
        <f t="shared" si="59"/>
        <v>0.48227316758153049</v>
      </c>
    </row>
    <row r="947" spans="1:20" ht="15.6">
      <c r="A947" s="2">
        <v>3228</v>
      </c>
      <c r="B947" s="3">
        <v>46172</v>
      </c>
      <c r="C947" s="4">
        <f>YEAR(SalesDataTable[[#This Row],[Order Date]])</f>
        <v>2026</v>
      </c>
      <c r="D947" s="16" t="str">
        <f>"Q"&amp;ROUNDUP(MONTH(SalesDataTable[[#This Row],[Order Date]])/3,0)</f>
        <v>Q2</v>
      </c>
      <c r="E947" s="4">
        <f>MONTH(SalesDataTable[[#This Row],[Order Date]])</f>
        <v>5</v>
      </c>
      <c r="F947" s="16" t="str">
        <f>TEXT(SalesDataTable[[#This Row],[Order Date]],"MMM")</f>
        <v>May</v>
      </c>
      <c r="G947" s="4" t="s">
        <v>20</v>
      </c>
      <c r="H947" s="4" t="s">
        <v>47</v>
      </c>
      <c r="I947" s="4" t="s">
        <v>2</v>
      </c>
      <c r="J947" s="4" t="s">
        <v>16</v>
      </c>
      <c r="K947" s="4" t="s">
        <v>23</v>
      </c>
      <c r="L947" s="4" t="s">
        <v>29</v>
      </c>
      <c r="M947" s="8">
        <v>1</v>
      </c>
      <c r="N947" s="5">
        <v>194.99</v>
      </c>
      <c r="O947" s="6">
        <v>0</v>
      </c>
      <c r="P947" s="5">
        <v>101.21</v>
      </c>
      <c r="Q947" s="5">
        <f t="shared" si="56"/>
        <v>194.99</v>
      </c>
      <c r="R947" s="5">
        <f t="shared" si="57"/>
        <v>101.21</v>
      </c>
      <c r="S947" s="5">
        <f t="shared" si="58"/>
        <v>93.780000000000015</v>
      </c>
      <c r="T947" s="7">
        <f t="shared" si="59"/>
        <v>0.48094774090979031</v>
      </c>
    </row>
    <row r="948" spans="1:20" ht="15.6">
      <c r="A948" s="2">
        <v>3401</v>
      </c>
      <c r="B948" s="3">
        <v>46172</v>
      </c>
      <c r="C948" s="4">
        <f>YEAR(SalesDataTable[[#This Row],[Order Date]])</f>
        <v>2026</v>
      </c>
      <c r="D948" s="16" t="str">
        <f>"Q"&amp;ROUNDUP(MONTH(SalesDataTable[[#This Row],[Order Date]])/3,0)</f>
        <v>Q2</v>
      </c>
      <c r="E948" s="4">
        <f>MONTH(SalesDataTable[[#This Row],[Order Date]])</f>
        <v>5</v>
      </c>
      <c r="F948" s="16" t="str">
        <f>TEXT(SalesDataTable[[#This Row],[Order Date]],"MMM")</f>
        <v>May</v>
      </c>
      <c r="G948" s="4" t="s">
        <v>11</v>
      </c>
      <c r="H948" s="4" t="s">
        <v>39</v>
      </c>
      <c r="I948" s="4" t="s">
        <v>2</v>
      </c>
      <c r="J948" s="4" t="s">
        <v>3</v>
      </c>
      <c r="K948" s="4" t="s">
        <v>34</v>
      </c>
      <c r="L948" s="4" t="s">
        <v>42</v>
      </c>
      <c r="M948" s="8">
        <v>1</v>
      </c>
      <c r="N948" s="5">
        <v>36.31</v>
      </c>
      <c r="O948" s="6">
        <v>0</v>
      </c>
      <c r="P948" s="5">
        <v>13.93</v>
      </c>
      <c r="Q948" s="5">
        <f t="shared" si="56"/>
        <v>36.31</v>
      </c>
      <c r="R948" s="5">
        <f t="shared" si="57"/>
        <v>13.93</v>
      </c>
      <c r="S948" s="5">
        <f t="shared" si="58"/>
        <v>22.380000000000003</v>
      </c>
      <c r="T948" s="7">
        <f t="shared" si="59"/>
        <v>0.61635912971633167</v>
      </c>
    </row>
    <row r="949" spans="1:20" ht="15.6">
      <c r="A949" s="2">
        <v>3511</v>
      </c>
      <c r="B949" s="3">
        <v>46172</v>
      </c>
      <c r="C949" s="4">
        <f>YEAR(SalesDataTable[[#This Row],[Order Date]])</f>
        <v>2026</v>
      </c>
      <c r="D949" s="16" t="str">
        <f>"Q"&amp;ROUNDUP(MONTH(SalesDataTable[[#This Row],[Order Date]])/3,0)</f>
        <v>Q2</v>
      </c>
      <c r="E949" s="4">
        <f>MONTH(SalesDataTable[[#This Row],[Order Date]])</f>
        <v>5</v>
      </c>
      <c r="F949" s="16" t="str">
        <f>TEXT(SalesDataTable[[#This Row],[Order Date]],"MMM")</f>
        <v>May</v>
      </c>
      <c r="G949" s="4" t="s">
        <v>0</v>
      </c>
      <c r="H949" s="4" t="s">
        <v>1</v>
      </c>
      <c r="I949" s="4" t="s">
        <v>2</v>
      </c>
      <c r="J949" s="4" t="s">
        <v>3</v>
      </c>
      <c r="K949" s="4" t="s">
        <v>14</v>
      </c>
      <c r="L949" s="4" t="s">
        <v>32</v>
      </c>
      <c r="M949" s="8">
        <v>1</v>
      </c>
      <c r="N949" s="5">
        <v>47.19</v>
      </c>
      <c r="O949" s="6">
        <v>0</v>
      </c>
      <c r="P949" s="5">
        <v>18.54</v>
      </c>
      <c r="Q949" s="5">
        <f t="shared" si="56"/>
        <v>47.19</v>
      </c>
      <c r="R949" s="5">
        <f t="shared" si="57"/>
        <v>18.54</v>
      </c>
      <c r="S949" s="5">
        <f t="shared" si="58"/>
        <v>28.65</v>
      </c>
      <c r="T949" s="7">
        <f t="shared" si="59"/>
        <v>0.60712015257469798</v>
      </c>
    </row>
    <row r="950" spans="1:20" ht="15.6">
      <c r="A950" s="2">
        <v>4485</v>
      </c>
      <c r="B950" s="3">
        <v>46172</v>
      </c>
      <c r="C950" s="4">
        <f>YEAR(SalesDataTable[[#This Row],[Order Date]])</f>
        <v>2026</v>
      </c>
      <c r="D950" s="16" t="str">
        <f>"Q"&amp;ROUNDUP(MONTH(SalesDataTable[[#This Row],[Order Date]])/3,0)</f>
        <v>Q2</v>
      </c>
      <c r="E950" s="4">
        <f>MONTH(SalesDataTable[[#This Row],[Order Date]])</f>
        <v>5</v>
      </c>
      <c r="F950" s="16" t="str">
        <f>TEXT(SalesDataTable[[#This Row],[Order Date]],"MMM")</f>
        <v>May</v>
      </c>
      <c r="G950" s="4" t="s">
        <v>20</v>
      </c>
      <c r="H950" s="4" t="s">
        <v>33</v>
      </c>
      <c r="I950" s="4" t="s">
        <v>2</v>
      </c>
      <c r="J950" s="4" t="s">
        <v>13</v>
      </c>
      <c r="K950" s="4" t="s">
        <v>34</v>
      </c>
      <c r="L950" s="4" t="s">
        <v>38</v>
      </c>
      <c r="M950" s="8">
        <v>1</v>
      </c>
      <c r="N950" s="5">
        <v>124.14</v>
      </c>
      <c r="O950" s="6">
        <v>0</v>
      </c>
      <c r="P950" s="5">
        <v>70.900000000000006</v>
      </c>
      <c r="Q950" s="5">
        <f t="shared" si="56"/>
        <v>124.14</v>
      </c>
      <c r="R950" s="5">
        <f t="shared" si="57"/>
        <v>70.900000000000006</v>
      </c>
      <c r="S950" s="5">
        <f t="shared" si="58"/>
        <v>53.239999999999995</v>
      </c>
      <c r="T950" s="7">
        <f t="shared" si="59"/>
        <v>0.42887062993394548</v>
      </c>
    </row>
    <row r="951" spans="1:20" ht="15.6">
      <c r="A951" s="2">
        <v>447</v>
      </c>
      <c r="B951" s="3">
        <v>46173</v>
      </c>
      <c r="C951" s="4">
        <f>YEAR(SalesDataTable[[#This Row],[Order Date]])</f>
        <v>2026</v>
      </c>
      <c r="D951" s="16" t="str">
        <f>"Q"&amp;ROUNDUP(MONTH(SalesDataTable[[#This Row],[Order Date]])/3,0)</f>
        <v>Q2</v>
      </c>
      <c r="E951" s="4">
        <f>MONTH(SalesDataTable[[#This Row],[Order Date]])</f>
        <v>5</v>
      </c>
      <c r="F951" s="16" t="str">
        <f>TEXT(SalesDataTable[[#This Row],[Order Date]],"MMM")</f>
        <v>May</v>
      </c>
      <c r="G951" s="4" t="s">
        <v>20</v>
      </c>
      <c r="H951" s="4" t="s">
        <v>33</v>
      </c>
      <c r="I951" s="4" t="s">
        <v>2</v>
      </c>
      <c r="J951" s="4" t="s">
        <v>3</v>
      </c>
      <c r="K951" s="4" t="s">
        <v>14</v>
      </c>
      <c r="L951" s="4" t="s">
        <v>44</v>
      </c>
      <c r="M951" s="8">
        <v>1</v>
      </c>
      <c r="N951" s="5">
        <v>131.94999999999999</v>
      </c>
      <c r="O951" s="6">
        <v>0</v>
      </c>
      <c r="P951" s="5">
        <v>65.17</v>
      </c>
      <c r="Q951" s="5">
        <f t="shared" si="56"/>
        <v>131.94999999999999</v>
      </c>
      <c r="R951" s="5">
        <f t="shared" si="57"/>
        <v>65.17</v>
      </c>
      <c r="S951" s="5">
        <f t="shared" si="58"/>
        <v>66.779999999999987</v>
      </c>
      <c r="T951" s="7">
        <f t="shared" si="59"/>
        <v>0.50610079575596811</v>
      </c>
    </row>
    <row r="952" spans="1:20" ht="15.6">
      <c r="A952" s="2">
        <v>1208</v>
      </c>
      <c r="B952" s="3">
        <v>46173</v>
      </c>
      <c r="C952" s="4">
        <f>YEAR(SalesDataTable[[#This Row],[Order Date]])</f>
        <v>2026</v>
      </c>
      <c r="D952" s="16" t="str">
        <f>"Q"&amp;ROUNDUP(MONTH(SalesDataTable[[#This Row],[Order Date]])/3,0)</f>
        <v>Q2</v>
      </c>
      <c r="E952" s="4">
        <f>MONTH(SalesDataTable[[#This Row],[Order Date]])</f>
        <v>5</v>
      </c>
      <c r="F952" s="16" t="str">
        <f>TEXT(SalesDataTable[[#This Row],[Order Date]],"MMM")</f>
        <v>May</v>
      </c>
      <c r="G952" s="4" t="s">
        <v>20</v>
      </c>
      <c r="H952" s="4" t="s">
        <v>33</v>
      </c>
      <c r="I952" s="4" t="s">
        <v>28</v>
      </c>
      <c r="J952" s="4" t="s">
        <v>13</v>
      </c>
      <c r="K952" s="4" t="s">
        <v>4</v>
      </c>
      <c r="L952" s="4" t="s">
        <v>30</v>
      </c>
      <c r="M952" s="8">
        <v>1</v>
      </c>
      <c r="N952" s="5">
        <v>102.24</v>
      </c>
      <c r="O952" s="6">
        <v>0</v>
      </c>
      <c r="P952" s="5">
        <v>50.75</v>
      </c>
      <c r="Q952" s="5">
        <f t="shared" si="56"/>
        <v>102.24</v>
      </c>
      <c r="R952" s="5">
        <f t="shared" si="57"/>
        <v>50.75</v>
      </c>
      <c r="S952" s="5">
        <f t="shared" si="58"/>
        <v>51.489999999999995</v>
      </c>
      <c r="T952" s="7">
        <f t="shared" si="59"/>
        <v>0.50361893583724571</v>
      </c>
    </row>
    <row r="953" spans="1:20" ht="15.6">
      <c r="A953" s="2">
        <v>1355</v>
      </c>
      <c r="B953" s="3">
        <v>46173</v>
      </c>
      <c r="C953" s="4">
        <f>YEAR(SalesDataTable[[#This Row],[Order Date]])</f>
        <v>2026</v>
      </c>
      <c r="D953" s="16" t="str">
        <f>"Q"&amp;ROUNDUP(MONTH(SalesDataTable[[#This Row],[Order Date]])/3,0)</f>
        <v>Q2</v>
      </c>
      <c r="E953" s="4">
        <f>MONTH(SalesDataTable[[#This Row],[Order Date]])</f>
        <v>5</v>
      </c>
      <c r="F953" s="16" t="str">
        <f>TEXT(SalesDataTable[[#This Row],[Order Date]],"MMM")</f>
        <v>May</v>
      </c>
      <c r="G953" s="4" t="s">
        <v>20</v>
      </c>
      <c r="H953" s="4" t="s">
        <v>47</v>
      </c>
      <c r="I953" s="4" t="s">
        <v>28</v>
      </c>
      <c r="J953" s="4" t="s">
        <v>13</v>
      </c>
      <c r="K953" s="4" t="s">
        <v>9</v>
      </c>
      <c r="L953" s="4" t="s">
        <v>37</v>
      </c>
      <c r="M953" s="8">
        <v>2</v>
      </c>
      <c r="N953" s="5">
        <v>152.07</v>
      </c>
      <c r="O953" s="6">
        <v>0</v>
      </c>
      <c r="P953" s="5">
        <v>76.849999999999994</v>
      </c>
      <c r="Q953" s="5">
        <f t="shared" si="56"/>
        <v>304.14</v>
      </c>
      <c r="R953" s="5">
        <f t="shared" si="57"/>
        <v>153.69999999999999</v>
      </c>
      <c r="S953" s="5">
        <f t="shared" si="58"/>
        <v>150.44</v>
      </c>
      <c r="T953" s="7">
        <f t="shared" si="59"/>
        <v>0.49464062602748737</v>
      </c>
    </row>
    <row r="954" spans="1:20" ht="15.6">
      <c r="A954" s="2">
        <v>1474</v>
      </c>
      <c r="B954" s="3">
        <v>46173</v>
      </c>
      <c r="C954" s="4">
        <f>YEAR(SalesDataTable[[#This Row],[Order Date]])</f>
        <v>2026</v>
      </c>
      <c r="D954" s="16" t="str">
        <f>"Q"&amp;ROUNDUP(MONTH(SalesDataTable[[#This Row],[Order Date]])/3,0)</f>
        <v>Q2</v>
      </c>
      <c r="E954" s="4">
        <f>MONTH(SalesDataTable[[#This Row],[Order Date]])</f>
        <v>5</v>
      </c>
      <c r="F954" s="16" t="str">
        <f>TEXT(SalesDataTable[[#This Row],[Order Date]],"MMM")</f>
        <v>May</v>
      </c>
      <c r="G954" s="4" t="s">
        <v>11</v>
      </c>
      <c r="H954" s="4" t="s">
        <v>18</v>
      </c>
      <c r="I954" s="4" t="s">
        <v>2</v>
      </c>
      <c r="J954" s="4" t="s">
        <v>13</v>
      </c>
      <c r="K954" s="4" t="s">
        <v>23</v>
      </c>
      <c r="L954" s="4" t="s">
        <v>51</v>
      </c>
      <c r="M954" s="8">
        <v>2</v>
      </c>
      <c r="N954" s="5">
        <v>123.34</v>
      </c>
      <c r="O954" s="6">
        <v>0.05</v>
      </c>
      <c r="P954" s="5">
        <v>58.96</v>
      </c>
      <c r="Q954" s="5">
        <f t="shared" si="56"/>
        <v>234.346</v>
      </c>
      <c r="R954" s="5">
        <f t="shared" si="57"/>
        <v>117.92</v>
      </c>
      <c r="S954" s="5">
        <f t="shared" si="58"/>
        <v>116.426</v>
      </c>
      <c r="T954" s="7">
        <f t="shared" si="59"/>
        <v>0.49681240558831813</v>
      </c>
    </row>
    <row r="955" spans="1:20" ht="15.6">
      <c r="A955" s="2">
        <v>1625</v>
      </c>
      <c r="B955" s="3">
        <v>46173</v>
      </c>
      <c r="C955" s="4">
        <f>YEAR(SalesDataTable[[#This Row],[Order Date]])</f>
        <v>2026</v>
      </c>
      <c r="D955" s="16" t="str">
        <f>"Q"&amp;ROUNDUP(MONTH(SalesDataTable[[#This Row],[Order Date]])/3,0)</f>
        <v>Q2</v>
      </c>
      <c r="E955" s="4">
        <f>MONTH(SalesDataTable[[#This Row],[Order Date]])</f>
        <v>5</v>
      </c>
      <c r="F955" s="16" t="str">
        <f>TEXT(SalesDataTable[[#This Row],[Order Date]],"MMM")</f>
        <v>May</v>
      </c>
      <c r="G955" s="4" t="s">
        <v>11</v>
      </c>
      <c r="H955" s="4" t="s">
        <v>12</v>
      </c>
      <c r="I955" s="4" t="s">
        <v>19</v>
      </c>
      <c r="J955" s="4" t="s">
        <v>3</v>
      </c>
      <c r="K955" s="4" t="s">
        <v>9</v>
      </c>
      <c r="L955" s="4" t="s">
        <v>37</v>
      </c>
      <c r="M955" s="8">
        <v>1</v>
      </c>
      <c r="N955" s="5">
        <v>155.81</v>
      </c>
      <c r="O955" s="6">
        <v>0</v>
      </c>
      <c r="P955" s="5">
        <v>80.31</v>
      </c>
      <c r="Q955" s="5">
        <f t="shared" si="56"/>
        <v>155.81</v>
      </c>
      <c r="R955" s="5">
        <f t="shared" si="57"/>
        <v>80.31</v>
      </c>
      <c r="S955" s="5">
        <f t="shared" si="58"/>
        <v>75.5</v>
      </c>
      <c r="T955" s="7">
        <f t="shared" si="59"/>
        <v>0.48456453372697517</v>
      </c>
    </row>
    <row r="956" spans="1:20" ht="15.6">
      <c r="A956" s="2">
        <v>1877</v>
      </c>
      <c r="B956" s="3">
        <v>46173</v>
      </c>
      <c r="C956" s="4">
        <f>YEAR(SalesDataTable[[#This Row],[Order Date]])</f>
        <v>2026</v>
      </c>
      <c r="D956" s="16" t="str">
        <f>"Q"&amp;ROUNDUP(MONTH(SalesDataTable[[#This Row],[Order Date]])/3,0)</f>
        <v>Q2</v>
      </c>
      <c r="E956" s="4">
        <f>MONTH(SalesDataTable[[#This Row],[Order Date]])</f>
        <v>5</v>
      </c>
      <c r="F956" s="16" t="str">
        <f>TEXT(SalesDataTable[[#This Row],[Order Date]],"MMM")</f>
        <v>May</v>
      </c>
      <c r="G956" s="4" t="s">
        <v>11</v>
      </c>
      <c r="H956" s="4" t="s">
        <v>52</v>
      </c>
      <c r="I956" s="4" t="s">
        <v>2</v>
      </c>
      <c r="J956" s="4" t="s">
        <v>3</v>
      </c>
      <c r="K956" s="4" t="s">
        <v>14</v>
      </c>
      <c r="L956" s="4" t="s">
        <v>48</v>
      </c>
      <c r="M956" s="8">
        <v>1</v>
      </c>
      <c r="N956" s="5">
        <v>163.19</v>
      </c>
      <c r="O956" s="6">
        <v>0.05</v>
      </c>
      <c r="P956" s="5">
        <v>87.95</v>
      </c>
      <c r="Q956" s="5">
        <f t="shared" si="56"/>
        <v>155.03049999999999</v>
      </c>
      <c r="R956" s="5">
        <f t="shared" si="57"/>
        <v>87.95</v>
      </c>
      <c r="S956" s="5">
        <f t="shared" si="58"/>
        <v>67.080499999999986</v>
      </c>
      <c r="T956" s="7">
        <f t="shared" si="59"/>
        <v>0.4326922766810401</v>
      </c>
    </row>
    <row r="957" spans="1:20" ht="15.6">
      <c r="A957" s="2">
        <v>1978</v>
      </c>
      <c r="B957" s="3">
        <v>46173</v>
      </c>
      <c r="C957" s="4">
        <f>YEAR(SalesDataTable[[#This Row],[Order Date]])</f>
        <v>2026</v>
      </c>
      <c r="D957" s="16" t="str">
        <f>"Q"&amp;ROUNDUP(MONTH(SalesDataTable[[#This Row],[Order Date]])/3,0)</f>
        <v>Q2</v>
      </c>
      <c r="E957" s="4">
        <f>MONTH(SalesDataTable[[#This Row],[Order Date]])</f>
        <v>5</v>
      </c>
      <c r="F957" s="16" t="str">
        <f>TEXT(SalesDataTable[[#This Row],[Order Date]],"MMM")</f>
        <v>May</v>
      </c>
      <c r="G957" s="4" t="s">
        <v>6</v>
      </c>
      <c r="H957" s="4" t="s">
        <v>43</v>
      </c>
      <c r="I957" s="4" t="s">
        <v>2</v>
      </c>
      <c r="J957" s="4" t="s">
        <v>3</v>
      </c>
      <c r="K957" s="4" t="s">
        <v>9</v>
      </c>
      <c r="L957" s="4" t="s">
        <v>17</v>
      </c>
      <c r="M957" s="8">
        <v>1</v>
      </c>
      <c r="N957" s="5">
        <v>147.30000000000001</v>
      </c>
      <c r="O957" s="6">
        <v>0.05</v>
      </c>
      <c r="P957" s="5">
        <v>81.510000000000005</v>
      </c>
      <c r="Q957" s="5">
        <f t="shared" si="56"/>
        <v>139.935</v>
      </c>
      <c r="R957" s="5">
        <f t="shared" si="57"/>
        <v>81.510000000000005</v>
      </c>
      <c r="S957" s="5">
        <f t="shared" si="58"/>
        <v>58.424999999999997</v>
      </c>
      <c r="T957" s="7">
        <f t="shared" si="59"/>
        <v>0.41751527494908347</v>
      </c>
    </row>
    <row r="958" spans="1:20" ht="15.6">
      <c r="A958" s="2">
        <v>3616</v>
      </c>
      <c r="B958" s="3">
        <v>46173</v>
      </c>
      <c r="C958" s="4">
        <f>YEAR(SalesDataTable[[#This Row],[Order Date]])</f>
        <v>2026</v>
      </c>
      <c r="D958" s="16" t="str">
        <f>"Q"&amp;ROUNDUP(MONTH(SalesDataTable[[#This Row],[Order Date]])/3,0)</f>
        <v>Q2</v>
      </c>
      <c r="E958" s="4">
        <f>MONTH(SalesDataTable[[#This Row],[Order Date]])</f>
        <v>5</v>
      </c>
      <c r="F958" s="16" t="str">
        <f>TEXT(SalesDataTable[[#This Row],[Order Date]],"MMM")</f>
        <v>May</v>
      </c>
      <c r="G958" s="4" t="s">
        <v>11</v>
      </c>
      <c r="H958" s="4" t="s">
        <v>12</v>
      </c>
      <c r="I958" s="4" t="s">
        <v>2</v>
      </c>
      <c r="J958" s="4" t="s">
        <v>3</v>
      </c>
      <c r="K958" s="4" t="s">
        <v>34</v>
      </c>
      <c r="L958" s="4" t="s">
        <v>38</v>
      </c>
      <c r="M958" s="8">
        <v>5</v>
      </c>
      <c r="N958" s="5">
        <v>126.16</v>
      </c>
      <c r="O958" s="6">
        <v>0</v>
      </c>
      <c r="P958" s="5">
        <v>68.59</v>
      </c>
      <c r="Q958" s="5">
        <f t="shared" si="56"/>
        <v>630.79999999999995</v>
      </c>
      <c r="R958" s="5">
        <f t="shared" si="57"/>
        <v>342.95000000000005</v>
      </c>
      <c r="S958" s="5">
        <f t="shared" si="58"/>
        <v>287.84999999999991</v>
      </c>
      <c r="T958" s="7">
        <f t="shared" si="59"/>
        <v>0.45632530120481918</v>
      </c>
    </row>
    <row r="959" spans="1:20" ht="15.6">
      <c r="A959" s="2">
        <v>3992</v>
      </c>
      <c r="B959" s="3">
        <v>46173</v>
      </c>
      <c r="C959" s="4">
        <f>YEAR(SalesDataTable[[#This Row],[Order Date]])</f>
        <v>2026</v>
      </c>
      <c r="D959" s="16" t="str">
        <f>"Q"&amp;ROUNDUP(MONTH(SalesDataTable[[#This Row],[Order Date]])/3,0)</f>
        <v>Q2</v>
      </c>
      <c r="E959" s="4">
        <f>MONTH(SalesDataTable[[#This Row],[Order Date]])</f>
        <v>5</v>
      </c>
      <c r="F959" s="16" t="str">
        <f>TEXT(SalesDataTable[[#This Row],[Order Date]],"MMM")</f>
        <v>May</v>
      </c>
      <c r="G959" s="4" t="s">
        <v>20</v>
      </c>
      <c r="H959" s="4" t="s">
        <v>33</v>
      </c>
      <c r="I959" s="4" t="s">
        <v>2</v>
      </c>
      <c r="J959" s="4" t="s">
        <v>13</v>
      </c>
      <c r="K959" s="4" t="s">
        <v>14</v>
      </c>
      <c r="L959" s="4" t="s">
        <v>48</v>
      </c>
      <c r="M959" s="8">
        <v>2</v>
      </c>
      <c r="N959" s="5">
        <v>163.57</v>
      </c>
      <c r="O959" s="6">
        <v>0</v>
      </c>
      <c r="P959" s="5">
        <v>85.72</v>
      </c>
      <c r="Q959" s="5">
        <f t="shared" si="56"/>
        <v>327.14</v>
      </c>
      <c r="R959" s="5">
        <f t="shared" si="57"/>
        <v>171.44</v>
      </c>
      <c r="S959" s="5">
        <f t="shared" si="58"/>
        <v>155.69999999999999</v>
      </c>
      <c r="T959" s="7">
        <f t="shared" si="59"/>
        <v>0.47594302133643085</v>
      </c>
    </row>
    <row r="960" spans="1:20" ht="15.6">
      <c r="A960" s="2">
        <v>4091</v>
      </c>
      <c r="B960" s="3">
        <v>46173</v>
      </c>
      <c r="C960" s="4">
        <f>YEAR(SalesDataTable[[#This Row],[Order Date]])</f>
        <v>2026</v>
      </c>
      <c r="D960" s="16" t="str">
        <f>"Q"&amp;ROUNDUP(MONTH(SalesDataTable[[#This Row],[Order Date]])/3,0)</f>
        <v>Q2</v>
      </c>
      <c r="E960" s="4">
        <f>MONTH(SalesDataTable[[#This Row],[Order Date]])</f>
        <v>5</v>
      </c>
      <c r="F960" s="16" t="str">
        <f>TEXT(SalesDataTable[[#This Row],[Order Date]],"MMM")</f>
        <v>May</v>
      </c>
      <c r="G960" s="4" t="s">
        <v>11</v>
      </c>
      <c r="H960" s="4" t="s">
        <v>52</v>
      </c>
      <c r="I960" s="4" t="s">
        <v>2</v>
      </c>
      <c r="J960" s="4" t="s">
        <v>13</v>
      </c>
      <c r="K960" s="4" t="s">
        <v>9</v>
      </c>
      <c r="L960" s="4" t="s">
        <v>17</v>
      </c>
      <c r="M960" s="8">
        <v>1</v>
      </c>
      <c r="N960" s="5">
        <v>142.06</v>
      </c>
      <c r="O960" s="6">
        <v>0</v>
      </c>
      <c r="P960" s="5">
        <v>77.36</v>
      </c>
      <c r="Q960" s="5">
        <f t="shared" si="56"/>
        <v>142.06</v>
      </c>
      <c r="R960" s="5">
        <f t="shared" si="57"/>
        <v>77.36</v>
      </c>
      <c r="S960" s="5">
        <f t="shared" si="58"/>
        <v>64.7</v>
      </c>
      <c r="T960" s="7">
        <f t="shared" si="59"/>
        <v>0.45544136280444886</v>
      </c>
    </row>
    <row r="961" spans="1:20" ht="15.6">
      <c r="A961" s="2">
        <v>4204</v>
      </c>
      <c r="B961" s="3">
        <v>46173</v>
      </c>
      <c r="C961" s="4">
        <f>YEAR(SalesDataTable[[#This Row],[Order Date]])</f>
        <v>2026</v>
      </c>
      <c r="D961" s="16" t="str">
        <f>"Q"&amp;ROUNDUP(MONTH(SalesDataTable[[#This Row],[Order Date]])/3,0)</f>
        <v>Q2</v>
      </c>
      <c r="E961" s="4">
        <f>MONTH(SalesDataTable[[#This Row],[Order Date]])</f>
        <v>5</v>
      </c>
      <c r="F961" s="16" t="str">
        <f>TEXT(SalesDataTable[[#This Row],[Order Date]],"MMM")</f>
        <v>May</v>
      </c>
      <c r="G961" s="4" t="s">
        <v>6</v>
      </c>
      <c r="H961" s="4" t="s">
        <v>41</v>
      </c>
      <c r="I961" s="4" t="s">
        <v>2</v>
      </c>
      <c r="J961" s="4" t="s">
        <v>13</v>
      </c>
      <c r="K961" s="4" t="s">
        <v>4</v>
      </c>
      <c r="L961" s="4" t="s">
        <v>5</v>
      </c>
      <c r="M961" s="8">
        <v>1</v>
      </c>
      <c r="N961" s="5">
        <v>81.37</v>
      </c>
      <c r="O961" s="6">
        <v>0</v>
      </c>
      <c r="P961" s="5">
        <v>42.01</v>
      </c>
      <c r="Q961" s="5">
        <f t="shared" si="56"/>
        <v>81.37</v>
      </c>
      <c r="R961" s="5">
        <f t="shared" si="57"/>
        <v>42.01</v>
      </c>
      <c r="S961" s="5">
        <f t="shared" si="58"/>
        <v>39.360000000000007</v>
      </c>
      <c r="T961" s="7">
        <f t="shared" si="59"/>
        <v>0.48371635737986979</v>
      </c>
    </row>
    <row r="962" spans="1:20" ht="15.6">
      <c r="A962" s="2">
        <v>4234</v>
      </c>
      <c r="B962" s="3">
        <v>46173</v>
      </c>
      <c r="C962" s="4">
        <f>YEAR(SalesDataTable[[#This Row],[Order Date]])</f>
        <v>2026</v>
      </c>
      <c r="D962" s="16" t="str">
        <f>"Q"&amp;ROUNDUP(MONTH(SalesDataTable[[#This Row],[Order Date]])/3,0)</f>
        <v>Q2</v>
      </c>
      <c r="E962" s="4">
        <f>MONTH(SalesDataTable[[#This Row],[Order Date]])</f>
        <v>5</v>
      </c>
      <c r="F962" s="16" t="str">
        <f>TEXT(SalesDataTable[[#This Row],[Order Date]],"MMM")</f>
        <v>May</v>
      </c>
      <c r="G962" s="4" t="s">
        <v>20</v>
      </c>
      <c r="H962" s="4" t="s">
        <v>33</v>
      </c>
      <c r="I962" s="4" t="s">
        <v>19</v>
      </c>
      <c r="J962" s="4" t="s">
        <v>13</v>
      </c>
      <c r="K962" s="4" t="s">
        <v>23</v>
      </c>
      <c r="L962" s="4" t="s">
        <v>51</v>
      </c>
      <c r="M962" s="8">
        <v>1</v>
      </c>
      <c r="N962" s="5">
        <v>120.75</v>
      </c>
      <c r="O962" s="6">
        <v>0</v>
      </c>
      <c r="P962" s="5">
        <v>61.21</v>
      </c>
      <c r="Q962" s="5">
        <f t="shared" ref="Q962:Q1025" si="60">M962*N962*(1-O962)</f>
        <v>120.75</v>
      </c>
      <c r="R962" s="5">
        <f t="shared" ref="R962:R1025" si="61">M962*P962</f>
        <v>61.21</v>
      </c>
      <c r="S962" s="5">
        <f t="shared" ref="S962:S1025" si="62">Q962-R962</f>
        <v>59.54</v>
      </c>
      <c r="T962" s="7">
        <f t="shared" ref="T962:T1025" si="63">IFERROR(S962/Q962,0)</f>
        <v>0.49308488612836437</v>
      </c>
    </row>
    <row r="963" spans="1:20" ht="15.6">
      <c r="A963" s="2">
        <v>4696</v>
      </c>
      <c r="B963" s="3">
        <v>46173</v>
      </c>
      <c r="C963" s="4">
        <f>YEAR(SalesDataTable[[#This Row],[Order Date]])</f>
        <v>2026</v>
      </c>
      <c r="D963" s="16" t="str">
        <f>"Q"&amp;ROUNDUP(MONTH(SalesDataTable[[#This Row],[Order Date]])/3,0)</f>
        <v>Q2</v>
      </c>
      <c r="E963" s="4">
        <f>MONTH(SalesDataTable[[#This Row],[Order Date]])</f>
        <v>5</v>
      </c>
      <c r="F963" s="16" t="str">
        <f>TEXT(SalesDataTable[[#This Row],[Order Date]],"MMM")</f>
        <v>May</v>
      </c>
      <c r="G963" s="4" t="s">
        <v>6</v>
      </c>
      <c r="H963" s="4" t="s">
        <v>49</v>
      </c>
      <c r="I963" s="4" t="s">
        <v>2</v>
      </c>
      <c r="J963" s="4" t="s">
        <v>13</v>
      </c>
      <c r="K963" s="4" t="s">
        <v>4</v>
      </c>
      <c r="L963" s="4" t="s">
        <v>5</v>
      </c>
      <c r="M963" s="8">
        <v>4</v>
      </c>
      <c r="N963" s="5">
        <v>81.790000000000006</v>
      </c>
      <c r="O963" s="6">
        <v>0</v>
      </c>
      <c r="P963" s="5">
        <v>42.96</v>
      </c>
      <c r="Q963" s="5">
        <f t="shared" si="60"/>
        <v>327.16000000000003</v>
      </c>
      <c r="R963" s="5">
        <f t="shared" si="61"/>
        <v>171.84</v>
      </c>
      <c r="S963" s="5">
        <f t="shared" si="62"/>
        <v>155.32000000000002</v>
      </c>
      <c r="T963" s="7">
        <f t="shared" si="63"/>
        <v>0.47475241472062601</v>
      </c>
    </row>
    <row r="964" spans="1:20" ht="15.6">
      <c r="A964" s="2">
        <v>4755</v>
      </c>
      <c r="B964" s="3">
        <v>46173</v>
      </c>
      <c r="C964" s="4">
        <f>YEAR(SalesDataTable[[#This Row],[Order Date]])</f>
        <v>2026</v>
      </c>
      <c r="D964" s="16" t="str">
        <f>"Q"&amp;ROUNDUP(MONTH(SalesDataTable[[#This Row],[Order Date]])/3,0)</f>
        <v>Q2</v>
      </c>
      <c r="E964" s="4">
        <f>MONTH(SalesDataTable[[#This Row],[Order Date]])</f>
        <v>5</v>
      </c>
      <c r="F964" s="16" t="str">
        <f>TEXT(SalesDataTable[[#This Row],[Order Date]],"MMM")</f>
        <v>May</v>
      </c>
      <c r="G964" s="4" t="s">
        <v>0</v>
      </c>
      <c r="H964" s="4" t="s">
        <v>50</v>
      </c>
      <c r="I964" s="4" t="s">
        <v>2</v>
      </c>
      <c r="J964" s="4" t="s">
        <v>13</v>
      </c>
      <c r="K964" s="4" t="s">
        <v>23</v>
      </c>
      <c r="L964" s="4" t="s">
        <v>40</v>
      </c>
      <c r="M964" s="8">
        <v>1</v>
      </c>
      <c r="N964" s="5">
        <v>81.2</v>
      </c>
      <c r="O964" s="6">
        <v>0.1</v>
      </c>
      <c r="P964" s="5">
        <v>40.270000000000003</v>
      </c>
      <c r="Q964" s="5">
        <f t="shared" si="60"/>
        <v>73.08</v>
      </c>
      <c r="R964" s="5">
        <f t="shared" si="61"/>
        <v>40.270000000000003</v>
      </c>
      <c r="S964" s="5">
        <f t="shared" si="62"/>
        <v>32.809999999999995</v>
      </c>
      <c r="T964" s="7">
        <f t="shared" si="63"/>
        <v>0.44896004378762994</v>
      </c>
    </row>
    <row r="965" spans="1:20" ht="15.6">
      <c r="A965" s="2">
        <v>5090</v>
      </c>
      <c r="B965" s="3">
        <v>46173</v>
      </c>
      <c r="C965" s="4">
        <f>YEAR(SalesDataTable[[#This Row],[Order Date]])</f>
        <v>2026</v>
      </c>
      <c r="D965" s="16" t="str">
        <f>"Q"&amp;ROUNDUP(MONTH(SalesDataTable[[#This Row],[Order Date]])/3,0)</f>
        <v>Q2</v>
      </c>
      <c r="E965" s="4">
        <f>MONTH(SalesDataTable[[#This Row],[Order Date]])</f>
        <v>5</v>
      </c>
      <c r="F965" s="16" t="str">
        <f>TEXT(SalesDataTable[[#This Row],[Order Date]],"MMM")</f>
        <v>May</v>
      </c>
      <c r="G965" s="4" t="s">
        <v>6</v>
      </c>
      <c r="H965" s="4" t="s">
        <v>7</v>
      </c>
      <c r="I965" s="4" t="s">
        <v>28</v>
      </c>
      <c r="J965" s="4" t="s">
        <v>13</v>
      </c>
      <c r="K965" s="4" t="s">
        <v>14</v>
      </c>
      <c r="L965" s="4" t="s">
        <v>32</v>
      </c>
      <c r="M965" s="8">
        <v>2</v>
      </c>
      <c r="N965" s="5">
        <v>46.52</v>
      </c>
      <c r="O965" s="6">
        <v>0.05</v>
      </c>
      <c r="P965" s="5">
        <v>18.739999999999998</v>
      </c>
      <c r="Q965" s="5">
        <f t="shared" si="60"/>
        <v>88.388000000000005</v>
      </c>
      <c r="R965" s="5">
        <f t="shared" si="61"/>
        <v>37.479999999999997</v>
      </c>
      <c r="S965" s="5">
        <f t="shared" si="62"/>
        <v>50.908000000000008</v>
      </c>
      <c r="T965" s="7">
        <f t="shared" si="63"/>
        <v>0.57596053762954258</v>
      </c>
    </row>
    <row r="966" spans="1:20" ht="15.6">
      <c r="A966" s="2">
        <v>27</v>
      </c>
      <c r="B966" s="3">
        <v>46174</v>
      </c>
      <c r="C966" s="4">
        <f>YEAR(SalesDataTable[[#This Row],[Order Date]])</f>
        <v>2026</v>
      </c>
      <c r="D966" s="16" t="str">
        <f>"Q"&amp;ROUNDUP(MONTH(SalesDataTable[[#This Row],[Order Date]])/3,0)</f>
        <v>Q2</v>
      </c>
      <c r="E966" s="4">
        <f>MONTH(SalesDataTable[[#This Row],[Order Date]])</f>
        <v>6</v>
      </c>
      <c r="F966" s="16" t="str">
        <f>TEXT(SalesDataTable[[#This Row],[Order Date]],"MMM")</f>
        <v>Jun</v>
      </c>
      <c r="G966" s="4" t="s">
        <v>20</v>
      </c>
      <c r="H966" s="4" t="s">
        <v>47</v>
      </c>
      <c r="I966" s="4" t="s">
        <v>2</v>
      </c>
      <c r="J966" s="4" t="s">
        <v>3</v>
      </c>
      <c r="K966" s="4" t="s">
        <v>23</v>
      </c>
      <c r="L966" s="4" t="s">
        <v>29</v>
      </c>
      <c r="M966" s="8">
        <v>1</v>
      </c>
      <c r="N966" s="5">
        <v>195.22</v>
      </c>
      <c r="O966" s="6">
        <v>0</v>
      </c>
      <c r="P966" s="5">
        <v>105.91</v>
      </c>
      <c r="Q966" s="5">
        <f t="shared" si="60"/>
        <v>195.22</v>
      </c>
      <c r="R966" s="5">
        <f t="shared" si="61"/>
        <v>105.91</v>
      </c>
      <c r="S966" s="5">
        <f t="shared" si="62"/>
        <v>89.31</v>
      </c>
      <c r="T966" s="7">
        <f t="shared" si="63"/>
        <v>0.45748386435816002</v>
      </c>
    </row>
    <row r="967" spans="1:20" ht="15.6">
      <c r="A967" s="2">
        <v>463</v>
      </c>
      <c r="B967" s="3">
        <v>46174</v>
      </c>
      <c r="C967" s="4">
        <f>YEAR(SalesDataTable[[#This Row],[Order Date]])</f>
        <v>2026</v>
      </c>
      <c r="D967" s="16" t="str">
        <f>"Q"&amp;ROUNDUP(MONTH(SalesDataTable[[#This Row],[Order Date]])/3,0)</f>
        <v>Q2</v>
      </c>
      <c r="E967" s="4">
        <f>MONTH(SalesDataTable[[#This Row],[Order Date]])</f>
        <v>6</v>
      </c>
      <c r="F967" s="16" t="str">
        <f>TEXT(SalesDataTable[[#This Row],[Order Date]],"MMM")</f>
        <v>Jun</v>
      </c>
      <c r="G967" s="4" t="s">
        <v>20</v>
      </c>
      <c r="H967" s="4" t="s">
        <v>21</v>
      </c>
      <c r="I967" s="4" t="s">
        <v>2</v>
      </c>
      <c r="J967" s="4" t="s">
        <v>13</v>
      </c>
      <c r="K967" s="4" t="s">
        <v>4</v>
      </c>
      <c r="L967" s="4" t="s">
        <v>26</v>
      </c>
      <c r="M967" s="8">
        <v>1</v>
      </c>
      <c r="N967" s="5">
        <v>40.71</v>
      </c>
      <c r="O967" s="6">
        <v>0.05</v>
      </c>
      <c r="P967" s="5">
        <v>16.559999999999999</v>
      </c>
      <c r="Q967" s="5">
        <f t="shared" si="60"/>
        <v>38.674500000000002</v>
      </c>
      <c r="R967" s="5">
        <f t="shared" si="61"/>
        <v>16.559999999999999</v>
      </c>
      <c r="S967" s="5">
        <f t="shared" si="62"/>
        <v>22.114500000000003</v>
      </c>
      <c r="T967" s="7">
        <f t="shared" si="63"/>
        <v>0.57181088314005357</v>
      </c>
    </row>
    <row r="968" spans="1:20" ht="15.6">
      <c r="A968" s="2">
        <v>653</v>
      </c>
      <c r="B968" s="3">
        <v>46174</v>
      </c>
      <c r="C968" s="4">
        <f>YEAR(SalesDataTable[[#This Row],[Order Date]])</f>
        <v>2026</v>
      </c>
      <c r="D968" s="16" t="str">
        <f>"Q"&amp;ROUNDUP(MONTH(SalesDataTable[[#This Row],[Order Date]])/3,0)</f>
        <v>Q2</v>
      </c>
      <c r="E968" s="4">
        <f>MONTH(SalesDataTable[[#This Row],[Order Date]])</f>
        <v>6</v>
      </c>
      <c r="F968" s="16" t="str">
        <f>TEXT(SalesDataTable[[#This Row],[Order Date]],"MMM")</f>
        <v>Jun</v>
      </c>
      <c r="G968" s="4" t="s">
        <v>6</v>
      </c>
      <c r="H968" s="4" t="s">
        <v>41</v>
      </c>
      <c r="I968" s="4" t="s">
        <v>2</v>
      </c>
      <c r="J968" s="4" t="s">
        <v>3</v>
      </c>
      <c r="K968" s="4" t="s">
        <v>34</v>
      </c>
      <c r="L968" s="4" t="s">
        <v>35</v>
      </c>
      <c r="M968" s="8">
        <v>1</v>
      </c>
      <c r="N968" s="5">
        <v>41.26</v>
      </c>
      <c r="O968" s="6">
        <v>0.05</v>
      </c>
      <c r="P968" s="5">
        <v>14.32</v>
      </c>
      <c r="Q968" s="5">
        <f t="shared" si="60"/>
        <v>39.196999999999996</v>
      </c>
      <c r="R968" s="5">
        <f t="shared" si="61"/>
        <v>14.32</v>
      </c>
      <c r="S968" s="5">
        <f t="shared" si="62"/>
        <v>24.876999999999995</v>
      </c>
      <c r="T968" s="7">
        <f t="shared" si="63"/>
        <v>0.63466591831007468</v>
      </c>
    </row>
    <row r="969" spans="1:20" ht="15.6">
      <c r="A969" s="2">
        <v>1485</v>
      </c>
      <c r="B969" s="3">
        <v>46174</v>
      </c>
      <c r="C969" s="4">
        <f>YEAR(SalesDataTable[[#This Row],[Order Date]])</f>
        <v>2026</v>
      </c>
      <c r="D969" s="16" t="str">
        <f>"Q"&amp;ROUNDUP(MONTH(SalesDataTable[[#This Row],[Order Date]])/3,0)</f>
        <v>Q2</v>
      </c>
      <c r="E969" s="4">
        <f>MONTH(SalesDataTable[[#This Row],[Order Date]])</f>
        <v>6</v>
      </c>
      <c r="F969" s="16" t="str">
        <f>TEXT(SalesDataTable[[#This Row],[Order Date]],"MMM")</f>
        <v>Jun</v>
      </c>
      <c r="G969" s="4" t="s">
        <v>6</v>
      </c>
      <c r="H969" s="4" t="s">
        <v>41</v>
      </c>
      <c r="I969" s="4" t="s">
        <v>19</v>
      </c>
      <c r="J969" s="4" t="s">
        <v>13</v>
      </c>
      <c r="K969" s="4" t="s">
        <v>34</v>
      </c>
      <c r="L969" s="4" t="s">
        <v>35</v>
      </c>
      <c r="M969" s="8">
        <v>2</v>
      </c>
      <c r="N969" s="5">
        <v>40.840000000000003</v>
      </c>
      <c r="O969" s="6">
        <v>0</v>
      </c>
      <c r="P969" s="5">
        <v>14.48</v>
      </c>
      <c r="Q969" s="5">
        <f t="shared" si="60"/>
        <v>81.680000000000007</v>
      </c>
      <c r="R969" s="5">
        <f t="shared" si="61"/>
        <v>28.96</v>
      </c>
      <c r="S969" s="5">
        <f t="shared" si="62"/>
        <v>52.720000000000006</v>
      </c>
      <c r="T969" s="7">
        <f t="shared" si="63"/>
        <v>0.64544564152791384</v>
      </c>
    </row>
    <row r="970" spans="1:20" ht="15.6">
      <c r="A970" s="2">
        <v>1925</v>
      </c>
      <c r="B970" s="3">
        <v>46174</v>
      </c>
      <c r="C970" s="4">
        <f>YEAR(SalesDataTable[[#This Row],[Order Date]])</f>
        <v>2026</v>
      </c>
      <c r="D970" s="16" t="str">
        <f>"Q"&amp;ROUNDUP(MONTH(SalesDataTable[[#This Row],[Order Date]])/3,0)</f>
        <v>Q2</v>
      </c>
      <c r="E970" s="4">
        <f>MONTH(SalesDataTable[[#This Row],[Order Date]])</f>
        <v>6</v>
      </c>
      <c r="F970" s="16" t="str">
        <f>TEXT(SalesDataTable[[#This Row],[Order Date]],"MMM")</f>
        <v>Jun</v>
      </c>
      <c r="G970" s="4" t="s">
        <v>20</v>
      </c>
      <c r="H970" s="4" t="s">
        <v>21</v>
      </c>
      <c r="I970" s="4" t="s">
        <v>2</v>
      </c>
      <c r="J970" s="4" t="s">
        <v>3</v>
      </c>
      <c r="K970" s="4" t="s">
        <v>9</v>
      </c>
      <c r="L970" s="4" t="s">
        <v>17</v>
      </c>
      <c r="M970" s="8">
        <v>1</v>
      </c>
      <c r="N970" s="5">
        <v>143.32</v>
      </c>
      <c r="O970" s="6">
        <v>0</v>
      </c>
      <c r="P970" s="5">
        <v>80.36</v>
      </c>
      <c r="Q970" s="5">
        <f t="shared" si="60"/>
        <v>143.32</v>
      </c>
      <c r="R970" s="5">
        <f t="shared" si="61"/>
        <v>80.36</v>
      </c>
      <c r="S970" s="5">
        <f t="shared" si="62"/>
        <v>62.959999999999994</v>
      </c>
      <c r="T970" s="7">
        <f t="shared" si="63"/>
        <v>0.43929667876081496</v>
      </c>
    </row>
    <row r="971" spans="1:20" ht="15.6">
      <c r="A971" s="2">
        <v>1952</v>
      </c>
      <c r="B971" s="3">
        <v>46174</v>
      </c>
      <c r="C971" s="4">
        <f>YEAR(SalesDataTable[[#This Row],[Order Date]])</f>
        <v>2026</v>
      </c>
      <c r="D971" s="16" t="str">
        <f>"Q"&amp;ROUNDUP(MONTH(SalesDataTable[[#This Row],[Order Date]])/3,0)</f>
        <v>Q2</v>
      </c>
      <c r="E971" s="4">
        <f>MONTH(SalesDataTable[[#This Row],[Order Date]])</f>
        <v>6</v>
      </c>
      <c r="F971" s="16" t="str">
        <f>TEXT(SalesDataTable[[#This Row],[Order Date]],"MMM")</f>
        <v>Jun</v>
      </c>
      <c r="G971" s="4" t="s">
        <v>0</v>
      </c>
      <c r="H971" s="4" t="s">
        <v>50</v>
      </c>
      <c r="I971" s="4" t="s">
        <v>2</v>
      </c>
      <c r="J971" s="4" t="s">
        <v>13</v>
      </c>
      <c r="K971" s="4" t="s">
        <v>9</v>
      </c>
      <c r="L971" s="4" t="s">
        <v>37</v>
      </c>
      <c r="M971" s="8">
        <v>2</v>
      </c>
      <c r="N971" s="5">
        <v>156.31</v>
      </c>
      <c r="O971" s="6">
        <v>0</v>
      </c>
      <c r="P971" s="5">
        <v>79.87</v>
      </c>
      <c r="Q971" s="5">
        <f t="shared" si="60"/>
        <v>312.62</v>
      </c>
      <c r="R971" s="5">
        <f t="shared" si="61"/>
        <v>159.74</v>
      </c>
      <c r="S971" s="5">
        <f t="shared" si="62"/>
        <v>152.88</v>
      </c>
      <c r="T971" s="7">
        <f t="shared" si="63"/>
        <v>0.4890282131661442</v>
      </c>
    </row>
    <row r="972" spans="1:20" ht="15.6">
      <c r="A972" s="2">
        <v>2010</v>
      </c>
      <c r="B972" s="3">
        <v>46174</v>
      </c>
      <c r="C972" s="4">
        <f>YEAR(SalesDataTable[[#This Row],[Order Date]])</f>
        <v>2026</v>
      </c>
      <c r="D972" s="16" t="str">
        <f>"Q"&amp;ROUNDUP(MONTH(SalesDataTable[[#This Row],[Order Date]])/3,0)</f>
        <v>Q2</v>
      </c>
      <c r="E972" s="4">
        <f>MONTH(SalesDataTable[[#This Row],[Order Date]])</f>
        <v>6</v>
      </c>
      <c r="F972" s="16" t="str">
        <f>TEXT(SalesDataTable[[#This Row],[Order Date]],"MMM")</f>
        <v>Jun</v>
      </c>
      <c r="G972" s="4" t="s">
        <v>20</v>
      </c>
      <c r="H972" s="4" t="s">
        <v>33</v>
      </c>
      <c r="I972" s="4" t="s">
        <v>2</v>
      </c>
      <c r="J972" s="4" t="s">
        <v>13</v>
      </c>
      <c r="K972" s="4" t="s">
        <v>4</v>
      </c>
      <c r="L972" s="4" t="s">
        <v>30</v>
      </c>
      <c r="M972" s="8">
        <v>3</v>
      </c>
      <c r="N972" s="5">
        <v>100.69</v>
      </c>
      <c r="O972" s="6">
        <v>0.1</v>
      </c>
      <c r="P972" s="5">
        <v>51.31</v>
      </c>
      <c r="Q972" s="5">
        <f t="shared" si="60"/>
        <v>271.863</v>
      </c>
      <c r="R972" s="5">
        <f t="shared" si="61"/>
        <v>153.93</v>
      </c>
      <c r="S972" s="5">
        <f t="shared" si="62"/>
        <v>117.93299999999999</v>
      </c>
      <c r="T972" s="7">
        <f t="shared" si="63"/>
        <v>0.43379569856876438</v>
      </c>
    </row>
    <row r="973" spans="1:20" ht="15.6">
      <c r="A973" s="2">
        <v>2114</v>
      </c>
      <c r="B973" s="3">
        <v>46174</v>
      </c>
      <c r="C973" s="4">
        <f>YEAR(SalesDataTable[[#This Row],[Order Date]])</f>
        <v>2026</v>
      </c>
      <c r="D973" s="16" t="str">
        <f>"Q"&amp;ROUNDUP(MONTH(SalesDataTable[[#This Row],[Order Date]])/3,0)</f>
        <v>Q2</v>
      </c>
      <c r="E973" s="4">
        <f>MONTH(SalesDataTable[[#This Row],[Order Date]])</f>
        <v>6</v>
      </c>
      <c r="F973" s="16" t="str">
        <f>TEXT(SalesDataTable[[#This Row],[Order Date]],"MMM")</f>
        <v>Jun</v>
      </c>
      <c r="G973" s="4" t="s">
        <v>20</v>
      </c>
      <c r="H973" s="4" t="s">
        <v>47</v>
      </c>
      <c r="I973" s="4" t="s">
        <v>19</v>
      </c>
      <c r="J973" s="4" t="s">
        <v>16</v>
      </c>
      <c r="K973" s="4" t="s">
        <v>14</v>
      </c>
      <c r="L973" s="4" t="s">
        <v>32</v>
      </c>
      <c r="M973" s="8">
        <v>2</v>
      </c>
      <c r="N973" s="5">
        <v>45.54</v>
      </c>
      <c r="O973" s="6">
        <v>0.1</v>
      </c>
      <c r="P973" s="5">
        <v>18.309999999999999</v>
      </c>
      <c r="Q973" s="5">
        <f t="shared" si="60"/>
        <v>81.971999999999994</v>
      </c>
      <c r="R973" s="5">
        <f t="shared" si="61"/>
        <v>36.619999999999997</v>
      </c>
      <c r="S973" s="5">
        <f t="shared" si="62"/>
        <v>45.351999999999997</v>
      </c>
      <c r="T973" s="7">
        <f t="shared" si="63"/>
        <v>0.5532620894939736</v>
      </c>
    </row>
    <row r="974" spans="1:20" ht="15.6">
      <c r="A974" s="2">
        <v>3104</v>
      </c>
      <c r="B974" s="3">
        <v>46174</v>
      </c>
      <c r="C974" s="4">
        <f>YEAR(SalesDataTable[[#This Row],[Order Date]])</f>
        <v>2026</v>
      </c>
      <c r="D974" s="16" t="str">
        <f>"Q"&amp;ROUNDUP(MONTH(SalesDataTable[[#This Row],[Order Date]])/3,0)</f>
        <v>Q2</v>
      </c>
      <c r="E974" s="4">
        <f>MONTH(SalesDataTable[[#This Row],[Order Date]])</f>
        <v>6</v>
      </c>
      <c r="F974" s="16" t="str">
        <f>TEXT(SalesDataTable[[#This Row],[Order Date]],"MMM")</f>
        <v>Jun</v>
      </c>
      <c r="G974" s="4" t="s">
        <v>11</v>
      </c>
      <c r="H974" s="4" t="s">
        <v>18</v>
      </c>
      <c r="I974" s="4" t="s">
        <v>8</v>
      </c>
      <c r="J974" s="4" t="s">
        <v>16</v>
      </c>
      <c r="K974" s="4" t="s">
        <v>9</v>
      </c>
      <c r="L974" s="4" t="s">
        <v>37</v>
      </c>
      <c r="M974" s="8">
        <v>5</v>
      </c>
      <c r="N974" s="5">
        <v>153.97</v>
      </c>
      <c r="O974" s="6">
        <v>0.15</v>
      </c>
      <c r="P974" s="5">
        <v>79.81</v>
      </c>
      <c r="Q974" s="5">
        <f t="shared" si="60"/>
        <v>654.37249999999995</v>
      </c>
      <c r="R974" s="5">
        <f t="shared" si="61"/>
        <v>399.05</v>
      </c>
      <c r="S974" s="5">
        <f t="shared" si="62"/>
        <v>255.32249999999993</v>
      </c>
      <c r="T974" s="7">
        <f t="shared" si="63"/>
        <v>0.39017914108554369</v>
      </c>
    </row>
    <row r="975" spans="1:20" ht="15.6">
      <c r="A975" s="2">
        <v>3230</v>
      </c>
      <c r="B975" s="3">
        <v>46174</v>
      </c>
      <c r="C975" s="4">
        <f>YEAR(SalesDataTable[[#This Row],[Order Date]])</f>
        <v>2026</v>
      </c>
      <c r="D975" s="16" t="str">
        <f>"Q"&amp;ROUNDUP(MONTH(SalesDataTable[[#This Row],[Order Date]])/3,0)</f>
        <v>Q2</v>
      </c>
      <c r="E975" s="4">
        <f>MONTH(SalesDataTable[[#This Row],[Order Date]])</f>
        <v>6</v>
      </c>
      <c r="F975" s="16" t="str">
        <f>TEXT(SalesDataTable[[#This Row],[Order Date]],"MMM")</f>
        <v>Jun</v>
      </c>
      <c r="G975" s="4" t="s">
        <v>11</v>
      </c>
      <c r="H975" s="4" t="s">
        <v>52</v>
      </c>
      <c r="I975" s="4" t="s">
        <v>19</v>
      </c>
      <c r="J975" s="4" t="s">
        <v>3</v>
      </c>
      <c r="K975" s="4" t="s">
        <v>34</v>
      </c>
      <c r="L975" s="4" t="s">
        <v>38</v>
      </c>
      <c r="M975" s="8">
        <v>1</v>
      </c>
      <c r="N975" s="5">
        <v>124.17</v>
      </c>
      <c r="O975" s="6">
        <v>0</v>
      </c>
      <c r="P975" s="5">
        <v>71.040000000000006</v>
      </c>
      <c r="Q975" s="5">
        <f t="shared" si="60"/>
        <v>124.17</v>
      </c>
      <c r="R975" s="5">
        <f t="shared" si="61"/>
        <v>71.040000000000006</v>
      </c>
      <c r="S975" s="5">
        <f t="shared" si="62"/>
        <v>53.129999999999995</v>
      </c>
      <c r="T975" s="7">
        <f t="shared" si="63"/>
        <v>0.4278811307079004</v>
      </c>
    </row>
    <row r="976" spans="1:20" ht="15.6">
      <c r="A976" s="2">
        <v>3415</v>
      </c>
      <c r="B976" s="3">
        <v>46174</v>
      </c>
      <c r="C976" s="4">
        <f>YEAR(SalesDataTable[[#This Row],[Order Date]])</f>
        <v>2026</v>
      </c>
      <c r="D976" s="16" t="str">
        <f>"Q"&amp;ROUNDUP(MONTH(SalesDataTable[[#This Row],[Order Date]])/3,0)</f>
        <v>Q2</v>
      </c>
      <c r="E976" s="4">
        <f>MONTH(SalesDataTable[[#This Row],[Order Date]])</f>
        <v>6</v>
      </c>
      <c r="F976" s="16" t="str">
        <f>TEXT(SalesDataTable[[#This Row],[Order Date]],"MMM")</f>
        <v>Jun</v>
      </c>
      <c r="G976" s="4" t="s">
        <v>11</v>
      </c>
      <c r="H976" s="4" t="s">
        <v>25</v>
      </c>
      <c r="I976" s="4" t="s">
        <v>19</v>
      </c>
      <c r="J976" s="4" t="s">
        <v>3</v>
      </c>
      <c r="K976" s="4" t="s">
        <v>9</v>
      </c>
      <c r="L976" s="4" t="s">
        <v>37</v>
      </c>
      <c r="M976" s="8">
        <v>1</v>
      </c>
      <c r="N976" s="5">
        <v>152.94999999999999</v>
      </c>
      <c r="O976" s="6">
        <v>0.05</v>
      </c>
      <c r="P976" s="5">
        <v>76.97</v>
      </c>
      <c r="Q976" s="5">
        <f t="shared" si="60"/>
        <v>145.30249999999998</v>
      </c>
      <c r="R976" s="5">
        <f t="shared" si="61"/>
        <v>76.97</v>
      </c>
      <c r="S976" s="5">
        <f t="shared" si="62"/>
        <v>68.332499999999982</v>
      </c>
      <c r="T976" s="7">
        <f t="shared" si="63"/>
        <v>0.47027752447480248</v>
      </c>
    </row>
    <row r="977" spans="1:20" ht="15.6">
      <c r="A977" s="2">
        <v>4130</v>
      </c>
      <c r="B977" s="3">
        <v>46174</v>
      </c>
      <c r="C977" s="4">
        <f>YEAR(SalesDataTable[[#This Row],[Order Date]])</f>
        <v>2026</v>
      </c>
      <c r="D977" s="16" t="str">
        <f>"Q"&amp;ROUNDUP(MONTH(SalesDataTable[[#This Row],[Order Date]])/3,0)</f>
        <v>Q2</v>
      </c>
      <c r="E977" s="4">
        <f>MONTH(SalesDataTable[[#This Row],[Order Date]])</f>
        <v>6</v>
      </c>
      <c r="F977" s="16" t="str">
        <f>TEXT(SalesDataTable[[#This Row],[Order Date]],"MMM")</f>
        <v>Jun</v>
      </c>
      <c r="G977" s="4" t="s">
        <v>20</v>
      </c>
      <c r="H977" s="4" t="s">
        <v>47</v>
      </c>
      <c r="I977" s="4" t="s">
        <v>2</v>
      </c>
      <c r="J977" s="4" t="s">
        <v>13</v>
      </c>
      <c r="K977" s="4" t="s">
        <v>4</v>
      </c>
      <c r="L977" s="4" t="s">
        <v>5</v>
      </c>
      <c r="M977" s="8">
        <v>3</v>
      </c>
      <c r="N977" s="5">
        <v>80.099999999999994</v>
      </c>
      <c r="O977" s="6">
        <v>0</v>
      </c>
      <c r="P977" s="5">
        <v>43.51</v>
      </c>
      <c r="Q977" s="5">
        <f t="shared" si="60"/>
        <v>240.29999999999998</v>
      </c>
      <c r="R977" s="5">
        <f t="shared" si="61"/>
        <v>130.53</v>
      </c>
      <c r="S977" s="5">
        <f t="shared" si="62"/>
        <v>109.76999999999998</v>
      </c>
      <c r="T977" s="7">
        <f t="shared" si="63"/>
        <v>0.45680399500624214</v>
      </c>
    </row>
    <row r="978" spans="1:20" ht="15.6">
      <c r="A978" s="2">
        <v>4314</v>
      </c>
      <c r="B978" s="3">
        <v>46174</v>
      </c>
      <c r="C978" s="4">
        <f>YEAR(SalesDataTable[[#This Row],[Order Date]])</f>
        <v>2026</v>
      </c>
      <c r="D978" s="16" t="str">
        <f>"Q"&amp;ROUNDUP(MONTH(SalesDataTable[[#This Row],[Order Date]])/3,0)</f>
        <v>Q2</v>
      </c>
      <c r="E978" s="4">
        <f>MONTH(SalesDataTable[[#This Row],[Order Date]])</f>
        <v>6</v>
      </c>
      <c r="F978" s="16" t="str">
        <f>TEXT(SalesDataTable[[#This Row],[Order Date]],"MMM")</f>
        <v>Jun</v>
      </c>
      <c r="G978" s="4" t="s">
        <v>20</v>
      </c>
      <c r="H978" s="4" t="s">
        <v>21</v>
      </c>
      <c r="I978" s="4" t="s">
        <v>19</v>
      </c>
      <c r="J978" s="4" t="s">
        <v>13</v>
      </c>
      <c r="K978" s="4" t="s">
        <v>34</v>
      </c>
      <c r="L978" s="4" t="s">
        <v>42</v>
      </c>
      <c r="M978" s="8">
        <v>2</v>
      </c>
      <c r="N978" s="5">
        <v>36.61</v>
      </c>
      <c r="O978" s="6">
        <v>0</v>
      </c>
      <c r="P978" s="5">
        <v>14.15</v>
      </c>
      <c r="Q978" s="5">
        <f t="shared" si="60"/>
        <v>73.22</v>
      </c>
      <c r="R978" s="5">
        <f t="shared" si="61"/>
        <v>28.3</v>
      </c>
      <c r="S978" s="5">
        <f t="shared" si="62"/>
        <v>44.92</v>
      </c>
      <c r="T978" s="7">
        <f t="shared" si="63"/>
        <v>0.61349358098880091</v>
      </c>
    </row>
    <row r="979" spans="1:20" ht="15.6">
      <c r="A979" s="2">
        <v>998</v>
      </c>
      <c r="B979" s="3">
        <v>46175</v>
      </c>
      <c r="C979" s="4">
        <f>YEAR(SalesDataTable[[#This Row],[Order Date]])</f>
        <v>2026</v>
      </c>
      <c r="D979" s="16" t="str">
        <f>"Q"&amp;ROUNDUP(MONTH(SalesDataTable[[#This Row],[Order Date]])/3,0)</f>
        <v>Q2</v>
      </c>
      <c r="E979" s="4">
        <f>MONTH(SalesDataTable[[#This Row],[Order Date]])</f>
        <v>6</v>
      </c>
      <c r="F979" s="16" t="str">
        <f>TEXT(SalesDataTable[[#This Row],[Order Date]],"MMM")</f>
        <v>Jun</v>
      </c>
      <c r="G979" s="4" t="s">
        <v>6</v>
      </c>
      <c r="H979" s="4" t="s">
        <v>41</v>
      </c>
      <c r="I979" s="4" t="s">
        <v>2</v>
      </c>
      <c r="J979" s="4" t="s">
        <v>3</v>
      </c>
      <c r="K979" s="4" t="s">
        <v>14</v>
      </c>
      <c r="L979" s="4" t="s">
        <v>44</v>
      </c>
      <c r="M979" s="8">
        <v>2</v>
      </c>
      <c r="N979" s="5">
        <v>131.81</v>
      </c>
      <c r="O979" s="6">
        <v>0.05</v>
      </c>
      <c r="P979" s="5">
        <v>66.09</v>
      </c>
      <c r="Q979" s="5">
        <f t="shared" si="60"/>
        <v>250.43899999999999</v>
      </c>
      <c r="R979" s="5">
        <f t="shared" si="61"/>
        <v>132.18</v>
      </c>
      <c r="S979" s="5">
        <f t="shared" si="62"/>
        <v>118.25899999999999</v>
      </c>
      <c r="T979" s="7">
        <f t="shared" si="63"/>
        <v>0.47220680485068217</v>
      </c>
    </row>
    <row r="980" spans="1:20" ht="15.6">
      <c r="A980" s="2">
        <v>1172</v>
      </c>
      <c r="B980" s="3">
        <v>46175</v>
      </c>
      <c r="C980" s="4">
        <f>YEAR(SalesDataTable[[#This Row],[Order Date]])</f>
        <v>2026</v>
      </c>
      <c r="D980" s="16" t="str">
        <f>"Q"&amp;ROUNDUP(MONTH(SalesDataTable[[#This Row],[Order Date]])/3,0)</f>
        <v>Q2</v>
      </c>
      <c r="E980" s="4">
        <f>MONTH(SalesDataTable[[#This Row],[Order Date]])</f>
        <v>6</v>
      </c>
      <c r="F980" s="16" t="str">
        <f>TEXT(SalesDataTable[[#This Row],[Order Date]],"MMM")</f>
        <v>Jun</v>
      </c>
      <c r="G980" s="4" t="s">
        <v>0</v>
      </c>
      <c r="H980" s="4" t="s">
        <v>50</v>
      </c>
      <c r="I980" s="4" t="s">
        <v>2</v>
      </c>
      <c r="J980" s="4" t="s">
        <v>3</v>
      </c>
      <c r="K980" s="4" t="s">
        <v>9</v>
      </c>
      <c r="L980" s="4" t="s">
        <v>37</v>
      </c>
      <c r="M980" s="8">
        <v>1</v>
      </c>
      <c r="N980" s="5">
        <v>153.43</v>
      </c>
      <c r="O980" s="6">
        <v>0.05</v>
      </c>
      <c r="P980" s="5">
        <v>78.16</v>
      </c>
      <c r="Q980" s="5">
        <f t="shared" si="60"/>
        <v>145.7585</v>
      </c>
      <c r="R980" s="5">
        <f t="shared" si="61"/>
        <v>78.16</v>
      </c>
      <c r="S980" s="5">
        <f t="shared" si="62"/>
        <v>67.598500000000001</v>
      </c>
      <c r="T980" s="7">
        <f t="shared" si="63"/>
        <v>0.46377055197467043</v>
      </c>
    </row>
    <row r="981" spans="1:20" ht="15.6">
      <c r="A981" s="2">
        <v>1261</v>
      </c>
      <c r="B981" s="3">
        <v>46175</v>
      </c>
      <c r="C981" s="4">
        <f>YEAR(SalesDataTable[[#This Row],[Order Date]])</f>
        <v>2026</v>
      </c>
      <c r="D981" s="16" t="str">
        <f>"Q"&amp;ROUNDUP(MONTH(SalesDataTable[[#This Row],[Order Date]])/3,0)</f>
        <v>Q2</v>
      </c>
      <c r="E981" s="4">
        <f>MONTH(SalesDataTable[[#This Row],[Order Date]])</f>
        <v>6</v>
      </c>
      <c r="F981" s="16" t="str">
        <f>TEXT(SalesDataTable[[#This Row],[Order Date]],"MMM")</f>
        <v>Jun</v>
      </c>
      <c r="G981" s="4" t="s">
        <v>6</v>
      </c>
      <c r="H981" s="4" t="s">
        <v>49</v>
      </c>
      <c r="I981" s="4" t="s">
        <v>2</v>
      </c>
      <c r="J981" s="4" t="s">
        <v>13</v>
      </c>
      <c r="K981" s="4" t="s">
        <v>4</v>
      </c>
      <c r="L981" s="4" t="s">
        <v>5</v>
      </c>
      <c r="M981" s="8">
        <v>2</v>
      </c>
      <c r="N981" s="5">
        <v>80.06</v>
      </c>
      <c r="O981" s="6">
        <v>0</v>
      </c>
      <c r="P981" s="5">
        <v>42.87</v>
      </c>
      <c r="Q981" s="5">
        <f t="shared" si="60"/>
        <v>160.12</v>
      </c>
      <c r="R981" s="5">
        <f t="shared" si="61"/>
        <v>85.74</v>
      </c>
      <c r="S981" s="5">
        <f t="shared" si="62"/>
        <v>74.38000000000001</v>
      </c>
      <c r="T981" s="7">
        <f t="shared" si="63"/>
        <v>0.4645266050462154</v>
      </c>
    </row>
    <row r="982" spans="1:20" ht="15.6">
      <c r="A982" s="2">
        <v>1762</v>
      </c>
      <c r="B982" s="3">
        <v>46175</v>
      </c>
      <c r="C982" s="4">
        <f>YEAR(SalesDataTable[[#This Row],[Order Date]])</f>
        <v>2026</v>
      </c>
      <c r="D982" s="16" t="str">
        <f>"Q"&amp;ROUNDUP(MONTH(SalesDataTable[[#This Row],[Order Date]])/3,0)</f>
        <v>Q2</v>
      </c>
      <c r="E982" s="4">
        <f>MONTH(SalesDataTable[[#This Row],[Order Date]])</f>
        <v>6</v>
      </c>
      <c r="F982" s="16" t="str">
        <f>TEXT(SalesDataTable[[#This Row],[Order Date]],"MMM")</f>
        <v>Jun</v>
      </c>
      <c r="G982" s="4" t="s">
        <v>20</v>
      </c>
      <c r="H982" s="4" t="s">
        <v>47</v>
      </c>
      <c r="I982" s="4" t="s">
        <v>19</v>
      </c>
      <c r="J982" s="4" t="s">
        <v>16</v>
      </c>
      <c r="K982" s="4" t="s">
        <v>34</v>
      </c>
      <c r="L982" s="4" t="s">
        <v>35</v>
      </c>
      <c r="M982" s="8">
        <v>1</v>
      </c>
      <c r="N982" s="5">
        <v>40.549999999999997</v>
      </c>
      <c r="O982" s="6">
        <v>0</v>
      </c>
      <c r="P982" s="5">
        <v>15.16</v>
      </c>
      <c r="Q982" s="5">
        <f t="shared" si="60"/>
        <v>40.549999999999997</v>
      </c>
      <c r="R982" s="5">
        <f t="shared" si="61"/>
        <v>15.16</v>
      </c>
      <c r="S982" s="5">
        <f t="shared" si="62"/>
        <v>25.389999999999997</v>
      </c>
      <c r="T982" s="7">
        <f t="shared" si="63"/>
        <v>0.62614056720098643</v>
      </c>
    </row>
    <row r="983" spans="1:20" ht="15.6">
      <c r="A983" s="2">
        <v>1851</v>
      </c>
      <c r="B983" s="3">
        <v>46175</v>
      </c>
      <c r="C983" s="4">
        <f>YEAR(SalesDataTable[[#This Row],[Order Date]])</f>
        <v>2026</v>
      </c>
      <c r="D983" s="16" t="str">
        <f>"Q"&amp;ROUNDUP(MONTH(SalesDataTable[[#This Row],[Order Date]])/3,0)</f>
        <v>Q2</v>
      </c>
      <c r="E983" s="4">
        <f>MONTH(SalesDataTable[[#This Row],[Order Date]])</f>
        <v>6</v>
      </c>
      <c r="F983" s="16" t="str">
        <f>TEXT(SalesDataTable[[#This Row],[Order Date]],"MMM")</f>
        <v>Jun</v>
      </c>
      <c r="G983" s="4" t="s">
        <v>6</v>
      </c>
      <c r="H983" s="4" t="s">
        <v>27</v>
      </c>
      <c r="I983" s="4" t="s">
        <v>2</v>
      </c>
      <c r="J983" s="4" t="s">
        <v>13</v>
      </c>
      <c r="K983" s="4" t="s">
        <v>14</v>
      </c>
      <c r="L983" s="4" t="s">
        <v>32</v>
      </c>
      <c r="M983" s="8">
        <v>3</v>
      </c>
      <c r="N983" s="5">
        <v>45.43</v>
      </c>
      <c r="O983" s="6">
        <v>0.15</v>
      </c>
      <c r="P983" s="5">
        <v>17.850000000000001</v>
      </c>
      <c r="Q983" s="5">
        <f t="shared" si="60"/>
        <v>115.84649999999999</v>
      </c>
      <c r="R983" s="5">
        <f t="shared" si="61"/>
        <v>53.550000000000004</v>
      </c>
      <c r="S983" s="5">
        <f t="shared" si="62"/>
        <v>62.296499999999988</v>
      </c>
      <c r="T983" s="7">
        <f t="shared" si="63"/>
        <v>0.53775038520801222</v>
      </c>
    </row>
    <row r="984" spans="1:20" ht="15.6">
      <c r="A984" s="2">
        <v>3205</v>
      </c>
      <c r="B984" s="3">
        <v>46175</v>
      </c>
      <c r="C984" s="4">
        <f>YEAR(SalesDataTable[[#This Row],[Order Date]])</f>
        <v>2026</v>
      </c>
      <c r="D984" s="16" t="str">
        <f>"Q"&amp;ROUNDUP(MONTH(SalesDataTable[[#This Row],[Order Date]])/3,0)</f>
        <v>Q2</v>
      </c>
      <c r="E984" s="4">
        <f>MONTH(SalesDataTable[[#This Row],[Order Date]])</f>
        <v>6</v>
      </c>
      <c r="F984" s="16" t="str">
        <f>TEXT(SalesDataTable[[#This Row],[Order Date]],"MMM")</f>
        <v>Jun</v>
      </c>
      <c r="G984" s="4" t="s">
        <v>20</v>
      </c>
      <c r="H984" s="4" t="s">
        <v>21</v>
      </c>
      <c r="I984" s="4" t="s">
        <v>8</v>
      </c>
      <c r="J984" s="4" t="s">
        <v>16</v>
      </c>
      <c r="K984" s="4" t="s">
        <v>9</v>
      </c>
      <c r="L984" s="4" t="s">
        <v>17</v>
      </c>
      <c r="M984" s="8">
        <v>6</v>
      </c>
      <c r="N984" s="5">
        <v>146.85</v>
      </c>
      <c r="O984" s="6">
        <v>0.15</v>
      </c>
      <c r="P984" s="5">
        <v>80.45</v>
      </c>
      <c r="Q984" s="5">
        <f t="shared" si="60"/>
        <v>748.93499999999995</v>
      </c>
      <c r="R984" s="5">
        <f t="shared" si="61"/>
        <v>482.70000000000005</v>
      </c>
      <c r="S984" s="5">
        <f t="shared" si="62"/>
        <v>266.2349999999999</v>
      </c>
      <c r="T984" s="7">
        <f t="shared" si="63"/>
        <v>0.35548478839952724</v>
      </c>
    </row>
    <row r="985" spans="1:20" ht="15.6">
      <c r="A985" s="2">
        <v>1396</v>
      </c>
      <c r="B985" s="3">
        <v>46176</v>
      </c>
      <c r="C985" s="4">
        <f>YEAR(SalesDataTable[[#This Row],[Order Date]])</f>
        <v>2026</v>
      </c>
      <c r="D985" s="16" t="str">
        <f>"Q"&amp;ROUNDUP(MONTH(SalesDataTable[[#This Row],[Order Date]])/3,0)</f>
        <v>Q2</v>
      </c>
      <c r="E985" s="4">
        <f>MONTH(SalesDataTable[[#This Row],[Order Date]])</f>
        <v>6</v>
      </c>
      <c r="F985" s="16" t="str">
        <f>TEXT(SalesDataTable[[#This Row],[Order Date]],"MMM")</f>
        <v>Jun</v>
      </c>
      <c r="G985" s="4" t="s">
        <v>11</v>
      </c>
      <c r="H985" s="4" t="s">
        <v>18</v>
      </c>
      <c r="I985" s="4" t="s">
        <v>2</v>
      </c>
      <c r="J985" s="4" t="s">
        <v>16</v>
      </c>
      <c r="K985" s="4" t="s">
        <v>23</v>
      </c>
      <c r="L985" s="4" t="s">
        <v>29</v>
      </c>
      <c r="M985" s="8">
        <v>1</v>
      </c>
      <c r="N985" s="5">
        <v>192.33</v>
      </c>
      <c r="O985" s="6">
        <v>0.1</v>
      </c>
      <c r="P985" s="5">
        <v>105.15</v>
      </c>
      <c r="Q985" s="5">
        <f t="shared" si="60"/>
        <v>173.09700000000001</v>
      </c>
      <c r="R985" s="5">
        <f t="shared" si="61"/>
        <v>105.15</v>
      </c>
      <c r="S985" s="5">
        <f t="shared" si="62"/>
        <v>67.947000000000003</v>
      </c>
      <c r="T985" s="7">
        <f t="shared" si="63"/>
        <v>0.39253713235931298</v>
      </c>
    </row>
    <row r="986" spans="1:20" ht="15.6">
      <c r="A986" s="2">
        <v>1441</v>
      </c>
      <c r="B986" s="3">
        <v>46176</v>
      </c>
      <c r="C986" s="4">
        <f>YEAR(SalesDataTable[[#This Row],[Order Date]])</f>
        <v>2026</v>
      </c>
      <c r="D986" s="16" t="str">
        <f>"Q"&amp;ROUNDUP(MONTH(SalesDataTable[[#This Row],[Order Date]])/3,0)</f>
        <v>Q2</v>
      </c>
      <c r="E986" s="4">
        <f>MONTH(SalesDataTable[[#This Row],[Order Date]])</f>
        <v>6</v>
      </c>
      <c r="F986" s="16" t="str">
        <f>TEXT(SalesDataTable[[#This Row],[Order Date]],"MMM")</f>
        <v>Jun</v>
      </c>
      <c r="G986" s="4" t="s">
        <v>11</v>
      </c>
      <c r="H986" s="4" t="s">
        <v>39</v>
      </c>
      <c r="I986" s="4" t="s">
        <v>28</v>
      </c>
      <c r="J986" s="4" t="s">
        <v>13</v>
      </c>
      <c r="K986" s="4" t="s">
        <v>14</v>
      </c>
      <c r="L986" s="4" t="s">
        <v>44</v>
      </c>
      <c r="M986" s="8">
        <v>3</v>
      </c>
      <c r="N986" s="5">
        <v>135.4</v>
      </c>
      <c r="O986" s="6">
        <v>0</v>
      </c>
      <c r="P986" s="5">
        <v>65.16</v>
      </c>
      <c r="Q986" s="5">
        <f t="shared" si="60"/>
        <v>406.20000000000005</v>
      </c>
      <c r="R986" s="5">
        <f t="shared" si="61"/>
        <v>195.48</v>
      </c>
      <c r="S986" s="5">
        <f t="shared" si="62"/>
        <v>210.72000000000006</v>
      </c>
      <c r="T986" s="7">
        <f t="shared" si="63"/>
        <v>0.51875923190546536</v>
      </c>
    </row>
    <row r="987" spans="1:20" ht="15.6">
      <c r="A987" s="2">
        <v>1511</v>
      </c>
      <c r="B987" s="3">
        <v>46176</v>
      </c>
      <c r="C987" s="4">
        <f>YEAR(SalesDataTable[[#This Row],[Order Date]])</f>
        <v>2026</v>
      </c>
      <c r="D987" s="16" t="str">
        <f>"Q"&amp;ROUNDUP(MONTH(SalesDataTable[[#This Row],[Order Date]])/3,0)</f>
        <v>Q2</v>
      </c>
      <c r="E987" s="4">
        <f>MONTH(SalesDataTable[[#This Row],[Order Date]])</f>
        <v>6</v>
      </c>
      <c r="F987" s="16" t="str">
        <f>TEXT(SalesDataTable[[#This Row],[Order Date]],"MMM")</f>
        <v>Jun</v>
      </c>
      <c r="G987" s="4" t="s">
        <v>11</v>
      </c>
      <c r="H987" s="4" t="s">
        <v>25</v>
      </c>
      <c r="I987" s="4" t="s">
        <v>2</v>
      </c>
      <c r="J987" s="4" t="s">
        <v>13</v>
      </c>
      <c r="K987" s="4" t="s">
        <v>34</v>
      </c>
      <c r="L987" s="4" t="s">
        <v>42</v>
      </c>
      <c r="M987" s="8">
        <v>2</v>
      </c>
      <c r="N987" s="5">
        <v>36.08</v>
      </c>
      <c r="O987" s="6">
        <v>0.05</v>
      </c>
      <c r="P987" s="5">
        <v>13.73</v>
      </c>
      <c r="Q987" s="5">
        <f t="shared" si="60"/>
        <v>68.551999999999992</v>
      </c>
      <c r="R987" s="5">
        <f t="shared" si="61"/>
        <v>27.46</v>
      </c>
      <c r="S987" s="5">
        <f t="shared" si="62"/>
        <v>41.091999999999992</v>
      </c>
      <c r="T987" s="7">
        <f t="shared" si="63"/>
        <v>0.59942817131520587</v>
      </c>
    </row>
    <row r="988" spans="1:20" ht="15.6">
      <c r="A988" s="2">
        <v>1701</v>
      </c>
      <c r="B988" s="3">
        <v>46176</v>
      </c>
      <c r="C988" s="4">
        <f>YEAR(SalesDataTable[[#This Row],[Order Date]])</f>
        <v>2026</v>
      </c>
      <c r="D988" s="16" t="str">
        <f>"Q"&amp;ROUNDUP(MONTH(SalesDataTable[[#This Row],[Order Date]])/3,0)</f>
        <v>Q2</v>
      </c>
      <c r="E988" s="4">
        <f>MONTH(SalesDataTable[[#This Row],[Order Date]])</f>
        <v>6</v>
      </c>
      <c r="F988" s="16" t="str">
        <f>TEXT(SalesDataTable[[#This Row],[Order Date]],"MMM")</f>
        <v>Jun</v>
      </c>
      <c r="G988" s="4" t="s">
        <v>0</v>
      </c>
      <c r="H988" s="4" t="s">
        <v>36</v>
      </c>
      <c r="I988" s="4" t="s">
        <v>2</v>
      </c>
      <c r="J988" s="4" t="s">
        <v>13</v>
      </c>
      <c r="K988" s="4" t="s">
        <v>14</v>
      </c>
      <c r="L988" s="4" t="s">
        <v>32</v>
      </c>
      <c r="M988" s="8">
        <v>1</v>
      </c>
      <c r="N988" s="5">
        <v>46.16</v>
      </c>
      <c r="O988" s="6">
        <v>0</v>
      </c>
      <c r="P988" s="5">
        <v>18.36</v>
      </c>
      <c r="Q988" s="5">
        <f t="shared" si="60"/>
        <v>46.16</v>
      </c>
      <c r="R988" s="5">
        <f t="shared" si="61"/>
        <v>18.36</v>
      </c>
      <c r="S988" s="5">
        <f t="shared" si="62"/>
        <v>27.799999999999997</v>
      </c>
      <c r="T988" s="7">
        <f t="shared" si="63"/>
        <v>0.60225303292894283</v>
      </c>
    </row>
    <row r="989" spans="1:20" ht="15.6">
      <c r="A989" s="2">
        <v>1984</v>
      </c>
      <c r="B989" s="3">
        <v>46176</v>
      </c>
      <c r="C989" s="4">
        <f>YEAR(SalesDataTable[[#This Row],[Order Date]])</f>
        <v>2026</v>
      </c>
      <c r="D989" s="16" t="str">
        <f>"Q"&amp;ROUNDUP(MONTH(SalesDataTable[[#This Row],[Order Date]])/3,0)</f>
        <v>Q2</v>
      </c>
      <c r="E989" s="4">
        <f>MONTH(SalesDataTable[[#This Row],[Order Date]])</f>
        <v>6</v>
      </c>
      <c r="F989" s="16" t="str">
        <f>TEXT(SalesDataTable[[#This Row],[Order Date]],"MMM")</f>
        <v>Jun</v>
      </c>
      <c r="G989" s="4" t="s">
        <v>6</v>
      </c>
      <c r="H989" s="4" t="s">
        <v>7</v>
      </c>
      <c r="I989" s="4" t="s">
        <v>2</v>
      </c>
      <c r="J989" s="4" t="s">
        <v>3</v>
      </c>
      <c r="K989" s="4" t="s">
        <v>4</v>
      </c>
      <c r="L989" s="4" t="s">
        <v>22</v>
      </c>
      <c r="M989" s="8">
        <v>2</v>
      </c>
      <c r="N989" s="5">
        <v>50.77</v>
      </c>
      <c r="O989" s="6">
        <v>0</v>
      </c>
      <c r="P989" s="5">
        <v>22.93</v>
      </c>
      <c r="Q989" s="5">
        <f t="shared" si="60"/>
        <v>101.54</v>
      </c>
      <c r="R989" s="5">
        <f t="shared" si="61"/>
        <v>45.86</v>
      </c>
      <c r="S989" s="5">
        <f t="shared" si="62"/>
        <v>55.680000000000007</v>
      </c>
      <c r="T989" s="7">
        <f t="shared" si="63"/>
        <v>0.54835532794957653</v>
      </c>
    </row>
    <row r="990" spans="1:20" ht="15.6">
      <c r="A990" s="2">
        <v>2572</v>
      </c>
      <c r="B990" s="3">
        <v>46176</v>
      </c>
      <c r="C990" s="4">
        <f>YEAR(SalesDataTable[[#This Row],[Order Date]])</f>
        <v>2026</v>
      </c>
      <c r="D990" s="16" t="str">
        <f>"Q"&amp;ROUNDUP(MONTH(SalesDataTable[[#This Row],[Order Date]])/3,0)</f>
        <v>Q2</v>
      </c>
      <c r="E990" s="4">
        <f>MONTH(SalesDataTable[[#This Row],[Order Date]])</f>
        <v>6</v>
      </c>
      <c r="F990" s="16" t="str">
        <f>TEXT(SalesDataTable[[#This Row],[Order Date]],"MMM")</f>
        <v>Jun</v>
      </c>
      <c r="G990" s="4" t="s">
        <v>20</v>
      </c>
      <c r="H990" s="4" t="s">
        <v>33</v>
      </c>
      <c r="I990" s="4" t="s">
        <v>28</v>
      </c>
      <c r="J990" s="4" t="s">
        <v>16</v>
      </c>
      <c r="K990" s="4" t="s">
        <v>9</v>
      </c>
      <c r="L990" s="4" t="s">
        <v>46</v>
      </c>
      <c r="M990" s="8">
        <v>2</v>
      </c>
      <c r="N990" s="5">
        <v>70.97</v>
      </c>
      <c r="O990" s="6">
        <v>0.05</v>
      </c>
      <c r="P990" s="5">
        <v>32.54</v>
      </c>
      <c r="Q990" s="5">
        <f t="shared" si="60"/>
        <v>134.84299999999999</v>
      </c>
      <c r="R990" s="5">
        <f t="shared" si="61"/>
        <v>65.08</v>
      </c>
      <c r="S990" s="5">
        <f t="shared" si="62"/>
        <v>69.762999999999991</v>
      </c>
      <c r="T990" s="7">
        <f t="shared" si="63"/>
        <v>0.51736463887632278</v>
      </c>
    </row>
    <row r="991" spans="1:20" ht="15.6">
      <c r="A991" s="2">
        <v>2833</v>
      </c>
      <c r="B991" s="3">
        <v>46176</v>
      </c>
      <c r="C991" s="4">
        <f>YEAR(SalesDataTable[[#This Row],[Order Date]])</f>
        <v>2026</v>
      </c>
      <c r="D991" s="16" t="str">
        <f>"Q"&amp;ROUNDUP(MONTH(SalesDataTable[[#This Row],[Order Date]])/3,0)</f>
        <v>Q2</v>
      </c>
      <c r="E991" s="4">
        <f>MONTH(SalesDataTable[[#This Row],[Order Date]])</f>
        <v>6</v>
      </c>
      <c r="F991" s="16" t="str">
        <f>TEXT(SalesDataTable[[#This Row],[Order Date]],"MMM")</f>
        <v>Jun</v>
      </c>
      <c r="G991" s="4" t="s">
        <v>20</v>
      </c>
      <c r="H991" s="4" t="s">
        <v>47</v>
      </c>
      <c r="I991" s="4" t="s">
        <v>2</v>
      </c>
      <c r="J991" s="4" t="s">
        <v>3</v>
      </c>
      <c r="K991" s="4" t="s">
        <v>9</v>
      </c>
      <c r="L991" s="4" t="s">
        <v>17</v>
      </c>
      <c r="M991" s="8">
        <v>3</v>
      </c>
      <c r="N991" s="5">
        <v>141.6</v>
      </c>
      <c r="O991" s="6">
        <v>0</v>
      </c>
      <c r="P991" s="5">
        <v>78.02</v>
      </c>
      <c r="Q991" s="5">
        <f t="shared" si="60"/>
        <v>424.79999999999995</v>
      </c>
      <c r="R991" s="5">
        <f t="shared" si="61"/>
        <v>234.06</v>
      </c>
      <c r="S991" s="5">
        <f t="shared" si="62"/>
        <v>190.73999999999995</v>
      </c>
      <c r="T991" s="7">
        <f t="shared" si="63"/>
        <v>0.44901129943502821</v>
      </c>
    </row>
    <row r="992" spans="1:20" ht="15.6">
      <c r="A992" s="2">
        <v>3522</v>
      </c>
      <c r="B992" s="3">
        <v>46176</v>
      </c>
      <c r="C992" s="4">
        <f>YEAR(SalesDataTable[[#This Row],[Order Date]])</f>
        <v>2026</v>
      </c>
      <c r="D992" s="16" t="str">
        <f>"Q"&amp;ROUNDUP(MONTH(SalesDataTable[[#This Row],[Order Date]])/3,0)</f>
        <v>Q2</v>
      </c>
      <c r="E992" s="4">
        <f>MONTH(SalesDataTable[[#This Row],[Order Date]])</f>
        <v>6</v>
      </c>
      <c r="F992" s="16" t="str">
        <f>TEXT(SalesDataTable[[#This Row],[Order Date]],"MMM")</f>
        <v>Jun</v>
      </c>
      <c r="G992" s="4" t="s">
        <v>20</v>
      </c>
      <c r="H992" s="4" t="s">
        <v>47</v>
      </c>
      <c r="I992" s="4" t="s">
        <v>2</v>
      </c>
      <c r="J992" s="4" t="s">
        <v>13</v>
      </c>
      <c r="K992" s="4" t="s">
        <v>4</v>
      </c>
      <c r="L992" s="4" t="s">
        <v>26</v>
      </c>
      <c r="M992" s="8">
        <v>1</v>
      </c>
      <c r="N992" s="5">
        <v>40.57</v>
      </c>
      <c r="O992" s="6">
        <v>0</v>
      </c>
      <c r="P992" s="5">
        <v>16.329999999999998</v>
      </c>
      <c r="Q992" s="5">
        <f t="shared" si="60"/>
        <v>40.57</v>
      </c>
      <c r="R992" s="5">
        <f t="shared" si="61"/>
        <v>16.329999999999998</v>
      </c>
      <c r="S992" s="5">
        <f t="shared" si="62"/>
        <v>24.240000000000002</v>
      </c>
      <c r="T992" s="7">
        <f t="shared" si="63"/>
        <v>0.59748582696573826</v>
      </c>
    </row>
    <row r="993" spans="1:20" ht="15.6">
      <c r="A993" s="2">
        <v>146</v>
      </c>
      <c r="B993" s="3">
        <v>46177</v>
      </c>
      <c r="C993" s="4">
        <f>YEAR(SalesDataTable[[#This Row],[Order Date]])</f>
        <v>2026</v>
      </c>
      <c r="D993" s="16" t="str">
        <f>"Q"&amp;ROUNDUP(MONTH(SalesDataTable[[#This Row],[Order Date]])/3,0)</f>
        <v>Q2</v>
      </c>
      <c r="E993" s="4">
        <f>MONTH(SalesDataTable[[#This Row],[Order Date]])</f>
        <v>6</v>
      </c>
      <c r="F993" s="16" t="str">
        <f>TEXT(SalesDataTable[[#This Row],[Order Date]],"MMM")</f>
        <v>Jun</v>
      </c>
      <c r="G993" s="4" t="s">
        <v>6</v>
      </c>
      <c r="H993" s="4" t="s">
        <v>49</v>
      </c>
      <c r="I993" s="4" t="s">
        <v>28</v>
      </c>
      <c r="J993" s="4" t="s">
        <v>3</v>
      </c>
      <c r="K993" s="4" t="s">
        <v>4</v>
      </c>
      <c r="L993" s="4" t="s">
        <v>5</v>
      </c>
      <c r="M993" s="8">
        <v>2</v>
      </c>
      <c r="N993" s="5">
        <v>81.81</v>
      </c>
      <c r="O993" s="6">
        <v>0</v>
      </c>
      <c r="P993" s="5">
        <v>42.54</v>
      </c>
      <c r="Q993" s="5">
        <f t="shared" si="60"/>
        <v>163.62</v>
      </c>
      <c r="R993" s="5">
        <f t="shared" si="61"/>
        <v>85.08</v>
      </c>
      <c r="S993" s="5">
        <f t="shared" si="62"/>
        <v>78.540000000000006</v>
      </c>
      <c r="T993" s="7">
        <f t="shared" si="63"/>
        <v>0.48001466813348004</v>
      </c>
    </row>
    <row r="994" spans="1:20" ht="15.6">
      <c r="A994" s="2">
        <v>161</v>
      </c>
      <c r="B994" s="3">
        <v>46177</v>
      </c>
      <c r="C994" s="4">
        <f>YEAR(SalesDataTable[[#This Row],[Order Date]])</f>
        <v>2026</v>
      </c>
      <c r="D994" s="16" t="str">
        <f>"Q"&amp;ROUNDUP(MONTH(SalesDataTable[[#This Row],[Order Date]])/3,0)</f>
        <v>Q2</v>
      </c>
      <c r="E994" s="4">
        <f>MONTH(SalesDataTable[[#This Row],[Order Date]])</f>
        <v>6</v>
      </c>
      <c r="F994" s="16" t="str">
        <f>TEXT(SalesDataTable[[#This Row],[Order Date]],"MMM")</f>
        <v>Jun</v>
      </c>
      <c r="G994" s="4" t="s">
        <v>0</v>
      </c>
      <c r="H994" s="4" t="s">
        <v>1</v>
      </c>
      <c r="I994" s="4" t="s">
        <v>28</v>
      </c>
      <c r="J994" s="4" t="s">
        <v>3</v>
      </c>
      <c r="K994" s="4" t="s">
        <v>4</v>
      </c>
      <c r="L994" s="4" t="s">
        <v>22</v>
      </c>
      <c r="M994" s="8">
        <v>2</v>
      </c>
      <c r="N994" s="5">
        <v>50.09</v>
      </c>
      <c r="O994" s="6">
        <v>0</v>
      </c>
      <c r="P994" s="5">
        <v>22.91</v>
      </c>
      <c r="Q994" s="5">
        <f t="shared" si="60"/>
        <v>100.18</v>
      </c>
      <c r="R994" s="5">
        <f t="shared" si="61"/>
        <v>45.82</v>
      </c>
      <c r="S994" s="5">
        <f t="shared" si="62"/>
        <v>54.360000000000007</v>
      </c>
      <c r="T994" s="7">
        <f t="shared" si="63"/>
        <v>0.54262327809942112</v>
      </c>
    </row>
    <row r="995" spans="1:20" ht="15.6">
      <c r="A995" s="2">
        <v>819</v>
      </c>
      <c r="B995" s="3">
        <v>46177</v>
      </c>
      <c r="C995" s="4">
        <f>YEAR(SalesDataTable[[#This Row],[Order Date]])</f>
        <v>2026</v>
      </c>
      <c r="D995" s="16" t="str">
        <f>"Q"&amp;ROUNDUP(MONTH(SalesDataTable[[#This Row],[Order Date]])/3,0)</f>
        <v>Q2</v>
      </c>
      <c r="E995" s="4">
        <f>MONTH(SalesDataTable[[#This Row],[Order Date]])</f>
        <v>6</v>
      </c>
      <c r="F995" s="16" t="str">
        <f>TEXT(SalesDataTable[[#This Row],[Order Date]],"MMM")</f>
        <v>Jun</v>
      </c>
      <c r="G995" s="4" t="s">
        <v>20</v>
      </c>
      <c r="H995" s="4" t="s">
        <v>33</v>
      </c>
      <c r="I995" s="4" t="s">
        <v>2</v>
      </c>
      <c r="J995" s="4" t="s">
        <v>3</v>
      </c>
      <c r="K995" s="4" t="s">
        <v>9</v>
      </c>
      <c r="L995" s="4" t="s">
        <v>46</v>
      </c>
      <c r="M995" s="8">
        <v>1</v>
      </c>
      <c r="N995" s="5">
        <v>72.38</v>
      </c>
      <c r="O995" s="6">
        <v>0</v>
      </c>
      <c r="P995" s="5">
        <v>32.68</v>
      </c>
      <c r="Q995" s="5">
        <f t="shared" si="60"/>
        <v>72.38</v>
      </c>
      <c r="R995" s="5">
        <f t="shared" si="61"/>
        <v>32.68</v>
      </c>
      <c r="S995" s="5">
        <f t="shared" si="62"/>
        <v>39.699999999999996</v>
      </c>
      <c r="T995" s="7">
        <f t="shared" si="63"/>
        <v>0.54849405913235694</v>
      </c>
    </row>
    <row r="996" spans="1:20" ht="15.6">
      <c r="A996" s="2">
        <v>2104</v>
      </c>
      <c r="B996" s="3">
        <v>46177</v>
      </c>
      <c r="C996" s="4">
        <f>YEAR(SalesDataTable[[#This Row],[Order Date]])</f>
        <v>2026</v>
      </c>
      <c r="D996" s="16" t="str">
        <f>"Q"&amp;ROUNDUP(MONTH(SalesDataTable[[#This Row],[Order Date]])/3,0)</f>
        <v>Q2</v>
      </c>
      <c r="E996" s="4">
        <f>MONTH(SalesDataTable[[#This Row],[Order Date]])</f>
        <v>6</v>
      </c>
      <c r="F996" s="16" t="str">
        <f>TEXT(SalesDataTable[[#This Row],[Order Date]],"MMM")</f>
        <v>Jun</v>
      </c>
      <c r="G996" s="4" t="s">
        <v>6</v>
      </c>
      <c r="H996" s="4" t="s">
        <v>7</v>
      </c>
      <c r="I996" s="4" t="s">
        <v>2</v>
      </c>
      <c r="J996" s="4" t="s">
        <v>13</v>
      </c>
      <c r="K996" s="4" t="s">
        <v>9</v>
      </c>
      <c r="L996" s="4" t="s">
        <v>10</v>
      </c>
      <c r="M996" s="8">
        <v>1</v>
      </c>
      <c r="N996" s="5">
        <v>92.31</v>
      </c>
      <c r="O996" s="6">
        <v>0</v>
      </c>
      <c r="P996" s="5">
        <v>45.58</v>
      </c>
      <c r="Q996" s="5">
        <f t="shared" si="60"/>
        <v>92.31</v>
      </c>
      <c r="R996" s="5">
        <f t="shared" si="61"/>
        <v>45.58</v>
      </c>
      <c r="S996" s="5">
        <f t="shared" si="62"/>
        <v>46.730000000000004</v>
      </c>
      <c r="T996" s="7">
        <f t="shared" si="63"/>
        <v>0.50622901094139316</v>
      </c>
    </row>
    <row r="997" spans="1:20" ht="15.6">
      <c r="A997" s="2">
        <v>2678</v>
      </c>
      <c r="B997" s="3">
        <v>46177</v>
      </c>
      <c r="C997" s="4">
        <f>YEAR(SalesDataTable[[#This Row],[Order Date]])</f>
        <v>2026</v>
      </c>
      <c r="D997" s="16" t="str">
        <f>"Q"&amp;ROUNDUP(MONTH(SalesDataTable[[#This Row],[Order Date]])/3,0)</f>
        <v>Q2</v>
      </c>
      <c r="E997" s="4">
        <f>MONTH(SalesDataTable[[#This Row],[Order Date]])</f>
        <v>6</v>
      </c>
      <c r="F997" s="16" t="str">
        <f>TEXT(SalesDataTable[[#This Row],[Order Date]],"MMM")</f>
        <v>Jun</v>
      </c>
      <c r="G997" s="4" t="s">
        <v>20</v>
      </c>
      <c r="H997" s="4" t="s">
        <v>33</v>
      </c>
      <c r="I997" s="4" t="s">
        <v>8</v>
      </c>
      <c r="J997" s="4" t="s">
        <v>3</v>
      </c>
      <c r="K997" s="4" t="s">
        <v>14</v>
      </c>
      <c r="L997" s="4" t="s">
        <v>32</v>
      </c>
      <c r="M997" s="8">
        <v>12</v>
      </c>
      <c r="N997" s="5">
        <v>47.6</v>
      </c>
      <c r="O997" s="6">
        <v>0.15</v>
      </c>
      <c r="P997" s="5">
        <v>18.670000000000002</v>
      </c>
      <c r="Q997" s="5">
        <f t="shared" si="60"/>
        <v>485.52000000000004</v>
      </c>
      <c r="R997" s="5">
        <f t="shared" si="61"/>
        <v>224.04000000000002</v>
      </c>
      <c r="S997" s="5">
        <f t="shared" si="62"/>
        <v>261.48</v>
      </c>
      <c r="T997" s="7">
        <f t="shared" si="63"/>
        <v>0.53855659911023235</v>
      </c>
    </row>
    <row r="998" spans="1:20" ht="15.6">
      <c r="A998" s="2">
        <v>3015</v>
      </c>
      <c r="B998" s="3">
        <v>46177</v>
      </c>
      <c r="C998" s="4">
        <f>YEAR(SalesDataTable[[#This Row],[Order Date]])</f>
        <v>2026</v>
      </c>
      <c r="D998" s="16" t="str">
        <f>"Q"&amp;ROUNDUP(MONTH(SalesDataTable[[#This Row],[Order Date]])/3,0)</f>
        <v>Q2</v>
      </c>
      <c r="E998" s="4">
        <f>MONTH(SalesDataTable[[#This Row],[Order Date]])</f>
        <v>6</v>
      </c>
      <c r="F998" s="16" t="str">
        <f>TEXT(SalesDataTable[[#This Row],[Order Date]],"MMM")</f>
        <v>Jun</v>
      </c>
      <c r="G998" s="4" t="s">
        <v>6</v>
      </c>
      <c r="H998" s="4" t="s">
        <v>49</v>
      </c>
      <c r="I998" s="4" t="s">
        <v>2</v>
      </c>
      <c r="J998" s="4" t="s">
        <v>3</v>
      </c>
      <c r="K998" s="4" t="s">
        <v>14</v>
      </c>
      <c r="L998" s="4" t="s">
        <v>32</v>
      </c>
      <c r="M998" s="8">
        <v>1</v>
      </c>
      <c r="N998" s="5">
        <v>45.5</v>
      </c>
      <c r="O998" s="6">
        <v>0.05</v>
      </c>
      <c r="P998" s="5">
        <v>18.89</v>
      </c>
      <c r="Q998" s="5">
        <f t="shared" si="60"/>
        <v>43.225000000000001</v>
      </c>
      <c r="R998" s="5">
        <f t="shared" si="61"/>
        <v>18.89</v>
      </c>
      <c r="S998" s="5">
        <f t="shared" si="62"/>
        <v>24.335000000000001</v>
      </c>
      <c r="T998" s="7">
        <f t="shared" si="63"/>
        <v>0.56298438403701567</v>
      </c>
    </row>
    <row r="999" spans="1:20" ht="15.6">
      <c r="A999" s="2">
        <v>3243</v>
      </c>
      <c r="B999" s="3">
        <v>46177</v>
      </c>
      <c r="C999" s="4">
        <f>YEAR(SalesDataTable[[#This Row],[Order Date]])</f>
        <v>2026</v>
      </c>
      <c r="D999" s="16" t="str">
        <f>"Q"&amp;ROUNDUP(MONTH(SalesDataTable[[#This Row],[Order Date]])/3,0)</f>
        <v>Q2</v>
      </c>
      <c r="E999" s="4">
        <f>MONTH(SalesDataTable[[#This Row],[Order Date]])</f>
        <v>6</v>
      </c>
      <c r="F999" s="16" t="str">
        <f>TEXT(SalesDataTable[[#This Row],[Order Date]],"MMM")</f>
        <v>Jun</v>
      </c>
      <c r="G999" s="4" t="s">
        <v>11</v>
      </c>
      <c r="H999" s="4" t="s">
        <v>25</v>
      </c>
      <c r="I999" s="4" t="s">
        <v>2</v>
      </c>
      <c r="J999" s="4" t="s">
        <v>3</v>
      </c>
      <c r="K999" s="4" t="s">
        <v>34</v>
      </c>
      <c r="L999" s="4" t="s">
        <v>42</v>
      </c>
      <c r="M999" s="8">
        <v>1</v>
      </c>
      <c r="N999" s="5">
        <v>35.99</v>
      </c>
      <c r="O999" s="6">
        <v>0</v>
      </c>
      <c r="P999" s="5">
        <v>14.05</v>
      </c>
      <c r="Q999" s="5">
        <f t="shared" si="60"/>
        <v>35.99</v>
      </c>
      <c r="R999" s="5">
        <f t="shared" si="61"/>
        <v>14.05</v>
      </c>
      <c r="S999" s="5">
        <f t="shared" si="62"/>
        <v>21.94</v>
      </c>
      <c r="T999" s="7">
        <f t="shared" si="63"/>
        <v>0.60961378160600166</v>
      </c>
    </row>
    <row r="1000" spans="1:20" ht="15.6">
      <c r="A1000" s="2">
        <v>3283</v>
      </c>
      <c r="B1000" s="3">
        <v>46177</v>
      </c>
      <c r="C1000" s="4">
        <f>YEAR(SalesDataTable[[#This Row],[Order Date]])</f>
        <v>2026</v>
      </c>
      <c r="D1000" s="16" t="str">
        <f>"Q"&amp;ROUNDUP(MONTH(SalesDataTable[[#This Row],[Order Date]])/3,0)</f>
        <v>Q2</v>
      </c>
      <c r="E1000" s="4">
        <f>MONTH(SalesDataTable[[#This Row],[Order Date]])</f>
        <v>6</v>
      </c>
      <c r="F1000" s="16" t="str">
        <f>TEXT(SalesDataTable[[#This Row],[Order Date]],"MMM")</f>
        <v>Jun</v>
      </c>
      <c r="G1000" s="4" t="s">
        <v>6</v>
      </c>
      <c r="H1000" s="4" t="s">
        <v>43</v>
      </c>
      <c r="I1000" s="4" t="s">
        <v>28</v>
      </c>
      <c r="J1000" s="4" t="s">
        <v>3</v>
      </c>
      <c r="K1000" s="4" t="s">
        <v>34</v>
      </c>
      <c r="L1000" s="4" t="s">
        <v>38</v>
      </c>
      <c r="M1000" s="8">
        <v>1</v>
      </c>
      <c r="N1000" s="5">
        <v>122.55</v>
      </c>
      <c r="O1000" s="6">
        <v>0</v>
      </c>
      <c r="P1000" s="5">
        <v>68.97</v>
      </c>
      <c r="Q1000" s="5">
        <f t="shared" si="60"/>
        <v>122.55</v>
      </c>
      <c r="R1000" s="5">
        <f t="shared" si="61"/>
        <v>68.97</v>
      </c>
      <c r="S1000" s="5">
        <f t="shared" si="62"/>
        <v>53.58</v>
      </c>
      <c r="T1000" s="7">
        <f t="shared" si="63"/>
        <v>0.43720930232558142</v>
      </c>
    </row>
    <row r="1001" spans="1:20" ht="15.6">
      <c r="A1001" s="2">
        <v>3966</v>
      </c>
      <c r="B1001" s="3">
        <v>46177</v>
      </c>
      <c r="C1001" s="4">
        <f>YEAR(SalesDataTable[[#This Row],[Order Date]])</f>
        <v>2026</v>
      </c>
      <c r="D1001" s="16" t="str">
        <f>"Q"&amp;ROUNDUP(MONTH(SalesDataTable[[#This Row],[Order Date]])/3,0)</f>
        <v>Q2</v>
      </c>
      <c r="E1001" s="4">
        <f>MONTH(SalesDataTable[[#This Row],[Order Date]])</f>
        <v>6</v>
      </c>
      <c r="F1001" s="16" t="str">
        <f>TEXT(SalesDataTable[[#This Row],[Order Date]],"MMM")</f>
        <v>Jun</v>
      </c>
      <c r="G1001" s="4" t="s">
        <v>20</v>
      </c>
      <c r="H1001" s="4" t="s">
        <v>33</v>
      </c>
      <c r="I1001" s="4" t="s">
        <v>2</v>
      </c>
      <c r="J1001" s="4" t="s">
        <v>13</v>
      </c>
      <c r="K1001" s="4" t="s">
        <v>34</v>
      </c>
      <c r="L1001" s="4" t="s">
        <v>38</v>
      </c>
      <c r="M1001" s="8">
        <v>3</v>
      </c>
      <c r="N1001" s="5">
        <v>126.22</v>
      </c>
      <c r="O1001" s="6">
        <v>0</v>
      </c>
      <c r="P1001" s="5">
        <v>69.599999999999994</v>
      </c>
      <c r="Q1001" s="5">
        <f t="shared" si="60"/>
        <v>378.65999999999997</v>
      </c>
      <c r="R1001" s="5">
        <f t="shared" si="61"/>
        <v>208.79999999999998</v>
      </c>
      <c r="S1001" s="5">
        <f t="shared" si="62"/>
        <v>169.85999999999999</v>
      </c>
      <c r="T1001" s="7">
        <f t="shared" si="63"/>
        <v>0.4485818412295991</v>
      </c>
    </row>
    <row r="1002" spans="1:20" ht="15.6">
      <c r="A1002" s="2">
        <v>1349</v>
      </c>
      <c r="B1002" s="3">
        <v>46178</v>
      </c>
      <c r="C1002" s="4">
        <f>YEAR(SalesDataTable[[#This Row],[Order Date]])</f>
        <v>2026</v>
      </c>
      <c r="D1002" s="16" t="str">
        <f>"Q"&amp;ROUNDUP(MONTH(SalesDataTable[[#This Row],[Order Date]])/3,0)</f>
        <v>Q2</v>
      </c>
      <c r="E1002" s="4">
        <f>MONTH(SalesDataTable[[#This Row],[Order Date]])</f>
        <v>6</v>
      </c>
      <c r="F1002" s="16" t="str">
        <f>TEXT(SalesDataTable[[#This Row],[Order Date]],"MMM")</f>
        <v>Jun</v>
      </c>
      <c r="G1002" s="4" t="s">
        <v>0</v>
      </c>
      <c r="H1002" s="4" t="s">
        <v>50</v>
      </c>
      <c r="I1002" s="4" t="s">
        <v>19</v>
      </c>
      <c r="J1002" s="4" t="s">
        <v>3</v>
      </c>
      <c r="K1002" s="4" t="s">
        <v>9</v>
      </c>
      <c r="L1002" s="4" t="s">
        <v>10</v>
      </c>
      <c r="M1002" s="8">
        <v>6</v>
      </c>
      <c r="N1002" s="5">
        <v>91.98</v>
      </c>
      <c r="O1002" s="6">
        <v>0.05</v>
      </c>
      <c r="P1002" s="5">
        <v>46.46</v>
      </c>
      <c r="Q1002" s="5">
        <f t="shared" si="60"/>
        <v>524.28599999999994</v>
      </c>
      <c r="R1002" s="5">
        <f t="shared" si="61"/>
        <v>278.76</v>
      </c>
      <c r="S1002" s="5">
        <f t="shared" si="62"/>
        <v>245.52599999999995</v>
      </c>
      <c r="T1002" s="7">
        <f t="shared" si="63"/>
        <v>0.46830546686350577</v>
      </c>
    </row>
    <row r="1003" spans="1:20" ht="15.6">
      <c r="A1003" s="2">
        <v>2333</v>
      </c>
      <c r="B1003" s="3">
        <v>46178</v>
      </c>
      <c r="C1003" s="4">
        <f>YEAR(SalesDataTable[[#This Row],[Order Date]])</f>
        <v>2026</v>
      </c>
      <c r="D1003" s="16" t="str">
        <f>"Q"&amp;ROUNDUP(MONTH(SalesDataTable[[#This Row],[Order Date]])/3,0)</f>
        <v>Q2</v>
      </c>
      <c r="E1003" s="4">
        <f>MONTH(SalesDataTable[[#This Row],[Order Date]])</f>
        <v>6</v>
      </c>
      <c r="F1003" s="16" t="str">
        <f>TEXT(SalesDataTable[[#This Row],[Order Date]],"MMM")</f>
        <v>Jun</v>
      </c>
      <c r="G1003" s="4" t="s">
        <v>11</v>
      </c>
      <c r="H1003" s="4" t="s">
        <v>25</v>
      </c>
      <c r="I1003" s="4" t="s">
        <v>2</v>
      </c>
      <c r="J1003" s="4" t="s">
        <v>16</v>
      </c>
      <c r="K1003" s="4" t="s">
        <v>23</v>
      </c>
      <c r="L1003" s="4" t="s">
        <v>51</v>
      </c>
      <c r="M1003" s="8">
        <v>1</v>
      </c>
      <c r="N1003" s="5">
        <v>125.32</v>
      </c>
      <c r="O1003" s="6">
        <v>0</v>
      </c>
      <c r="P1003" s="5">
        <v>59.03</v>
      </c>
      <c r="Q1003" s="5">
        <f t="shared" si="60"/>
        <v>125.32</v>
      </c>
      <c r="R1003" s="5">
        <f t="shared" si="61"/>
        <v>59.03</v>
      </c>
      <c r="S1003" s="5">
        <f t="shared" si="62"/>
        <v>66.289999999999992</v>
      </c>
      <c r="T1003" s="7">
        <f t="shared" si="63"/>
        <v>0.52896584743057773</v>
      </c>
    </row>
    <row r="1004" spans="1:20" ht="15.6">
      <c r="A1004" s="2">
        <v>2628</v>
      </c>
      <c r="B1004" s="3">
        <v>46178</v>
      </c>
      <c r="C1004" s="4">
        <f>YEAR(SalesDataTable[[#This Row],[Order Date]])</f>
        <v>2026</v>
      </c>
      <c r="D1004" s="16" t="str">
        <f>"Q"&amp;ROUNDUP(MONTH(SalesDataTable[[#This Row],[Order Date]])/3,0)</f>
        <v>Q2</v>
      </c>
      <c r="E1004" s="4">
        <f>MONTH(SalesDataTable[[#This Row],[Order Date]])</f>
        <v>6</v>
      </c>
      <c r="F1004" s="16" t="str">
        <f>TEXT(SalesDataTable[[#This Row],[Order Date]],"MMM")</f>
        <v>Jun</v>
      </c>
      <c r="G1004" s="4" t="s">
        <v>20</v>
      </c>
      <c r="H1004" s="4" t="s">
        <v>33</v>
      </c>
      <c r="I1004" s="4" t="s">
        <v>28</v>
      </c>
      <c r="J1004" s="4" t="s">
        <v>3</v>
      </c>
      <c r="K1004" s="4" t="s">
        <v>14</v>
      </c>
      <c r="L1004" s="4" t="s">
        <v>48</v>
      </c>
      <c r="M1004" s="8">
        <v>2</v>
      </c>
      <c r="N1004" s="5">
        <v>167.26</v>
      </c>
      <c r="O1004" s="6">
        <v>0</v>
      </c>
      <c r="P1004" s="5">
        <v>89.65</v>
      </c>
      <c r="Q1004" s="5">
        <f t="shared" si="60"/>
        <v>334.52</v>
      </c>
      <c r="R1004" s="5">
        <f t="shared" si="61"/>
        <v>179.3</v>
      </c>
      <c r="S1004" s="5">
        <f t="shared" si="62"/>
        <v>155.21999999999997</v>
      </c>
      <c r="T1004" s="7">
        <f t="shared" si="63"/>
        <v>0.46400813105344968</v>
      </c>
    </row>
    <row r="1005" spans="1:20" ht="15.6">
      <c r="A1005" s="2">
        <v>2718</v>
      </c>
      <c r="B1005" s="3">
        <v>46178</v>
      </c>
      <c r="C1005" s="4">
        <f>YEAR(SalesDataTable[[#This Row],[Order Date]])</f>
        <v>2026</v>
      </c>
      <c r="D1005" s="16" t="str">
        <f>"Q"&amp;ROUNDUP(MONTH(SalesDataTable[[#This Row],[Order Date]])/3,0)</f>
        <v>Q2</v>
      </c>
      <c r="E1005" s="4">
        <f>MONTH(SalesDataTable[[#This Row],[Order Date]])</f>
        <v>6</v>
      </c>
      <c r="F1005" s="16" t="str">
        <f>TEXT(SalesDataTable[[#This Row],[Order Date]],"MMM")</f>
        <v>Jun</v>
      </c>
      <c r="G1005" s="4" t="s">
        <v>0</v>
      </c>
      <c r="H1005" s="4" t="s">
        <v>1</v>
      </c>
      <c r="I1005" s="4" t="s">
        <v>28</v>
      </c>
      <c r="J1005" s="4" t="s">
        <v>3</v>
      </c>
      <c r="K1005" s="4" t="s">
        <v>4</v>
      </c>
      <c r="L1005" s="4" t="s">
        <v>5</v>
      </c>
      <c r="M1005" s="8">
        <v>1</v>
      </c>
      <c r="N1005" s="5">
        <v>80.19</v>
      </c>
      <c r="O1005" s="6">
        <v>0</v>
      </c>
      <c r="P1005" s="5">
        <v>42.18</v>
      </c>
      <c r="Q1005" s="5">
        <f t="shared" si="60"/>
        <v>80.19</v>
      </c>
      <c r="R1005" s="5">
        <f t="shared" si="61"/>
        <v>42.18</v>
      </c>
      <c r="S1005" s="5">
        <f t="shared" si="62"/>
        <v>38.01</v>
      </c>
      <c r="T1005" s="7">
        <f t="shared" si="63"/>
        <v>0.47399925177702956</v>
      </c>
    </row>
    <row r="1006" spans="1:20" ht="15.6">
      <c r="A1006" s="2">
        <v>3185</v>
      </c>
      <c r="B1006" s="3">
        <v>46178</v>
      </c>
      <c r="C1006" s="4">
        <f>YEAR(SalesDataTable[[#This Row],[Order Date]])</f>
        <v>2026</v>
      </c>
      <c r="D1006" s="16" t="str">
        <f>"Q"&amp;ROUNDUP(MONTH(SalesDataTable[[#This Row],[Order Date]])/3,0)</f>
        <v>Q2</v>
      </c>
      <c r="E1006" s="4">
        <f>MONTH(SalesDataTable[[#This Row],[Order Date]])</f>
        <v>6</v>
      </c>
      <c r="F1006" s="16" t="str">
        <f>TEXT(SalesDataTable[[#This Row],[Order Date]],"MMM")</f>
        <v>Jun</v>
      </c>
      <c r="G1006" s="4" t="s">
        <v>0</v>
      </c>
      <c r="H1006" s="4" t="s">
        <v>50</v>
      </c>
      <c r="I1006" s="4" t="s">
        <v>2</v>
      </c>
      <c r="J1006" s="4" t="s">
        <v>13</v>
      </c>
      <c r="K1006" s="4" t="s">
        <v>4</v>
      </c>
      <c r="L1006" s="4" t="s">
        <v>22</v>
      </c>
      <c r="M1006" s="8">
        <v>1</v>
      </c>
      <c r="N1006" s="5">
        <v>49.86</v>
      </c>
      <c r="O1006" s="6">
        <v>0</v>
      </c>
      <c r="P1006" s="5">
        <v>22.72</v>
      </c>
      <c r="Q1006" s="5">
        <f t="shared" si="60"/>
        <v>49.86</v>
      </c>
      <c r="R1006" s="5">
        <f t="shared" si="61"/>
        <v>22.72</v>
      </c>
      <c r="S1006" s="5">
        <f t="shared" si="62"/>
        <v>27.14</v>
      </c>
      <c r="T1006" s="7">
        <f t="shared" si="63"/>
        <v>0.5443241075010028</v>
      </c>
    </row>
    <row r="1007" spans="1:20" ht="15.6">
      <c r="A1007" s="2">
        <v>4495</v>
      </c>
      <c r="B1007" s="3">
        <v>46178</v>
      </c>
      <c r="C1007" s="4">
        <f>YEAR(SalesDataTable[[#This Row],[Order Date]])</f>
        <v>2026</v>
      </c>
      <c r="D1007" s="16" t="str">
        <f>"Q"&amp;ROUNDUP(MONTH(SalesDataTable[[#This Row],[Order Date]])/3,0)</f>
        <v>Q2</v>
      </c>
      <c r="E1007" s="4">
        <f>MONTH(SalesDataTable[[#This Row],[Order Date]])</f>
        <v>6</v>
      </c>
      <c r="F1007" s="16" t="str">
        <f>TEXT(SalesDataTable[[#This Row],[Order Date]],"MMM")</f>
        <v>Jun</v>
      </c>
      <c r="G1007" s="4" t="s">
        <v>11</v>
      </c>
      <c r="H1007" s="4" t="s">
        <v>39</v>
      </c>
      <c r="I1007" s="4" t="s">
        <v>19</v>
      </c>
      <c r="J1007" s="4" t="s">
        <v>13</v>
      </c>
      <c r="K1007" s="4" t="s">
        <v>23</v>
      </c>
      <c r="L1007" s="4" t="s">
        <v>29</v>
      </c>
      <c r="M1007" s="8">
        <v>2</v>
      </c>
      <c r="N1007" s="5">
        <v>195.51</v>
      </c>
      <c r="O1007" s="6">
        <v>0</v>
      </c>
      <c r="P1007" s="5">
        <v>102.97</v>
      </c>
      <c r="Q1007" s="5">
        <f t="shared" si="60"/>
        <v>391.02</v>
      </c>
      <c r="R1007" s="5">
        <f t="shared" si="61"/>
        <v>205.94</v>
      </c>
      <c r="S1007" s="5">
        <f t="shared" si="62"/>
        <v>185.07999999999998</v>
      </c>
      <c r="T1007" s="7">
        <f t="shared" si="63"/>
        <v>0.47332617257429288</v>
      </c>
    </row>
    <row r="1008" spans="1:20" ht="15.6">
      <c r="A1008" s="2">
        <v>815</v>
      </c>
      <c r="B1008" s="3">
        <v>46179</v>
      </c>
      <c r="C1008" s="4">
        <f>YEAR(SalesDataTable[[#This Row],[Order Date]])</f>
        <v>2026</v>
      </c>
      <c r="D1008" s="16" t="str">
        <f>"Q"&amp;ROUNDUP(MONTH(SalesDataTable[[#This Row],[Order Date]])/3,0)</f>
        <v>Q2</v>
      </c>
      <c r="E1008" s="4">
        <f>MONTH(SalesDataTable[[#This Row],[Order Date]])</f>
        <v>6</v>
      </c>
      <c r="F1008" s="16" t="str">
        <f>TEXT(SalesDataTable[[#This Row],[Order Date]],"MMM")</f>
        <v>Jun</v>
      </c>
      <c r="G1008" s="4" t="s">
        <v>0</v>
      </c>
      <c r="H1008" s="4" t="s">
        <v>1</v>
      </c>
      <c r="I1008" s="4" t="s">
        <v>19</v>
      </c>
      <c r="J1008" s="4" t="s">
        <v>13</v>
      </c>
      <c r="K1008" s="4" t="s">
        <v>34</v>
      </c>
      <c r="L1008" s="4" t="s">
        <v>35</v>
      </c>
      <c r="M1008" s="8">
        <v>1</v>
      </c>
      <c r="N1008" s="5">
        <v>39.61</v>
      </c>
      <c r="O1008" s="6">
        <v>0</v>
      </c>
      <c r="P1008" s="5">
        <v>14.75</v>
      </c>
      <c r="Q1008" s="5">
        <f t="shared" si="60"/>
        <v>39.61</v>
      </c>
      <c r="R1008" s="5">
        <f t="shared" si="61"/>
        <v>14.75</v>
      </c>
      <c r="S1008" s="5">
        <f t="shared" si="62"/>
        <v>24.86</v>
      </c>
      <c r="T1008" s="7">
        <f t="shared" si="63"/>
        <v>0.62761928805857103</v>
      </c>
    </row>
    <row r="1009" spans="1:20" ht="15.6">
      <c r="A1009" s="2">
        <v>1140</v>
      </c>
      <c r="B1009" s="3">
        <v>46179</v>
      </c>
      <c r="C1009" s="4">
        <f>YEAR(SalesDataTable[[#This Row],[Order Date]])</f>
        <v>2026</v>
      </c>
      <c r="D1009" s="16" t="str">
        <f>"Q"&amp;ROUNDUP(MONTH(SalesDataTable[[#This Row],[Order Date]])/3,0)</f>
        <v>Q2</v>
      </c>
      <c r="E1009" s="4">
        <f>MONTH(SalesDataTable[[#This Row],[Order Date]])</f>
        <v>6</v>
      </c>
      <c r="F1009" s="16" t="str">
        <f>TEXT(SalesDataTable[[#This Row],[Order Date]],"MMM")</f>
        <v>Jun</v>
      </c>
      <c r="G1009" s="4" t="s">
        <v>6</v>
      </c>
      <c r="H1009" s="4" t="s">
        <v>7</v>
      </c>
      <c r="I1009" s="4" t="s">
        <v>19</v>
      </c>
      <c r="J1009" s="4" t="s">
        <v>3</v>
      </c>
      <c r="K1009" s="4" t="s">
        <v>9</v>
      </c>
      <c r="L1009" s="4" t="s">
        <v>46</v>
      </c>
      <c r="M1009" s="8">
        <v>1</v>
      </c>
      <c r="N1009" s="5">
        <v>70.86</v>
      </c>
      <c r="O1009" s="6">
        <v>0</v>
      </c>
      <c r="P1009" s="5">
        <v>31.47</v>
      </c>
      <c r="Q1009" s="5">
        <f t="shared" si="60"/>
        <v>70.86</v>
      </c>
      <c r="R1009" s="5">
        <f t="shared" si="61"/>
        <v>31.47</v>
      </c>
      <c r="S1009" s="5">
        <f t="shared" si="62"/>
        <v>39.39</v>
      </c>
      <c r="T1009" s="7">
        <f t="shared" si="63"/>
        <v>0.55588484335309063</v>
      </c>
    </row>
    <row r="1010" spans="1:20" ht="15.6">
      <c r="A1010" s="2">
        <v>1544</v>
      </c>
      <c r="B1010" s="3">
        <v>46179</v>
      </c>
      <c r="C1010" s="4">
        <f>YEAR(SalesDataTable[[#This Row],[Order Date]])</f>
        <v>2026</v>
      </c>
      <c r="D1010" s="16" t="str">
        <f>"Q"&amp;ROUNDUP(MONTH(SalesDataTable[[#This Row],[Order Date]])/3,0)</f>
        <v>Q2</v>
      </c>
      <c r="E1010" s="4">
        <f>MONTH(SalesDataTable[[#This Row],[Order Date]])</f>
        <v>6</v>
      </c>
      <c r="F1010" s="16" t="str">
        <f>TEXT(SalesDataTable[[#This Row],[Order Date]],"MMM")</f>
        <v>Jun</v>
      </c>
      <c r="G1010" s="4" t="s">
        <v>20</v>
      </c>
      <c r="H1010" s="4" t="s">
        <v>31</v>
      </c>
      <c r="I1010" s="4" t="s">
        <v>8</v>
      </c>
      <c r="J1010" s="4" t="s">
        <v>3</v>
      </c>
      <c r="K1010" s="4" t="s">
        <v>34</v>
      </c>
      <c r="L1010" s="4" t="s">
        <v>35</v>
      </c>
      <c r="M1010" s="8">
        <v>8</v>
      </c>
      <c r="N1010" s="5">
        <v>40.46</v>
      </c>
      <c r="O1010" s="6">
        <v>0.2</v>
      </c>
      <c r="P1010" s="5">
        <v>14.7</v>
      </c>
      <c r="Q1010" s="5">
        <f t="shared" si="60"/>
        <v>258.94400000000002</v>
      </c>
      <c r="R1010" s="5">
        <f t="shared" si="61"/>
        <v>117.6</v>
      </c>
      <c r="S1010" s="5">
        <f t="shared" si="62"/>
        <v>141.34400000000002</v>
      </c>
      <c r="T1010" s="7">
        <f t="shared" si="63"/>
        <v>0.54584775086505199</v>
      </c>
    </row>
    <row r="1011" spans="1:20" ht="15.6">
      <c r="A1011" s="2">
        <v>2420</v>
      </c>
      <c r="B1011" s="3">
        <v>46179</v>
      </c>
      <c r="C1011" s="4">
        <f>YEAR(SalesDataTable[[#This Row],[Order Date]])</f>
        <v>2026</v>
      </c>
      <c r="D1011" s="16" t="str">
        <f>"Q"&amp;ROUNDUP(MONTH(SalesDataTable[[#This Row],[Order Date]])/3,0)</f>
        <v>Q2</v>
      </c>
      <c r="E1011" s="4">
        <f>MONTH(SalesDataTable[[#This Row],[Order Date]])</f>
        <v>6</v>
      </c>
      <c r="F1011" s="16" t="str">
        <f>TEXT(SalesDataTable[[#This Row],[Order Date]],"MMM")</f>
        <v>Jun</v>
      </c>
      <c r="G1011" s="4" t="s">
        <v>11</v>
      </c>
      <c r="H1011" s="4" t="s">
        <v>25</v>
      </c>
      <c r="I1011" s="4" t="s">
        <v>2</v>
      </c>
      <c r="J1011" s="4" t="s">
        <v>13</v>
      </c>
      <c r="K1011" s="4" t="s">
        <v>14</v>
      </c>
      <c r="L1011" s="4" t="s">
        <v>44</v>
      </c>
      <c r="M1011" s="8">
        <v>1</v>
      </c>
      <c r="N1011" s="5">
        <v>131.79</v>
      </c>
      <c r="O1011" s="6">
        <v>0</v>
      </c>
      <c r="P1011" s="5">
        <v>68.22</v>
      </c>
      <c r="Q1011" s="5">
        <f t="shared" si="60"/>
        <v>131.79</v>
      </c>
      <c r="R1011" s="5">
        <f t="shared" si="61"/>
        <v>68.22</v>
      </c>
      <c r="S1011" s="5">
        <f t="shared" si="62"/>
        <v>63.569999999999993</v>
      </c>
      <c r="T1011" s="7">
        <f t="shared" si="63"/>
        <v>0.48235829729114499</v>
      </c>
    </row>
    <row r="1012" spans="1:20" ht="15.6">
      <c r="A1012" s="2">
        <v>2805</v>
      </c>
      <c r="B1012" s="3">
        <v>46179</v>
      </c>
      <c r="C1012" s="4">
        <f>YEAR(SalesDataTable[[#This Row],[Order Date]])</f>
        <v>2026</v>
      </c>
      <c r="D1012" s="16" t="str">
        <f>"Q"&amp;ROUNDUP(MONTH(SalesDataTable[[#This Row],[Order Date]])/3,0)</f>
        <v>Q2</v>
      </c>
      <c r="E1012" s="4">
        <f>MONTH(SalesDataTable[[#This Row],[Order Date]])</f>
        <v>6</v>
      </c>
      <c r="F1012" s="16" t="str">
        <f>TEXT(SalesDataTable[[#This Row],[Order Date]],"MMM")</f>
        <v>Jun</v>
      </c>
      <c r="G1012" s="4" t="s">
        <v>11</v>
      </c>
      <c r="H1012" s="4" t="s">
        <v>39</v>
      </c>
      <c r="I1012" s="4" t="s">
        <v>8</v>
      </c>
      <c r="J1012" s="4" t="s">
        <v>3</v>
      </c>
      <c r="K1012" s="4" t="s">
        <v>23</v>
      </c>
      <c r="L1012" s="4" t="s">
        <v>24</v>
      </c>
      <c r="M1012" s="8">
        <v>12</v>
      </c>
      <c r="N1012" s="5">
        <v>338.45</v>
      </c>
      <c r="O1012" s="6">
        <v>0.1</v>
      </c>
      <c r="P1012" s="5">
        <v>196.78</v>
      </c>
      <c r="Q1012" s="5">
        <f t="shared" si="60"/>
        <v>3655.2599999999998</v>
      </c>
      <c r="R1012" s="5">
        <f t="shared" si="61"/>
        <v>2361.36</v>
      </c>
      <c r="S1012" s="5">
        <f t="shared" si="62"/>
        <v>1293.8999999999996</v>
      </c>
      <c r="T1012" s="7">
        <f t="shared" si="63"/>
        <v>0.35398302719915947</v>
      </c>
    </row>
    <row r="1013" spans="1:20" ht="15.6">
      <c r="A1013" s="2">
        <v>3160</v>
      </c>
      <c r="B1013" s="3">
        <v>46179</v>
      </c>
      <c r="C1013" s="4">
        <f>YEAR(SalesDataTable[[#This Row],[Order Date]])</f>
        <v>2026</v>
      </c>
      <c r="D1013" s="16" t="str">
        <f>"Q"&amp;ROUNDUP(MONTH(SalesDataTable[[#This Row],[Order Date]])/3,0)</f>
        <v>Q2</v>
      </c>
      <c r="E1013" s="4">
        <f>MONTH(SalesDataTable[[#This Row],[Order Date]])</f>
        <v>6</v>
      </c>
      <c r="F1013" s="16" t="str">
        <f>TEXT(SalesDataTable[[#This Row],[Order Date]],"MMM")</f>
        <v>Jun</v>
      </c>
      <c r="G1013" s="4" t="s">
        <v>11</v>
      </c>
      <c r="H1013" s="4" t="s">
        <v>18</v>
      </c>
      <c r="I1013" s="4" t="s">
        <v>19</v>
      </c>
      <c r="J1013" s="4" t="s">
        <v>3</v>
      </c>
      <c r="K1013" s="4" t="s">
        <v>34</v>
      </c>
      <c r="L1013" s="4" t="s">
        <v>35</v>
      </c>
      <c r="M1013" s="8">
        <v>2</v>
      </c>
      <c r="N1013" s="5">
        <v>40.99</v>
      </c>
      <c r="O1013" s="6">
        <v>0</v>
      </c>
      <c r="P1013" s="5">
        <v>14.53</v>
      </c>
      <c r="Q1013" s="5">
        <f t="shared" si="60"/>
        <v>81.98</v>
      </c>
      <c r="R1013" s="5">
        <f t="shared" si="61"/>
        <v>29.06</v>
      </c>
      <c r="S1013" s="5">
        <f t="shared" si="62"/>
        <v>52.92</v>
      </c>
      <c r="T1013" s="7">
        <f t="shared" si="63"/>
        <v>0.64552329836545497</v>
      </c>
    </row>
    <row r="1014" spans="1:20" ht="15.6">
      <c r="A1014" s="2">
        <v>3278</v>
      </c>
      <c r="B1014" s="3">
        <v>46179</v>
      </c>
      <c r="C1014" s="4">
        <f>YEAR(SalesDataTable[[#This Row],[Order Date]])</f>
        <v>2026</v>
      </c>
      <c r="D1014" s="16" t="str">
        <f>"Q"&amp;ROUNDUP(MONTH(SalesDataTable[[#This Row],[Order Date]])/3,0)</f>
        <v>Q2</v>
      </c>
      <c r="E1014" s="4">
        <f>MONTH(SalesDataTable[[#This Row],[Order Date]])</f>
        <v>6</v>
      </c>
      <c r="F1014" s="16" t="str">
        <f>TEXT(SalesDataTable[[#This Row],[Order Date]],"MMM")</f>
        <v>Jun</v>
      </c>
      <c r="G1014" s="4" t="s">
        <v>6</v>
      </c>
      <c r="H1014" s="4" t="s">
        <v>43</v>
      </c>
      <c r="I1014" s="4" t="s">
        <v>19</v>
      </c>
      <c r="J1014" s="4" t="s">
        <v>3</v>
      </c>
      <c r="K1014" s="4" t="s">
        <v>4</v>
      </c>
      <c r="L1014" s="4" t="s">
        <v>30</v>
      </c>
      <c r="M1014" s="8">
        <v>1</v>
      </c>
      <c r="N1014" s="5">
        <v>101.85</v>
      </c>
      <c r="O1014" s="6">
        <v>0</v>
      </c>
      <c r="P1014" s="5">
        <v>51.59</v>
      </c>
      <c r="Q1014" s="5">
        <f t="shared" si="60"/>
        <v>101.85</v>
      </c>
      <c r="R1014" s="5">
        <f t="shared" si="61"/>
        <v>51.59</v>
      </c>
      <c r="S1014" s="5">
        <f t="shared" si="62"/>
        <v>50.259999999999991</v>
      </c>
      <c r="T1014" s="7">
        <f t="shared" si="63"/>
        <v>0.49347079037800679</v>
      </c>
    </row>
    <row r="1015" spans="1:20" ht="15.6">
      <c r="A1015" s="2">
        <v>3555</v>
      </c>
      <c r="B1015" s="3">
        <v>46179</v>
      </c>
      <c r="C1015" s="4">
        <f>YEAR(SalesDataTable[[#This Row],[Order Date]])</f>
        <v>2026</v>
      </c>
      <c r="D1015" s="16" t="str">
        <f>"Q"&amp;ROUNDUP(MONTH(SalesDataTable[[#This Row],[Order Date]])/3,0)</f>
        <v>Q2</v>
      </c>
      <c r="E1015" s="4">
        <f>MONTH(SalesDataTable[[#This Row],[Order Date]])</f>
        <v>6</v>
      </c>
      <c r="F1015" s="16" t="str">
        <f>TEXT(SalesDataTable[[#This Row],[Order Date]],"MMM")</f>
        <v>Jun</v>
      </c>
      <c r="G1015" s="4" t="s">
        <v>11</v>
      </c>
      <c r="H1015" s="4" t="s">
        <v>12</v>
      </c>
      <c r="I1015" s="4" t="s">
        <v>8</v>
      </c>
      <c r="J1015" s="4" t="s">
        <v>16</v>
      </c>
      <c r="K1015" s="4" t="s">
        <v>23</v>
      </c>
      <c r="L1015" s="4" t="s">
        <v>24</v>
      </c>
      <c r="M1015" s="8">
        <v>4</v>
      </c>
      <c r="N1015" s="5">
        <v>346.14</v>
      </c>
      <c r="O1015" s="6">
        <v>0.05</v>
      </c>
      <c r="P1015" s="5">
        <v>198.97</v>
      </c>
      <c r="Q1015" s="5">
        <f t="shared" si="60"/>
        <v>1315.3319999999999</v>
      </c>
      <c r="R1015" s="5">
        <f t="shared" si="61"/>
        <v>795.88</v>
      </c>
      <c r="S1015" s="5">
        <f t="shared" si="62"/>
        <v>519.45199999999988</v>
      </c>
      <c r="T1015" s="7">
        <f t="shared" si="63"/>
        <v>0.39492082607280893</v>
      </c>
    </row>
    <row r="1016" spans="1:20" ht="15.6">
      <c r="A1016" s="2">
        <v>3702</v>
      </c>
      <c r="B1016" s="3">
        <v>46179</v>
      </c>
      <c r="C1016" s="4">
        <f>YEAR(SalesDataTable[[#This Row],[Order Date]])</f>
        <v>2026</v>
      </c>
      <c r="D1016" s="16" t="str">
        <f>"Q"&amp;ROUNDUP(MONTH(SalesDataTable[[#This Row],[Order Date]])/3,0)</f>
        <v>Q2</v>
      </c>
      <c r="E1016" s="4">
        <f>MONTH(SalesDataTable[[#This Row],[Order Date]])</f>
        <v>6</v>
      </c>
      <c r="F1016" s="16" t="str">
        <f>TEXT(SalesDataTable[[#This Row],[Order Date]],"MMM")</f>
        <v>Jun</v>
      </c>
      <c r="G1016" s="4" t="s">
        <v>0</v>
      </c>
      <c r="H1016" s="4" t="s">
        <v>36</v>
      </c>
      <c r="I1016" s="4" t="s">
        <v>19</v>
      </c>
      <c r="J1016" s="4" t="s">
        <v>16</v>
      </c>
      <c r="K1016" s="4" t="s">
        <v>4</v>
      </c>
      <c r="L1016" s="4" t="s">
        <v>5</v>
      </c>
      <c r="M1016" s="8">
        <v>2</v>
      </c>
      <c r="N1016" s="5">
        <v>83.28</v>
      </c>
      <c r="O1016" s="6">
        <v>0</v>
      </c>
      <c r="P1016" s="5">
        <v>43.56</v>
      </c>
      <c r="Q1016" s="5">
        <f t="shared" si="60"/>
        <v>166.56</v>
      </c>
      <c r="R1016" s="5">
        <f t="shared" si="61"/>
        <v>87.12</v>
      </c>
      <c r="S1016" s="5">
        <f t="shared" si="62"/>
        <v>79.44</v>
      </c>
      <c r="T1016" s="7">
        <f t="shared" si="63"/>
        <v>0.47694524495677232</v>
      </c>
    </row>
    <row r="1017" spans="1:20" ht="15.6">
      <c r="A1017" s="2">
        <v>4349</v>
      </c>
      <c r="B1017" s="3">
        <v>46179</v>
      </c>
      <c r="C1017" s="4">
        <f>YEAR(SalesDataTable[[#This Row],[Order Date]])</f>
        <v>2026</v>
      </c>
      <c r="D1017" s="16" t="str">
        <f>"Q"&amp;ROUNDUP(MONTH(SalesDataTable[[#This Row],[Order Date]])/3,0)</f>
        <v>Q2</v>
      </c>
      <c r="E1017" s="4">
        <f>MONTH(SalesDataTable[[#This Row],[Order Date]])</f>
        <v>6</v>
      </c>
      <c r="F1017" s="16" t="str">
        <f>TEXT(SalesDataTable[[#This Row],[Order Date]],"MMM")</f>
        <v>Jun</v>
      </c>
      <c r="G1017" s="4" t="s">
        <v>20</v>
      </c>
      <c r="H1017" s="4" t="s">
        <v>31</v>
      </c>
      <c r="I1017" s="4" t="s">
        <v>19</v>
      </c>
      <c r="J1017" s="4" t="s">
        <v>16</v>
      </c>
      <c r="K1017" s="4" t="s">
        <v>4</v>
      </c>
      <c r="L1017" s="4" t="s">
        <v>5</v>
      </c>
      <c r="M1017" s="8">
        <v>1</v>
      </c>
      <c r="N1017" s="5">
        <v>80.349999999999994</v>
      </c>
      <c r="O1017" s="6">
        <v>0.15</v>
      </c>
      <c r="P1017" s="5">
        <v>43.51</v>
      </c>
      <c r="Q1017" s="5">
        <f t="shared" si="60"/>
        <v>68.297499999999999</v>
      </c>
      <c r="R1017" s="5">
        <f t="shared" si="61"/>
        <v>43.51</v>
      </c>
      <c r="S1017" s="5">
        <f t="shared" si="62"/>
        <v>24.787500000000001</v>
      </c>
      <c r="T1017" s="7">
        <f t="shared" si="63"/>
        <v>0.3629342216040119</v>
      </c>
    </row>
    <row r="1018" spans="1:20" ht="15.6">
      <c r="A1018" s="2">
        <v>4989</v>
      </c>
      <c r="B1018" s="3">
        <v>46179</v>
      </c>
      <c r="C1018" s="4">
        <f>YEAR(SalesDataTable[[#This Row],[Order Date]])</f>
        <v>2026</v>
      </c>
      <c r="D1018" s="16" t="str">
        <f>"Q"&amp;ROUNDUP(MONTH(SalesDataTable[[#This Row],[Order Date]])/3,0)</f>
        <v>Q2</v>
      </c>
      <c r="E1018" s="4">
        <f>MONTH(SalesDataTable[[#This Row],[Order Date]])</f>
        <v>6</v>
      </c>
      <c r="F1018" s="16" t="str">
        <f>TEXT(SalesDataTable[[#This Row],[Order Date]],"MMM")</f>
        <v>Jun</v>
      </c>
      <c r="G1018" s="4" t="s">
        <v>6</v>
      </c>
      <c r="H1018" s="4" t="s">
        <v>7</v>
      </c>
      <c r="I1018" s="4" t="s">
        <v>2</v>
      </c>
      <c r="J1018" s="4" t="s">
        <v>3</v>
      </c>
      <c r="K1018" s="4" t="s">
        <v>4</v>
      </c>
      <c r="L1018" s="4" t="s">
        <v>26</v>
      </c>
      <c r="M1018" s="8">
        <v>1</v>
      </c>
      <c r="N1018" s="5">
        <v>40.86</v>
      </c>
      <c r="O1018" s="6">
        <v>0.05</v>
      </c>
      <c r="P1018" s="5">
        <v>16.899999999999999</v>
      </c>
      <c r="Q1018" s="5">
        <f t="shared" si="60"/>
        <v>38.817</v>
      </c>
      <c r="R1018" s="5">
        <f t="shared" si="61"/>
        <v>16.899999999999999</v>
      </c>
      <c r="S1018" s="5">
        <f t="shared" si="62"/>
        <v>21.917000000000002</v>
      </c>
      <c r="T1018" s="7">
        <f t="shared" si="63"/>
        <v>0.564623747327202</v>
      </c>
    </row>
    <row r="1019" spans="1:20" ht="15.6">
      <c r="A1019" s="2">
        <v>713</v>
      </c>
      <c r="B1019" s="3">
        <v>46180</v>
      </c>
      <c r="C1019" s="4">
        <f>YEAR(SalesDataTable[[#This Row],[Order Date]])</f>
        <v>2026</v>
      </c>
      <c r="D1019" s="16" t="str">
        <f>"Q"&amp;ROUNDUP(MONTH(SalesDataTable[[#This Row],[Order Date]])/3,0)</f>
        <v>Q2</v>
      </c>
      <c r="E1019" s="4">
        <f>MONTH(SalesDataTable[[#This Row],[Order Date]])</f>
        <v>6</v>
      </c>
      <c r="F1019" s="16" t="str">
        <f>TEXT(SalesDataTable[[#This Row],[Order Date]],"MMM")</f>
        <v>Jun</v>
      </c>
      <c r="G1019" s="4" t="s">
        <v>6</v>
      </c>
      <c r="H1019" s="4" t="s">
        <v>27</v>
      </c>
      <c r="I1019" s="4" t="s">
        <v>19</v>
      </c>
      <c r="J1019" s="4" t="s">
        <v>3</v>
      </c>
      <c r="K1019" s="4" t="s">
        <v>14</v>
      </c>
      <c r="L1019" s="4" t="s">
        <v>15</v>
      </c>
      <c r="M1019" s="8">
        <v>4</v>
      </c>
      <c r="N1019" s="5">
        <v>36.299999999999997</v>
      </c>
      <c r="O1019" s="6">
        <v>0.05</v>
      </c>
      <c r="P1019" s="5">
        <v>13.16</v>
      </c>
      <c r="Q1019" s="5">
        <f t="shared" si="60"/>
        <v>137.93999999999997</v>
      </c>
      <c r="R1019" s="5">
        <f t="shared" si="61"/>
        <v>52.64</v>
      </c>
      <c r="S1019" s="5">
        <f t="shared" si="62"/>
        <v>85.299999999999969</v>
      </c>
      <c r="T1019" s="7">
        <f t="shared" si="63"/>
        <v>0.61838480498767567</v>
      </c>
    </row>
    <row r="1020" spans="1:20" ht="15.6">
      <c r="A1020" s="2">
        <v>3355</v>
      </c>
      <c r="B1020" s="3">
        <v>46180</v>
      </c>
      <c r="C1020" s="4">
        <f>YEAR(SalesDataTable[[#This Row],[Order Date]])</f>
        <v>2026</v>
      </c>
      <c r="D1020" s="16" t="str">
        <f>"Q"&amp;ROUNDUP(MONTH(SalesDataTable[[#This Row],[Order Date]])/3,0)</f>
        <v>Q2</v>
      </c>
      <c r="E1020" s="4">
        <f>MONTH(SalesDataTable[[#This Row],[Order Date]])</f>
        <v>6</v>
      </c>
      <c r="F1020" s="16" t="str">
        <f>TEXT(SalesDataTable[[#This Row],[Order Date]],"MMM")</f>
        <v>Jun</v>
      </c>
      <c r="G1020" s="4" t="s">
        <v>0</v>
      </c>
      <c r="H1020" s="4" t="s">
        <v>50</v>
      </c>
      <c r="I1020" s="4" t="s">
        <v>8</v>
      </c>
      <c r="J1020" s="4" t="s">
        <v>13</v>
      </c>
      <c r="K1020" s="4" t="s">
        <v>23</v>
      </c>
      <c r="L1020" s="4" t="s">
        <v>24</v>
      </c>
      <c r="M1020" s="8">
        <v>10</v>
      </c>
      <c r="N1020" s="5">
        <v>338.26</v>
      </c>
      <c r="O1020" s="6">
        <v>0.05</v>
      </c>
      <c r="P1020" s="5">
        <v>197.42</v>
      </c>
      <c r="Q1020" s="5">
        <f t="shared" si="60"/>
        <v>3213.47</v>
      </c>
      <c r="R1020" s="5">
        <f t="shared" si="61"/>
        <v>1974.1999999999998</v>
      </c>
      <c r="S1020" s="5">
        <f t="shared" si="62"/>
        <v>1239.27</v>
      </c>
      <c r="T1020" s="7">
        <f t="shared" si="63"/>
        <v>0.38564853569505864</v>
      </c>
    </row>
    <row r="1021" spans="1:20" ht="15.6">
      <c r="A1021" s="2">
        <v>3879</v>
      </c>
      <c r="B1021" s="3">
        <v>46180</v>
      </c>
      <c r="C1021" s="4">
        <f>YEAR(SalesDataTable[[#This Row],[Order Date]])</f>
        <v>2026</v>
      </c>
      <c r="D1021" s="16" t="str">
        <f>"Q"&amp;ROUNDUP(MONTH(SalesDataTable[[#This Row],[Order Date]])/3,0)</f>
        <v>Q2</v>
      </c>
      <c r="E1021" s="4">
        <f>MONTH(SalesDataTable[[#This Row],[Order Date]])</f>
        <v>6</v>
      </c>
      <c r="F1021" s="16" t="str">
        <f>TEXT(SalesDataTable[[#This Row],[Order Date]],"MMM")</f>
        <v>Jun</v>
      </c>
      <c r="G1021" s="4" t="s">
        <v>0</v>
      </c>
      <c r="H1021" s="4" t="s">
        <v>36</v>
      </c>
      <c r="I1021" s="4" t="s">
        <v>28</v>
      </c>
      <c r="J1021" s="4" t="s">
        <v>3</v>
      </c>
      <c r="K1021" s="4" t="s">
        <v>4</v>
      </c>
      <c r="L1021" s="4" t="s">
        <v>26</v>
      </c>
      <c r="M1021" s="8">
        <v>2</v>
      </c>
      <c r="N1021" s="5">
        <v>41.25</v>
      </c>
      <c r="O1021" s="6">
        <v>0</v>
      </c>
      <c r="P1021" s="5">
        <v>17.13</v>
      </c>
      <c r="Q1021" s="5">
        <f t="shared" si="60"/>
        <v>82.5</v>
      </c>
      <c r="R1021" s="5">
        <f t="shared" si="61"/>
        <v>34.26</v>
      </c>
      <c r="S1021" s="5">
        <f t="shared" si="62"/>
        <v>48.24</v>
      </c>
      <c r="T1021" s="7">
        <f t="shared" si="63"/>
        <v>0.58472727272727276</v>
      </c>
    </row>
    <row r="1022" spans="1:20" ht="15.6">
      <c r="A1022" s="2">
        <v>3989</v>
      </c>
      <c r="B1022" s="3">
        <v>46180</v>
      </c>
      <c r="C1022" s="4">
        <f>YEAR(SalesDataTable[[#This Row],[Order Date]])</f>
        <v>2026</v>
      </c>
      <c r="D1022" s="16" t="str">
        <f>"Q"&amp;ROUNDUP(MONTH(SalesDataTable[[#This Row],[Order Date]])/3,0)</f>
        <v>Q2</v>
      </c>
      <c r="E1022" s="4">
        <f>MONTH(SalesDataTable[[#This Row],[Order Date]])</f>
        <v>6</v>
      </c>
      <c r="F1022" s="16" t="str">
        <f>TEXT(SalesDataTable[[#This Row],[Order Date]],"MMM")</f>
        <v>Jun</v>
      </c>
      <c r="G1022" s="4" t="s">
        <v>6</v>
      </c>
      <c r="H1022" s="4" t="s">
        <v>43</v>
      </c>
      <c r="I1022" s="4" t="s">
        <v>2</v>
      </c>
      <c r="J1022" s="4" t="s">
        <v>3</v>
      </c>
      <c r="K1022" s="4" t="s">
        <v>9</v>
      </c>
      <c r="L1022" s="4" t="s">
        <v>10</v>
      </c>
      <c r="M1022" s="8">
        <v>2</v>
      </c>
      <c r="N1022" s="5">
        <v>92</v>
      </c>
      <c r="O1022" s="6">
        <v>0</v>
      </c>
      <c r="P1022" s="5">
        <v>44.27</v>
      </c>
      <c r="Q1022" s="5">
        <f t="shared" si="60"/>
        <v>184</v>
      </c>
      <c r="R1022" s="5">
        <f t="shared" si="61"/>
        <v>88.54</v>
      </c>
      <c r="S1022" s="5">
        <f t="shared" si="62"/>
        <v>95.46</v>
      </c>
      <c r="T1022" s="7">
        <f t="shared" si="63"/>
        <v>0.51880434782608698</v>
      </c>
    </row>
    <row r="1023" spans="1:20" ht="15.6">
      <c r="A1023" s="2">
        <v>4193</v>
      </c>
      <c r="B1023" s="3">
        <v>46180</v>
      </c>
      <c r="C1023" s="4">
        <f>YEAR(SalesDataTable[[#This Row],[Order Date]])</f>
        <v>2026</v>
      </c>
      <c r="D1023" s="16" t="str">
        <f>"Q"&amp;ROUNDUP(MONTH(SalesDataTable[[#This Row],[Order Date]])/3,0)</f>
        <v>Q2</v>
      </c>
      <c r="E1023" s="4">
        <f>MONTH(SalesDataTable[[#This Row],[Order Date]])</f>
        <v>6</v>
      </c>
      <c r="F1023" s="16" t="str">
        <f>TEXT(SalesDataTable[[#This Row],[Order Date]],"MMM")</f>
        <v>Jun</v>
      </c>
      <c r="G1023" s="4" t="s">
        <v>6</v>
      </c>
      <c r="H1023" s="4" t="s">
        <v>27</v>
      </c>
      <c r="I1023" s="4" t="s">
        <v>2</v>
      </c>
      <c r="J1023" s="4" t="s">
        <v>13</v>
      </c>
      <c r="K1023" s="4" t="s">
        <v>23</v>
      </c>
      <c r="L1023" s="4" t="s">
        <v>40</v>
      </c>
      <c r="M1023" s="8">
        <v>1</v>
      </c>
      <c r="N1023" s="5">
        <v>80.89</v>
      </c>
      <c r="O1023" s="6">
        <v>0.1</v>
      </c>
      <c r="P1023" s="5">
        <v>40.32</v>
      </c>
      <c r="Q1023" s="5">
        <f t="shared" si="60"/>
        <v>72.801000000000002</v>
      </c>
      <c r="R1023" s="5">
        <f t="shared" si="61"/>
        <v>40.32</v>
      </c>
      <c r="S1023" s="5">
        <f t="shared" si="62"/>
        <v>32.481000000000002</v>
      </c>
      <c r="T1023" s="7">
        <f t="shared" si="63"/>
        <v>0.44616145382618372</v>
      </c>
    </row>
    <row r="1024" spans="1:20" ht="15.6">
      <c r="A1024" s="2">
        <v>4413</v>
      </c>
      <c r="B1024" s="3">
        <v>46180</v>
      </c>
      <c r="C1024" s="4">
        <f>YEAR(SalesDataTable[[#This Row],[Order Date]])</f>
        <v>2026</v>
      </c>
      <c r="D1024" s="16" t="str">
        <f>"Q"&amp;ROUNDUP(MONTH(SalesDataTable[[#This Row],[Order Date]])/3,0)</f>
        <v>Q2</v>
      </c>
      <c r="E1024" s="4">
        <f>MONTH(SalesDataTable[[#This Row],[Order Date]])</f>
        <v>6</v>
      </c>
      <c r="F1024" s="16" t="str">
        <f>TEXT(SalesDataTable[[#This Row],[Order Date]],"MMM")</f>
        <v>Jun</v>
      </c>
      <c r="G1024" s="4" t="s">
        <v>0</v>
      </c>
      <c r="H1024" s="4" t="s">
        <v>1</v>
      </c>
      <c r="I1024" s="4" t="s">
        <v>19</v>
      </c>
      <c r="J1024" s="4" t="s">
        <v>13</v>
      </c>
      <c r="K1024" s="4" t="s">
        <v>23</v>
      </c>
      <c r="L1024" s="4" t="s">
        <v>29</v>
      </c>
      <c r="M1024" s="8">
        <v>1</v>
      </c>
      <c r="N1024" s="5">
        <v>194.73</v>
      </c>
      <c r="O1024" s="6">
        <v>0</v>
      </c>
      <c r="P1024" s="5">
        <v>101.91</v>
      </c>
      <c r="Q1024" s="5">
        <f t="shared" si="60"/>
        <v>194.73</v>
      </c>
      <c r="R1024" s="5">
        <f t="shared" si="61"/>
        <v>101.91</v>
      </c>
      <c r="S1024" s="5">
        <f t="shared" si="62"/>
        <v>92.82</v>
      </c>
      <c r="T1024" s="7">
        <f t="shared" si="63"/>
        <v>0.47665999075643195</v>
      </c>
    </row>
    <row r="1025" spans="1:20" ht="15.6">
      <c r="A1025" s="2">
        <v>4598</v>
      </c>
      <c r="B1025" s="3">
        <v>46180</v>
      </c>
      <c r="C1025" s="4">
        <f>YEAR(SalesDataTable[[#This Row],[Order Date]])</f>
        <v>2026</v>
      </c>
      <c r="D1025" s="16" t="str">
        <f>"Q"&amp;ROUNDUP(MONTH(SalesDataTable[[#This Row],[Order Date]])/3,0)</f>
        <v>Q2</v>
      </c>
      <c r="E1025" s="4">
        <f>MONTH(SalesDataTable[[#This Row],[Order Date]])</f>
        <v>6</v>
      </c>
      <c r="F1025" s="16" t="str">
        <f>TEXT(SalesDataTable[[#This Row],[Order Date]],"MMM")</f>
        <v>Jun</v>
      </c>
      <c r="G1025" s="4" t="s">
        <v>20</v>
      </c>
      <c r="H1025" s="4" t="s">
        <v>21</v>
      </c>
      <c r="I1025" s="4" t="s">
        <v>8</v>
      </c>
      <c r="J1025" s="4" t="s">
        <v>16</v>
      </c>
      <c r="K1025" s="4" t="s">
        <v>9</v>
      </c>
      <c r="L1025" s="4" t="s">
        <v>10</v>
      </c>
      <c r="M1025" s="8">
        <v>5</v>
      </c>
      <c r="N1025" s="5">
        <v>93.82</v>
      </c>
      <c r="O1025" s="6">
        <v>0.15</v>
      </c>
      <c r="P1025" s="5">
        <v>46.06</v>
      </c>
      <c r="Q1025" s="5">
        <f t="shared" si="60"/>
        <v>398.73499999999996</v>
      </c>
      <c r="R1025" s="5">
        <f t="shared" si="61"/>
        <v>230.3</v>
      </c>
      <c r="S1025" s="5">
        <f t="shared" si="62"/>
        <v>168.43499999999995</v>
      </c>
      <c r="T1025" s="7">
        <f t="shared" si="63"/>
        <v>0.4224234140469233</v>
      </c>
    </row>
    <row r="1026" spans="1:20" ht="15.6">
      <c r="A1026" s="2">
        <v>72</v>
      </c>
      <c r="B1026" s="3">
        <v>46181</v>
      </c>
      <c r="C1026" s="4">
        <f>YEAR(SalesDataTable[[#This Row],[Order Date]])</f>
        <v>2026</v>
      </c>
      <c r="D1026" s="16" t="str">
        <f>"Q"&amp;ROUNDUP(MONTH(SalesDataTable[[#This Row],[Order Date]])/3,0)</f>
        <v>Q2</v>
      </c>
      <c r="E1026" s="4">
        <f>MONTH(SalesDataTable[[#This Row],[Order Date]])</f>
        <v>6</v>
      </c>
      <c r="F1026" s="16" t="str">
        <f>TEXT(SalesDataTable[[#This Row],[Order Date]],"MMM")</f>
        <v>Jun</v>
      </c>
      <c r="G1026" s="4" t="s">
        <v>11</v>
      </c>
      <c r="H1026" s="4" t="s">
        <v>39</v>
      </c>
      <c r="I1026" s="4" t="s">
        <v>19</v>
      </c>
      <c r="J1026" s="4" t="s">
        <v>13</v>
      </c>
      <c r="K1026" s="4" t="s">
        <v>9</v>
      </c>
      <c r="L1026" s="4" t="s">
        <v>17</v>
      </c>
      <c r="M1026" s="8">
        <v>3</v>
      </c>
      <c r="N1026" s="5">
        <v>142.53</v>
      </c>
      <c r="O1026" s="6">
        <v>0</v>
      </c>
      <c r="P1026" s="5">
        <v>80.67</v>
      </c>
      <c r="Q1026" s="5">
        <f t="shared" ref="Q1026:Q1089" si="64">M1026*N1026*(1-O1026)</f>
        <v>427.59000000000003</v>
      </c>
      <c r="R1026" s="5">
        <f t="shared" ref="R1026:R1089" si="65">M1026*P1026</f>
        <v>242.01</v>
      </c>
      <c r="S1026" s="5">
        <f t="shared" ref="S1026:S1089" si="66">Q1026-R1026</f>
        <v>185.58000000000004</v>
      </c>
      <c r="T1026" s="7">
        <f t="shared" ref="T1026:T1089" si="67">IFERROR(S1026/Q1026,0)</f>
        <v>0.43401389181225014</v>
      </c>
    </row>
    <row r="1027" spans="1:20" ht="15.6">
      <c r="A1027" s="2">
        <v>176</v>
      </c>
      <c r="B1027" s="3">
        <v>46181</v>
      </c>
      <c r="C1027" s="4">
        <f>YEAR(SalesDataTable[[#This Row],[Order Date]])</f>
        <v>2026</v>
      </c>
      <c r="D1027" s="16" t="str">
        <f>"Q"&amp;ROUNDUP(MONTH(SalesDataTable[[#This Row],[Order Date]])/3,0)</f>
        <v>Q2</v>
      </c>
      <c r="E1027" s="4">
        <f>MONTH(SalesDataTable[[#This Row],[Order Date]])</f>
        <v>6</v>
      </c>
      <c r="F1027" s="16" t="str">
        <f>TEXT(SalesDataTable[[#This Row],[Order Date]],"MMM")</f>
        <v>Jun</v>
      </c>
      <c r="G1027" s="4" t="s">
        <v>6</v>
      </c>
      <c r="H1027" s="4" t="s">
        <v>49</v>
      </c>
      <c r="I1027" s="4" t="s">
        <v>2</v>
      </c>
      <c r="J1027" s="4" t="s">
        <v>3</v>
      </c>
      <c r="K1027" s="4" t="s">
        <v>23</v>
      </c>
      <c r="L1027" s="4" t="s">
        <v>29</v>
      </c>
      <c r="M1027" s="8">
        <v>1</v>
      </c>
      <c r="N1027" s="5">
        <v>196.33</v>
      </c>
      <c r="O1027" s="6">
        <v>0</v>
      </c>
      <c r="P1027" s="5">
        <v>103.27</v>
      </c>
      <c r="Q1027" s="5">
        <f t="shared" si="64"/>
        <v>196.33</v>
      </c>
      <c r="R1027" s="5">
        <f t="shared" si="65"/>
        <v>103.27</v>
      </c>
      <c r="S1027" s="5">
        <f t="shared" si="66"/>
        <v>93.060000000000016</v>
      </c>
      <c r="T1027" s="7">
        <f t="shared" si="67"/>
        <v>0.47399786074466466</v>
      </c>
    </row>
    <row r="1028" spans="1:20" ht="15.6">
      <c r="A1028" s="2">
        <v>205</v>
      </c>
      <c r="B1028" s="3">
        <v>46181</v>
      </c>
      <c r="C1028" s="4">
        <f>YEAR(SalesDataTable[[#This Row],[Order Date]])</f>
        <v>2026</v>
      </c>
      <c r="D1028" s="16" t="str">
        <f>"Q"&amp;ROUNDUP(MONTH(SalesDataTable[[#This Row],[Order Date]])/3,0)</f>
        <v>Q2</v>
      </c>
      <c r="E1028" s="4">
        <f>MONTH(SalesDataTable[[#This Row],[Order Date]])</f>
        <v>6</v>
      </c>
      <c r="F1028" s="16" t="str">
        <f>TEXT(SalesDataTable[[#This Row],[Order Date]],"MMM")</f>
        <v>Jun</v>
      </c>
      <c r="G1028" s="4" t="s">
        <v>20</v>
      </c>
      <c r="H1028" s="4" t="s">
        <v>31</v>
      </c>
      <c r="I1028" s="4" t="s">
        <v>2</v>
      </c>
      <c r="J1028" s="4" t="s">
        <v>13</v>
      </c>
      <c r="K1028" s="4" t="s">
        <v>4</v>
      </c>
      <c r="L1028" s="4" t="s">
        <v>26</v>
      </c>
      <c r="M1028" s="8">
        <v>2</v>
      </c>
      <c r="N1028" s="5">
        <v>41.05</v>
      </c>
      <c r="O1028" s="6">
        <v>0</v>
      </c>
      <c r="P1028" s="5">
        <v>16.690000000000001</v>
      </c>
      <c r="Q1028" s="5">
        <f t="shared" si="64"/>
        <v>82.1</v>
      </c>
      <c r="R1028" s="5">
        <f t="shared" si="65"/>
        <v>33.380000000000003</v>
      </c>
      <c r="S1028" s="5">
        <f t="shared" si="66"/>
        <v>48.719999999999992</v>
      </c>
      <c r="T1028" s="7">
        <f t="shared" si="67"/>
        <v>0.59342265529841653</v>
      </c>
    </row>
    <row r="1029" spans="1:20" ht="15.6">
      <c r="A1029" s="2">
        <v>896</v>
      </c>
      <c r="B1029" s="3">
        <v>46181</v>
      </c>
      <c r="C1029" s="4">
        <f>YEAR(SalesDataTable[[#This Row],[Order Date]])</f>
        <v>2026</v>
      </c>
      <c r="D1029" s="16" t="str">
        <f>"Q"&amp;ROUNDUP(MONTH(SalesDataTable[[#This Row],[Order Date]])/3,0)</f>
        <v>Q2</v>
      </c>
      <c r="E1029" s="4">
        <f>MONTH(SalesDataTable[[#This Row],[Order Date]])</f>
        <v>6</v>
      </c>
      <c r="F1029" s="16" t="str">
        <f>TEXT(SalesDataTable[[#This Row],[Order Date]],"MMM")</f>
        <v>Jun</v>
      </c>
      <c r="G1029" s="4" t="s">
        <v>20</v>
      </c>
      <c r="H1029" s="4" t="s">
        <v>33</v>
      </c>
      <c r="I1029" s="4" t="s">
        <v>2</v>
      </c>
      <c r="J1029" s="4" t="s">
        <v>13</v>
      </c>
      <c r="K1029" s="4" t="s">
        <v>34</v>
      </c>
      <c r="L1029" s="4" t="s">
        <v>38</v>
      </c>
      <c r="M1029" s="8">
        <v>1</v>
      </c>
      <c r="N1029" s="5">
        <v>123.09</v>
      </c>
      <c r="O1029" s="6">
        <v>0</v>
      </c>
      <c r="P1029" s="5">
        <v>68.03</v>
      </c>
      <c r="Q1029" s="5">
        <f t="shared" si="64"/>
        <v>123.09</v>
      </c>
      <c r="R1029" s="5">
        <f t="shared" si="65"/>
        <v>68.03</v>
      </c>
      <c r="S1029" s="5">
        <f t="shared" si="66"/>
        <v>55.06</v>
      </c>
      <c r="T1029" s="7">
        <f t="shared" si="67"/>
        <v>0.44731497278414167</v>
      </c>
    </row>
    <row r="1030" spans="1:20" ht="15.6">
      <c r="A1030" s="2">
        <v>1697</v>
      </c>
      <c r="B1030" s="3">
        <v>46181</v>
      </c>
      <c r="C1030" s="4">
        <f>YEAR(SalesDataTable[[#This Row],[Order Date]])</f>
        <v>2026</v>
      </c>
      <c r="D1030" s="16" t="str">
        <f>"Q"&amp;ROUNDUP(MONTH(SalesDataTable[[#This Row],[Order Date]])/3,0)</f>
        <v>Q2</v>
      </c>
      <c r="E1030" s="4">
        <f>MONTH(SalesDataTable[[#This Row],[Order Date]])</f>
        <v>6</v>
      </c>
      <c r="F1030" s="16" t="str">
        <f>TEXT(SalesDataTable[[#This Row],[Order Date]],"MMM")</f>
        <v>Jun</v>
      </c>
      <c r="G1030" s="4" t="s">
        <v>6</v>
      </c>
      <c r="H1030" s="4" t="s">
        <v>43</v>
      </c>
      <c r="I1030" s="4" t="s">
        <v>2</v>
      </c>
      <c r="J1030" s="4" t="s">
        <v>16</v>
      </c>
      <c r="K1030" s="4" t="s">
        <v>9</v>
      </c>
      <c r="L1030" s="4" t="s">
        <v>17</v>
      </c>
      <c r="M1030" s="8">
        <v>2</v>
      </c>
      <c r="N1030" s="5">
        <v>141.09</v>
      </c>
      <c r="O1030" s="6">
        <v>0</v>
      </c>
      <c r="P1030" s="5">
        <v>81.69</v>
      </c>
      <c r="Q1030" s="5">
        <f t="shared" si="64"/>
        <v>282.18</v>
      </c>
      <c r="R1030" s="5">
        <f t="shared" si="65"/>
        <v>163.38</v>
      </c>
      <c r="S1030" s="5">
        <f t="shared" si="66"/>
        <v>118.80000000000001</v>
      </c>
      <c r="T1030" s="7">
        <f t="shared" si="67"/>
        <v>0.42100786731873274</v>
      </c>
    </row>
    <row r="1031" spans="1:20" ht="15.6">
      <c r="A1031" s="2">
        <v>2159</v>
      </c>
      <c r="B1031" s="3">
        <v>46181</v>
      </c>
      <c r="C1031" s="4">
        <f>YEAR(SalesDataTable[[#This Row],[Order Date]])</f>
        <v>2026</v>
      </c>
      <c r="D1031" s="16" t="str">
        <f>"Q"&amp;ROUNDUP(MONTH(SalesDataTable[[#This Row],[Order Date]])/3,0)</f>
        <v>Q2</v>
      </c>
      <c r="E1031" s="4">
        <f>MONTH(SalesDataTable[[#This Row],[Order Date]])</f>
        <v>6</v>
      </c>
      <c r="F1031" s="16" t="str">
        <f>TEXT(SalesDataTable[[#This Row],[Order Date]],"MMM")</f>
        <v>Jun</v>
      </c>
      <c r="G1031" s="4" t="s">
        <v>11</v>
      </c>
      <c r="H1031" s="4" t="s">
        <v>39</v>
      </c>
      <c r="I1031" s="4" t="s">
        <v>19</v>
      </c>
      <c r="J1031" s="4" t="s">
        <v>13</v>
      </c>
      <c r="K1031" s="4" t="s">
        <v>9</v>
      </c>
      <c r="L1031" s="4" t="s">
        <v>37</v>
      </c>
      <c r="M1031" s="8">
        <v>1</v>
      </c>
      <c r="N1031" s="5">
        <v>157.04</v>
      </c>
      <c r="O1031" s="6">
        <v>0</v>
      </c>
      <c r="P1031" s="5">
        <v>77.540000000000006</v>
      </c>
      <c r="Q1031" s="5">
        <f t="shared" si="64"/>
        <v>157.04</v>
      </c>
      <c r="R1031" s="5">
        <f t="shared" si="65"/>
        <v>77.540000000000006</v>
      </c>
      <c r="S1031" s="5">
        <f t="shared" si="66"/>
        <v>79.499999999999986</v>
      </c>
      <c r="T1031" s="7">
        <f t="shared" si="67"/>
        <v>0.5062404482934284</v>
      </c>
    </row>
    <row r="1032" spans="1:20" ht="15.6">
      <c r="A1032" s="2">
        <v>2772</v>
      </c>
      <c r="B1032" s="3">
        <v>46181</v>
      </c>
      <c r="C1032" s="4">
        <f>YEAR(SalesDataTable[[#This Row],[Order Date]])</f>
        <v>2026</v>
      </c>
      <c r="D1032" s="16" t="str">
        <f>"Q"&amp;ROUNDUP(MONTH(SalesDataTable[[#This Row],[Order Date]])/3,0)</f>
        <v>Q2</v>
      </c>
      <c r="E1032" s="4">
        <f>MONTH(SalesDataTable[[#This Row],[Order Date]])</f>
        <v>6</v>
      </c>
      <c r="F1032" s="16" t="str">
        <f>TEXT(SalesDataTable[[#This Row],[Order Date]],"MMM")</f>
        <v>Jun</v>
      </c>
      <c r="G1032" s="4" t="s">
        <v>20</v>
      </c>
      <c r="H1032" s="4" t="s">
        <v>31</v>
      </c>
      <c r="I1032" s="4" t="s">
        <v>19</v>
      </c>
      <c r="J1032" s="4" t="s">
        <v>13</v>
      </c>
      <c r="K1032" s="4" t="s">
        <v>14</v>
      </c>
      <c r="L1032" s="4" t="s">
        <v>44</v>
      </c>
      <c r="M1032" s="8">
        <v>6</v>
      </c>
      <c r="N1032" s="5">
        <v>136.46</v>
      </c>
      <c r="O1032" s="6">
        <v>0</v>
      </c>
      <c r="P1032" s="5">
        <v>68.61</v>
      </c>
      <c r="Q1032" s="5">
        <f t="shared" si="64"/>
        <v>818.76</v>
      </c>
      <c r="R1032" s="5">
        <f t="shared" si="65"/>
        <v>411.65999999999997</v>
      </c>
      <c r="S1032" s="5">
        <f t="shared" si="66"/>
        <v>407.1</v>
      </c>
      <c r="T1032" s="7">
        <f t="shared" si="67"/>
        <v>0.49721530118716112</v>
      </c>
    </row>
    <row r="1033" spans="1:20" ht="15.6">
      <c r="A1033" s="2">
        <v>3091</v>
      </c>
      <c r="B1033" s="3">
        <v>46181</v>
      </c>
      <c r="C1033" s="4">
        <f>YEAR(SalesDataTable[[#This Row],[Order Date]])</f>
        <v>2026</v>
      </c>
      <c r="D1033" s="16" t="str">
        <f>"Q"&amp;ROUNDUP(MONTH(SalesDataTable[[#This Row],[Order Date]])/3,0)</f>
        <v>Q2</v>
      </c>
      <c r="E1033" s="4">
        <f>MONTH(SalesDataTable[[#This Row],[Order Date]])</f>
        <v>6</v>
      </c>
      <c r="F1033" s="16" t="str">
        <f>TEXT(SalesDataTable[[#This Row],[Order Date]],"MMM")</f>
        <v>Jun</v>
      </c>
      <c r="G1033" s="4" t="s">
        <v>0</v>
      </c>
      <c r="H1033" s="4" t="s">
        <v>1</v>
      </c>
      <c r="I1033" s="4" t="s">
        <v>2</v>
      </c>
      <c r="J1033" s="4" t="s">
        <v>13</v>
      </c>
      <c r="K1033" s="4" t="s">
        <v>34</v>
      </c>
      <c r="L1033" s="4" t="s">
        <v>42</v>
      </c>
      <c r="M1033" s="8">
        <v>1</v>
      </c>
      <c r="N1033" s="5">
        <v>36.1</v>
      </c>
      <c r="O1033" s="6">
        <v>0</v>
      </c>
      <c r="P1033" s="5">
        <v>13.65</v>
      </c>
      <c r="Q1033" s="5">
        <f t="shared" si="64"/>
        <v>36.1</v>
      </c>
      <c r="R1033" s="5">
        <f t="shared" si="65"/>
        <v>13.65</v>
      </c>
      <c r="S1033" s="5">
        <f t="shared" si="66"/>
        <v>22.450000000000003</v>
      </c>
      <c r="T1033" s="7">
        <f t="shared" si="67"/>
        <v>0.62188365650969535</v>
      </c>
    </row>
    <row r="1034" spans="1:20" ht="15.6">
      <c r="A1034" s="2">
        <v>4241</v>
      </c>
      <c r="B1034" s="3">
        <v>46181</v>
      </c>
      <c r="C1034" s="4">
        <f>YEAR(SalesDataTable[[#This Row],[Order Date]])</f>
        <v>2026</v>
      </c>
      <c r="D1034" s="16" t="str">
        <f>"Q"&amp;ROUNDUP(MONTH(SalesDataTable[[#This Row],[Order Date]])/3,0)</f>
        <v>Q2</v>
      </c>
      <c r="E1034" s="4">
        <f>MONTH(SalesDataTable[[#This Row],[Order Date]])</f>
        <v>6</v>
      </c>
      <c r="F1034" s="16" t="str">
        <f>TEXT(SalesDataTable[[#This Row],[Order Date]],"MMM")</f>
        <v>Jun</v>
      </c>
      <c r="G1034" s="4" t="s">
        <v>20</v>
      </c>
      <c r="H1034" s="4" t="s">
        <v>47</v>
      </c>
      <c r="I1034" s="4" t="s">
        <v>2</v>
      </c>
      <c r="J1034" s="4" t="s">
        <v>13</v>
      </c>
      <c r="K1034" s="4" t="s">
        <v>9</v>
      </c>
      <c r="L1034" s="4" t="s">
        <v>10</v>
      </c>
      <c r="M1034" s="8">
        <v>3</v>
      </c>
      <c r="N1034" s="5">
        <v>92.73</v>
      </c>
      <c r="O1034" s="6">
        <v>0</v>
      </c>
      <c r="P1034" s="5">
        <v>44.68</v>
      </c>
      <c r="Q1034" s="5">
        <f t="shared" si="64"/>
        <v>278.19</v>
      </c>
      <c r="R1034" s="5">
        <f t="shared" si="65"/>
        <v>134.04</v>
      </c>
      <c r="S1034" s="5">
        <f t="shared" si="66"/>
        <v>144.15</v>
      </c>
      <c r="T1034" s="7">
        <f t="shared" si="67"/>
        <v>0.51817103418526911</v>
      </c>
    </row>
    <row r="1035" spans="1:20" ht="15.6">
      <c r="A1035" s="2">
        <v>5185</v>
      </c>
      <c r="B1035" s="3">
        <v>46181</v>
      </c>
      <c r="C1035" s="4">
        <f>YEAR(SalesDataTable[[#This Row],[Order Date]])</f>
        <v>2026</v>
      </c>
      <c r="D1035" s="16" t="str">
        <f>"Q"&amp;ROUNDUP(MONTH(SalesDataTable[[#This Row],[Order Date]])/3,0)</f>
        <v>Q2</v>
      </c>
      <c r="E1035" s="4">
        <f>MONTH(SalesDataTable[[#This Row],[Order Date]])</f>
        <v>6</v>
      </c>
      <c r="F1035" s="16" t="str">
        <f>TEXT(SalesDataTable[[#This Row],[Order Date]],"MMM")</f>
        <v>Jun</v>
      </c>
      <c r="G1035" s="4" t="s">
        <v>6</v>
      </c>
      <c r="H1035" s="4" t="s">
        <v>43</v>
      </c>
      <c r="I1035" s="4" t="s">
        <v>2</v>
      </c>
      <c r="J1035" s="4" t="s">
        <v>13</v>
      </c>
      <c r="K1035" s="4" t="s">
        <v>14</v>
      </c>
      <c r="L1035" s="4" t="s">
        <v>48</v>
      </c>
      <c r="M1035" s="8">
        <v>3</v>
      </c>
      <c r="N1035" s="5">
        <v>164.31</v>
      </c>
      <c r="O1035" s="6">
        <v>0.05</v>
      </c>
      <c r="P1035" s="5">
        <v>86</v>
      </c>
      <c r="Q1035" s="5">
        <f t="shared" si="64"/>
        <v>468.2835</v>
      </c>
      <c r="R1035" s="5">
        <f t="shared" si="65"/>
        <v>258</v>
      </c>
      <c r="S1035" s="5">
        <f t="shared" si="66"/>
        <v>210.2835</v>
      </c>
      <c r="T1035" s="7">
        <f t="shared" si="67"/>
        <v>0.44905169624810615</v>
      </c>
    </row>
    <row r="1036" spans="1:20" ht="15.6">
      <c r="A1036" s="2">
        <v>1437</v>
      </c>
      <c r="B1036" s="3">
        <v>46182</v>
      </c>
      <c r="C1036" s="4">
        <f>YEAR(SalesDataTable[[#This Row],[Order Date]])</f>
        <v>2026</v>
      </c>
      <c r="D1036" s="16" t="str">
        <f>"Q"&amp;ROUNDUP(MONTH(SalesDataTable[[#This Row],[Order Date]])/3,0)</f>
        <v>Q2</v>
      </c>
      <c r="E1036" s="4">
        <f>MONTH(SalesDataTable[[#This Row],[Order Date]])</f>
        <v>6</v>
      </c>
      <c r="F1036" s="16" t="str">
        <f>TEXT(SalesDataTable[[#This Row],[Order Date]],"MMM")</f>
        <v>Jun</v>
      </c>
      <c r="G1036" s="4" t="s">
        <v>20</v>
      </c>
      <c r="H1036" s="4" t="s">
        <v>33</v>
      </c>
      <c r="I1036" s="4" t="s">
        <v>28</v>
      </c>
      <c r="J1036" s="4" t="s">
        <v>13</v>
      </c>
      <c r="K1036" s="4" t="s">
        <v>14</v>
      </c>
      <c r="L1036" s="4" t="s">
        <v>15</v>
      </c>
      <c r="M1036" s="8">
        <v>2</v>
      </c>
      <c r="N1036" s="5">
        <v>36.85</v>
      </c>
      <c r="O1036" s="6">
        <v>0.1</v>
      </c>
      <c r="P1036" s="5">
        <v>13.92</v>
      </c>
      <c r="Q1036" s="5">
        <f t="shared" si="64"/>
        <v>66.33</v>
      </c>
      <c r="R1036" s="5">
        <f t="shared" si="65"/>
        <v>27.84</v>
      </c>
      <c r="S1036" s="5">
        <f t="shared" si="66"/>
        <v>38.489999999999995</v>
      </c>
      <c r="T1036" s="7">
        <f t="shared" si="67"/>
        <v>0.58028041610131154</v>
      </c>
    </row>
    <row r="1037" spans="1:20" ht="15.6">
      <c r="A1037" s="2">
        <v>2316</v>
      </c>
      <c r="B1037" s="3">
        <v>46182</v>
      </c>
      <c r="C1037" s="4">
        <f>YEAR(SalesDataTable[[#This Row],[Order Date]])</f>
        <v>2026</v>
      </c>
      <c r="D1037" s="16" t="str">
        <f>"Q"&amp;ROUNDUP(MONTH(SalesDataTable[[#This Row],[Order Date]])/3,0)</f>
        <v>Q2</v>
      </c>
      <c r="E1037" s="4">
        <f>MONTH(SalesDataTable[[#This Row],[Order Date]])</f>
        <v>6</v>
      </c>
      <c r="F1037" s="16" t="str">
        <f>TEXT(SalesDataTable[[#This Row],[Order Date]],"MMM")</f>
        <v>Jun</v>
      </c>
      <c r="G1037" s="4" t="s">
        <v>6</v>
      </c>
      <c r="H1037" s="4" t="s">
        <v>41</v>
      </c>
      <c r="I1037" s="4" t="s">
        <v>28</v>
      </c>
      <c r="J1037" s="4" t="s">
        <v>13</v>
      </c>
      <c r="K1037" s="4" t="s">
        <v>34</v>
      </c>
      <c r="L1037" s="4" t="s">
        <v>42</v>
      </c>
      <c r="M1037" s="8">
        <v>1</v>
      </c>
      <c r="N1037" s="5">
        <v>35.619999999999997</v>
      </c>
      <c r="O1037" s="6">
        <v>0</v>
      </c>
      <c r="P1037" s="5">
        <v>14.05</v>
      </c>
      <c r="Q1037" s="5">
        <f t="shared" si="64"/>
        <v>35.619999999999997</v>
      </c>
      <c r="R1037" s="5">
        <f t="shared" si="65"/>
        <v>14.05</v>
      </c>
      <c r="S1037" s="5">
        <f t="shared" si="66"/>
        <v>21.569999999999997</v>
      </c>
      <c r="T1037" s="7">
        <f t="shared" si="67"/>
        <v>0.60555867490174053</v>
      </c>
    </row>
    <row r="1038" spans="1:20" ht="15.6">
      <c r="A1038" s="2">
        <v>2329</v>
      </c>
      <c r="B1038" s="3">
        <v>46182</v>
      </c>
      <c r="C1038" s="4">
        <f>YEAR(SalesDataTable[[#This Row],[Order Date]])</f>
        <v>2026</v>
      </c>
      <c r="D1038" s="16" t="str">
        <f>"Q"&amp;ROUNDUP(MONTH(SalesDataTable[[#This Row],[Order Date]])/3,0)</f>
        <v>Q2</v>
      </c>
      <c r="E1038" s="4">
        <f>MONTH(SalesDataTable[[#This Row],[Order Date]])</f>
        <v>6</v>
      </c>
      <c r="F1038" s="16" t="str">
        <f>TEXT(SalesDataTable[[#This Row],[Order Date]],"MMM")</f>
        <v>Jun</v>
      </c>
      <c r="G1038" s="4" t="s">
        <v>20</v>
      </c>
      <c r="H1038" s="4" t="s">
        <v>33</v>
      </c>
      <c r="I1038" s="4" t="s">
        <v>2</v>
      </c>
      <c r="J1038" s="4" t="s">
        <v>13</v>
      </c>
      <c r="K1038" s="4" t="s">
        <v>9</v>
      </c>
      <c r="L1038" s="4" t="s">
        <v>37</v>
      </c>
      <c r="M1038" s="8">
        <v>3</v>
      </c>
      <c r="N1038" s="5">
        <v>157.43</v>
      </c>
      <c r="O1038" s="6">
        <v>0.15</v>
      </c>
      <c r="P1038" s="5">
        <v>77.56</v>
      </c>
      <c r="Q1038" s="5">
        <f t="shared" si="64"/>
        <v>401.44650000000001</v>
      </c>
      <c r="R1038" s="5">
        <f t="shared" si="65"/>
        <v>232.68</v>
      </c>
      <c r="S1038" s="5">
        <f t="shared" si="66"/>
        <v>168.76650000000001</v>
      </c>
      <c r="T1038" s="7">
        <f t="shared" si="67"/>
        <v>0.42039599299034863</v>
      </c>
    </row>
    <row r="1039" spans="1:20" ht="15.6">
      <c r="A1039" s="2">
        <v>3036</v>
      </c>
      <c r="B1039" s="3">
        <v>46182</v>
      </c>
      <c r="C1039" s="4">
        <f>YEAR(SalesDataTable[[#This Row],[Order Date]])</f>
        <v>2026</v>
      </c>
      <c r="D1039" s="16" t="str">
        <f>"Q"&amp;ROUNDUP(MONTH(SalesDataTable[[#This Row],[Order Date]])/3,0)</f>
        <v>Q2</v>
      </c>
      <c r="E1039" s="4">
        <f>MONTH(SalesDataTable[[#This Row],[Order Date]])</f>
        <v>6</v>
      </c>
      <c r="F1039" s="16" t="str">
        <f>TEXT(SalesDataTable[[#This Row],[Order Date]],"MMM")</f>
        <v>Jun</v>
      </c>
      <c r="G1039" s="4" t="s">
        <v>6</v>
      </c>
      <c r="H1039" s="4" t="s">
        <v>43</v>
      </c>
      <c r="I1039" s="4" t="s">
        <v>19</v>
      </c>
      <c r="J1039" s="4" t="s">
        <v>13</v>
      </c>
      <c r="K1039" s="4" t="s">
        <v>4</v>
      </c>
      <c r="L1039" s="4" t="s">
        <v>5</v>
      </c>
      <c r="M1039" s="8">
        <v>1</v>
      </c>
      <c r="N1039" s="5">
        <v>81.2</v>
      </c>
      <c r="O1039" s="6">
        <v>0.1</v>
      </c>
      <c r="P1039" s="5">
        <v>41.64</v>
      </c>
      <c r="Q1039" s="5">
        <f t="shared" si="64"/>
        <v>73.08</v>
      </c>
      <c r="R1039" s="5">
        <f t="shared" si="65"/>
        <v>41.64</v>
      </c>
      <c r="S1039" s="5">
        <f t="shared" si="66"/>
        <v>31.439999999999998</v>
      </c>
      <c r="T1039" s="7">
        <f t="shared" si="67"/>
        <v>0.43021346469622329</v>
      </c>
    </row>
    <row r="1040" spans="1:20" ht="15.6">
      <c r="A1040" s="2">
        <v>3429</v>
      </c>
      <c r="B1040" s="3">
        <v>46182</v>
      </c>
      <c r="C1040" s="4">
        <f>YEAR(SalesDataTable[[#This Row],[Order Date]])</f>
        <v>2026</v>
      </c>
      <c r="D1040" s="16" t="str">
        <f>"Q"&amp;ROUNDUP(MONTH(SalesDataTable[[#This Row],[Order Date]])/3,0)</f>
        <v>Q2</v>
      </c>
      <c r="E1040" s="4">
        <f>MONTH(SalesDataTable[[#This Row],[Order Date]])</f>
        <v>6</v>
      </c>
      <c r="F1040" s="16" t="str">
        <f>TEXT(SalesDataTable[[#This Row],[Order Date]],"MMM")</f>
        <v>Jun</v>
      </c>
      <c r="G1040" s="4" t="s">
        <v>20</v>
      </c>
      <c r="H1040" s="4" t="s">
        <v>47</v>
      </c>
      <c r="I1040" s="4" t="s">
        <v>2</v>
      </c>
      <c r="J1040" s="4" t="s">
        <v>3</v>
      </c>
      <c r="K1040" s="4" t="s">
        <v>9</v>
      </c>
      <c r="L1040" s="4" t="s">
        <v>10</v>
      </c>
      <c r="M1040" s="8">
        <v>4</v>
      </c>
      <c r="N1040" s="5">
        <v>93.58</v>
      </c>
      <c r="O1040" s="6">
        <v>0.1</v>
      </c>
      <c r="P1040" s="5">
        <v>44.56</v>
      </c>
      <c r="Q1040" s="5">
        <f t="shared" si="64"/>
        <v>336.88799999999998</v>
      </c>
      <c r="R1040" s="5">
        <f t="shared" si="65"/>
        <v>178.24</v>
      </c>
      <c r="S1040" s="5">
        <f t="shared" si="66"/>
        <v>158.64799999999997</v>
      </c>
      <c r="T1040" s="7">
        <f t="shared" si="67"/>
        <v>0.4709220868656645</v>
      </c>
    </row>
    <row r="1041" spans="1:20" ht="15.6">
      <c r="A1041" s="2">
        <v>3615</v>
      </c>
      <c r="B1041" s="3">
        <v>46182</v>
      </c>
      <c r="C1041" s="4">
        <f>YEAR(SalesDataTable[[#This Row],[Order Date]])</f>
        <v>2026</v>
      </c>
      <c r="D1041" s="16" t="str">
        <f>"Q"&amp;ROUNDUP(MONTH(SalesDataTable[[#This Row],[Order Date]])/3,0)</f>
        <v>Q2</v>
      </c>
      <c r="E1041" s="4">
        <f>MONTH(SalesDataTable[[#This Row],[Order Date]])</f>
        <v>6</v>
      </c>
      <c r="F1041" s="16" t="str">
        <f>TEXT(SalesDataTable[[#This Row],[Order Date]],"MMM")</f>
        <v>Jun</v>
      </c>
      <c r="G1041" s="4" t="s">
        <v>6</v>
      </c>
      <c r="H1041" s="4" t="s">
        <v>49</v>
      </c>
      <c r="I1041" s="4" t="s">
        <v>2</v>
      </c>
      <c r="J1041" s="4" t="s">
        <v>13</v>
      </c>
      <c r="K1041" s="4" t="s">
        <v>9</v>
      </c>
      <c r="L1041" s="4" t="s">
        <v>37</v>
      </c>
      <c r="M1041" s="8">
        <v>4</v>
      </c>
      <c r="N1041" s="5">
        <v>155.22</v>
      </c>
      <c r="O1041" s="6">
        <v>0</v>
      </c>
      <c r="P1041" s="5">
        <v>77.209999999999994</v>
      </c>
      <c r="Q1041" s="5">
        <f t="shared" si="64"/>
        <v>620.88</v>
      </c>
      <c r="R1041" s="5">
        <f t="shared" si="65"/>
        <v>308.83999999999997</v>
      </c>
      <c r="S1041" s="5">
        <f t="shared" si="66"/>
        <v>312.04000000000002</v>
      </c>
      <c r="T1041" s="7">
        <f t="shared" si="67"/>
        <v>0.50257698750161062</v>
      </c>
    </row>
    <row r="1042" spans="1:20" ht="15.6">
      <c r="A1042" s="2">
        <v>3661</v>
      </c>
      <c r="B1042" s="3">
        <v>46182</v>
      </c>
      <c r="C1042" s="4">
        <f>YEAR(SalesDataTable[[#This Row],[Order Date]])</f>
        <v>2026</v>
      </c>
      <c r="D1042" s="16" t="str">
        <f>"Q"&amp;ROUNDUP(MONTH(SalesDataTable[[#This Row],[Order Date]])/3,0)</f>
        <v>Q2</v>
      </c>
      <c r="E1042" s="4">
        <f>MONTH(SalesDataTable[[#This Row],[Order Date]])</f>
        <v>6</v>
      </c>
      <c r="F1042" s="16" t="str">
        <f>TEXT(SalesDataTable[[#This Row],[Order Date]],"MMM")</f>
        <v>Jun</v>
      </c>
      <c r="G1042" s="4" t="s">
        <v>20</v>
      </c>
      <c r="H1042" s="4" t="s">
        <v>33</v>
      </c>
      <c r="I1042" s="4" t="s">
        <v>2</v>
      </c>
      <c r="J1042" s="4" t="s">
        <v>13</v>
      </c>
      <c r="K1042" s="4" t="s">
        <v>4</v>
      </c>
      <c r="L1042" s="4" t="s">
        <v>30</v>
      </c>
      <c r="M1042" s="8">
        <v>4</v>
      </c>
      <c r="N1042" s="5">
        <v>100.33</v>
      </c>
      <c r="O1042" s="6">
        <v>0</v>
      </c>
      <c r="P1042" s="5">
        <v>49.99</v>
      </c>
      <c r="Q1042" s="5">
        <f t="shared" si="64"/>
        <v>401.32</v>
      </c>
      <c r="R1042" s="5">
        <f t="shared" si="65"/>
        <v>199.96</v>
      </c>
      <c r="S1042" s="5">
        <f t="shared" si="66"/>
        <v>201.35999999999999</v>
      </c>
      <c r="T1042" s="7">
        <f t="shared" si="67"/>
        <v>0.5017442439948171</v>
      </c>
    </row>
    <row r="1043" spans="1:20" ht="15.6">
      <c r="A1043" s="2">
        <v>3831</v>
      </c>
      <c r="B1043" s="3">
        <v>46182</v>
      </c>
      <c r="C1043" s="4">
        <f>YEAR(SalesDataTable[[#This Row],[Order Date]])</f>
        <v>2026</v>
      </c>
      <c r="D1043" s="16" t="str">
        <f>"Q"&amp;ROUNDUP(MONTH(SalesDataTable[[#This Row],[Order Date]])/3,0)</f>
        <v>Q2</v>
      </c>
      <c r="E1043" s="4">
        <f>MONTH(SalesDataTable[[#This Row],[Order Date]])</f>
        <v>6</v>
      </c>
      <c r="F1043" s="16" t="str">
        <f>TEXT(SalesDataTable[[#This Row],[Order Date]],"MMM")</f>
        <v>Jun</v>
      </c>
      <c r="G1043" s="4" t="s">
        <v>11</v>
      </c>
      <c r="H1043" s="4" t="s">
        <v>18</v>
      </c>
      <c r="I1043" s="4" t="s">
        <v>2</v>
      </c>
      <c r="J1043" s="4" t="s">
        <v>16</v>
      </c>
      <c r="K1043" s="4" t="s">
        <v>14</v>
      </c>
      <c r="L1043" s="4" t="s">
        <v>44</v>
      </c>
      <c r="M1043" s="8">
        <v>2</v>
      </c>
      <c r="N1043" s="5">
        <v>134.28</v>
      </c>
      <c r="O1043" s="6">
        <v>0</v>
      </c>
      <c r="P1043" s="5">
        <v>69.12</v>
      </c>
      <c r="Q1043" s="5">
        <f t="shared" si="64"/>
        <v>268.56</v>
      </c>
      <c r="R1043" s="5">
        <f t="shared" si="65"/>
        <v>138.24</v>
      </c>
      <c r="S1043" s="5">
        <f t="shared" si="66"/>
        <v>130.32</v>
      </c>
      <c r="T1043" s="7">
        <f t="shared" si="67"/>
        <v>0.48525469168900803</v>
      </c>
    </row>
    <row r="1044" spans="1:20" ht="15.6">
      <c r="A1044" s="2">
        <v>4394</v>
      </c>
      <c r="B1044" s="3">
        <v>46182</v>
      </c>
      <c r="C1044" s="4">
        <f>YEAR(SalesDataTable[[#This Row],[Order Date]])</f>
        <v>2026</v>
      </c>
      <c r="D1044" s="16" t="str">
        <f>"Q"&amp;ROUNDUP(MONTH(SalesDataTable[[#This Row],[Order Date]])/3,0)</f>
        <v>Q2</v>
      </c>
      <c r="E1044" s="4">
        <f>MONTH(SalesDataTable[[#This Row],[Order Date]])</f>
        <v>6</v>
      </c>
      <c r="F1044" s="16" t="str">
        <f>TEXT(SalesDataTable[[#This Row],[Order Date]],"MMM")</f>
        <v>Jun</v>
      </c>
      <c r="G1044" s="4" t="s">
        <v>11</v>
      </c>
      <c r="H1044" s="4" t="s">
        <v>12</v>
      </c>
      <c r="I1044" s="4" t="s">
        <v>2</v>
      </c>
      <c r="J1044" s="4" t="s">
        <v>13</v>
      </c>
      <c r="K1044" s="4" t="s">
        <v>34</v>
      </c>
      <c r="L1044" s="4" t="s">
        <v>45</v>
      </c>
      <c r="M1044" s="8">
        <v>2</v>
      </c>
      <c r="N1044" s="5">
        <v>51.16</v>
      </c>
      <c r="O1044" s="6">
        <v>0</v>
      </c>
      <c r="P1044" s="5">
        <v>21.57</v>
      </c>
      <c r="Q1044" s="5">
        <f t="shared" si="64"/>
        <v>102.32</v>
      </c>
      <c r="R1044" s="5">
        <f t="shared" si="65"/>
        <v>43.14</v>
      </c>
      <c r="S1044" s="5">
        <f t="shared" si="66"/>
        <v>59.179999999999993</v>
      </c>
      <c r="T1044" s="7">
        <f t="shared" si="67"/>
        <v>0.57838154808444098</v>
      </c>
    </row>
    <row r="1045" spans="1:20" ht="15.6">
      <c r="A1045" s="2">
        <v>372</v>
      </c>
      <c r="B1045" s="3">
        <v>46183</v>
      </c>
      <c r="C1045" s="4">
        <f>YEAR(SalesDataTable[[#This Row],[Order Date]])</f>
        <v>2026</v>
      </c>
      <c r="D1045" s="16" t="str">
        <f>"Q"&amp;ROUNDUP(MONTH(SalesDataTable[[#This Row],[Order Date]])/3,0)</f>
        <v>Q2</v>
      </c>
      <c r="E1045" s="4">
        <f>MONTH(SalesDataTable[[#This Row],[Order Date]])</f>
        <v>6</v>
      </c>
      <c r="F1045" s="16" t="str">
        <f>TEXT(SalesDataTable[[#This Row],[Order Date]],"MMM")</f>
        <v>Jun</v>
      </c>
      <c r="G1045" s="4" t="s">
        <v>6</v>
      </c>
      <c r="H1045" s="4" t="s">
        <v>43</v>
      </c>
      <c r="I1045" s="4" t="s">
        <v>2</v>
      </c>
      <c r="J1045" s="4" t="s">
        <v>3</v>
      </c>
      <c r="K1045" s="4" t="s">
        <v>34</v>
      </c>
      <c r="L1045" s="4" t="s">
        <v>42</v>
      </c>
      <c r="M1045" s="8">
        <v>3</v>
      </c>
      <c r="N1045" s="5">
        <v>35.94</v>
      </c>
      <c r="O1045" s="6">
        <v>0.1</v>
      </c>
      <c r="P1045" s="5">
        <v>14.04</v>
      </c>
      <c r="Q1045" s="5">
        <f t="shared" si="64"/>
        <v>97.037999999999997</v>
      </c>
      <c r="R1045" s="5">
        <f t="shared" si="65"/>
        <v>42.12</v>
      </c>
      <c r="S1045" s="5">
        <f t="shared" si="66"/>
        <v>54.917999999999999</v>
      </c>
      <c r="T1045" s="7">
        <f t="shared" si="67"/>
        <v>0.56594323873121866</v>
      </c>
    </row>
    <row r="1046" spans="1:20" ht="15.6">
      <c r="A1046" s="2">
        <v>532</v>
      </c>
      <c r="B1046" s="3">
        <v>46183</v>
      </c>
      <c r="C1046" s="4">
        <f>YEAR(SalesDataTable[[#This Row],[Order Date]])</f>
        <v>2026</v>
      </c>
      <c r="D1046" s="16" t="str">
        <f>"Q"&amp;ROUNDUP(MONTH(SalesDataTable[[#This Row],[Order Date]])/3,0)</f>
        <v>Q2</v>
      </c>
      <c r="E1046" s="4">
        <f>MONTH(SalesDataTable[[#This Row],[Order Date]])</f>
        <v>6</v>
      </c>
      <c r="F1046" s="16" t="str">
        <f>TEXT(SalesDataTable[[#This Row],[Order Date]],"MMM")</f>
        <v>Jun</v>
      </c>
      <c r="G1046" s="4" t="s">
        <v>11</v>
      </c>
      <c r="H1046" s="4" t="s">
        <v>39</v>
      </c>
      <c r="I1046" s="4" t="s">
        <v>19</v>
      </c>
      <c r="J1046" s="4" t="s">
        <v>3</v>
      </c>
      <c r="K1046" s="4" t="s">
        <v>9</v>
      </c>
      <c r="L1046" s="4" t="s">
        <v>17</v>
      </c>
      <c r="M1046" s="8">
        <v>1</v>
      </c>
      <c r="N1046" s="5">
        <v>145.34</v>
      </c>
      <c r="O1046" s="6">
        <v>0.05</v>
      </c>
      <c r="P1046" s="5">
        <v>77.89</v>
      </c>
      <c r="Q1046" s="5">
        <f t="shared" si="64"/>
        <v>138.07300000000001</v>
      </c>
      <c r="R1046" s="5">
        <f t="shared" si="65"/>
        <v>77.89</v>
      </c>
      <c r="S1046" s="5">
        <f t="shared" si="66"/>
        <v>60.183000000000007</v>
      </c>
      <c r="T1046" s="7">
        <f t="shared" si="67"/>
        <v>0.43587812244247609</v>
      </c>
    </row>
    <row r="1047" spans="1:20" ht="15.6">
      <c r="A1047" s="2">
        <v>910</v>
      </c>
      <c r="B1047" s="3">
        <v>46183</v>
      </c>
      <c r="C1047" s="4">
        <f>YEAR(SalesDataTable[[#This Row],[Order Date]])</f>
        <v>2026</v>
      </c>
      <c r="D1047" s="16" t="str">
        <f>"Q"&amp;ROUNDUP(MONTH(SalesDataTable[[#This Row],[Order Date]])/3,0)</f>
        <v>Q2</v>
      </c>
      <c r="E1047" s="4">
        <f>MONTH(SalesDataTable[[#This Row],[Order Date]])</f>
        <v>6</v>
      </c>
      <c r="F1047" s="16" t="str">
        <f>TEXT(SalesDataTable[[#This Row],[Order Date]],"MMM")</f>
        <v>Jun</v>
      </c>
      <c r="G1047" s="4" t="s">
        <v>11</v>
      </c>
      <c r="H1047" s="4" t="s">
        <v>52</v>
      </c>
      <c r="I1047" s="4" t="s">
        <v>2</v>
      </c>
      <c r="J1047" s="4" t="s">
        <v>16</v>
      </c>
      <c r="K1047" s="4" t="s">
        <v>14</v>
      </c>
      <c r="L1047" s="4" t="s">
        <v>15</v>
      </c>
      <c r="M1047" s="8">
        <v>1</v>
      </c>
      <c r="N1047" s="5">
        <v>35.950000000000003</v>
      </c>
      <c r="O1047" s="6">
        <v>0.1</v>
      </c>
      <c r="P1047" s="5">
        <v>13.63</v>
      </c>
      <c r="Q1047" s="5">
        <f t="shared" si="64"/>
        <v>32.355000000000004</v>
      </c>
      <c r="R1047" s="5">
        <f t="shared" si="65"/>
        <v>13.63</v>
      </c>
      <c r="S1047" s="5">
        <f t="shared" si="66"/>
        <v>18.725000000000001</v>
      </c>
      <c r="T1047" s="7">
        <f t="shared" si="67"/>
        <v>0.57873589862463293</v>
      </c>
    </row>
    <row r="1048" spans="1:20" ht="15.6">
      <c r="A1048" s="2">
        <v>938</v>
      </c>
      <c r="B1048" s="3">
        <v>46183</v>
      </c>
      <c r="C1048" s="4">
        <f>YEAR(SalesDataTable[[#This Row],[Order Date]])</f>
        <v>2026</v>
      </c>
      <c r="D1048" s="16" t="str">
        <f>"Q"&amp;ROUNDUP(MONTH(SalesDataTable[[#This Row],[Order Date]])/3,0)</f>
        <v>Q2</v>
      </c>
      <c r="E1048" s="4">
        <f>MONTH(SalesDataTable[[#This Row],[Order Date]])</f>
        <v>6</v>
      </c>
      <c r="F1048" s="16" t="str">
        <f>TEXT(SalesDataTable[[#This Row],[Order Date]],"MMM")</f>
        <v>Jun</v>
      </c>
      <c r="G1048" s="4" t="s">
        <v>20</v>
      </c>
      <c r="H1048" s="4" t="s">
        <v>47</v>
      </c>
      <c r="I1048" s="4" t="s">
        <v>19</v>
      </c>
      <c r="J1048" s="4" t="s">
        <v>16</v>
      </c>
      <c r="K1048" s="4" t="s">
        <v>34</v>
      </c>
      <c r="L1048" s="4" t="s">
        <v>45</v>
      </c>
      <c r="M1048" s="8">
        <v>1</v>
      </c>
      <c r="N1048" s="5">
        <v>51.09</v>
      </c>
      <c r="O1048" s="6">
        <v>0</v>
      </c>
      <c r="P1048" s="5">
        <v>22.4</v>
      </c>
      <c r="Q1048" s="5">
        <f t="shared" si="64"/>
        <v>51.09</v>
      </c>
      <c r="R1048" s="5">
        <f t="shared" si="65"/>
        <v>22.4</v>
      </c>
      <c r="S1048" s="5">
        <f t="shared" si="66"/>
        <v>28.690000000000005</v>
      </c>
      <c r="T1048" s="7">
        <f t="shared" si="67"/>
        <v>0.56155803484047762</v>
      </c>
    </row>
    <row r="1049" spans="1:20" ht="15.6">
      <c r="A1049" s="2">
        <v>1079</v>
      </c>
      <c r="B1049" s="3">
        <v>46183</v>
      </c>
      <c r="C1049" s="4">
        <f>YEAR(SalesDataTable[[#This Row],[Order Date]])</f>
        <v>2026</v>
      </c>
      <c r="D1049" s="16" t="str">
        <f>"Q"&amp;ROUNDUP(MONTH(SalesDataTable[[#This Row],[Order Date]])/3,0)</f>
        <v>Q2</v>
      </c>
      <c r="E1049" s="4">
        <f>MONTH(SalesDataTable[[#This Row],[Order Date]])</f>
        <v>6</v>
      </c>
      <c r="F1049" s="16" t="str">
        <f>TEXT(SalesDataTable[[#This Row],[Order Date]],"MMM")</f>
        <v>Jun</v>
      </c>
      <c r="G1049" s="4" t="s">
        <v>6</v>
      </c>
      <c r="H1049" s="4" t="s">
        <v>49</v>
      </c>
      <c r="I1049" s="4" t="s">
        <v>19</v>
      </c>
      <c r="J1049" s="4" t="s">
        <v>3</v>
      </c>
      <c r="K1049" s="4" t="s">
        <v>23</v>
      </c>
      <c r="L1049" s="4" t="s">
        <v>29</v>
      </c>
      <c r="M1049" s="8">
        <v>2</v>
      </c>
      <c r="N1049" s="5">
        <v>198.69</v>
      </c>
      <c r="O1049" s="6">
        <v>0.15</v>
      </c>
      <c r="P1049" s="5">
        <v>104.25</v>
      </c>
      <c r="Q1049" s="5">
        <f t="shared" si="64"/>
        <v>337.77299999999997</v>
      </c>
      <c r="R1049" s="5">
        <f t="shared" si="65"/>
        <v>208.5</v>
      </c>
      <c r="S1049" s="5">
        <f t="shared" si="66"/>
        <v>129.27299999999997</v>
      </c>
      <c r="T1049" s="7">
        <f t="shared" si="67"/>
        <v>0.38272153191640534</v>
      </c>
    </row>
    <row r="1050" spans="1:20" ht="15.6">
      <c r="A1050" s="2">
        <v>1662</v>
      </c>
      <c r="B1050" s="3">
        <v>46183</v>
      </c>
      <c r="C1050" s="4">
        <f>YEAR(SalesDataTable[[#This Row],[Order Date]])</f>
        <v>2026</v>
      </c>
      <c r="D1050" s="16" t="str">
        <f>"Q"&amp;ROUNDUP(MONTH(SalesDataTable[[#This Row],[Order Date]])/3,0)</f>
        <v>Q2</v>
      </c>
      <c r="E1050" s="4">
        <f>MONTH(SalesDataTable[[#This Row],[Order Date]])</f>
        <v>6</v>
      </c>
      <c r="F1050" s="16" t="str">
        <f>TEXT(SalesDataTable[[#This Row],[Order Date]],"MMM")</f>
        <v>Jun</v>
      </c>
      <c r="G1050" s="4" t="s">
        <v>6</v>
      </c>
      <c r="H1050" s="4" t="s">
        <v>27</v>
      </c>
      <c r="I1050" s="4" t="s">
        <v>19</v>
      </c>
      <c r="J1050" s="4" t="s">
        <v>13</v>
      </c>
      <c r="K1050" s="4" t="s">
        <v>4</v>
      </c>
      <c r="L1050" s="4" t="s">
        <v>5</v>
      </c>
      <c r="M1050" s="8">
        <v>3</v>
      </c>
      <c r="N1050" s="5">
        <v>83.45</v>
      </c>
      <c r="O1050" s="6">
        <v>0</v>
      </c>
      <c r="P1050" s="5">
        <v>43.73</v>
      </c>
      <c r="Q1050" s="5">
        <f t="shared" si="64"/>
        <v>250.35000000000002</v>
      </c>
      <c r="R1050" s="5">
        <f t="shared" si="65"/>
        <v>131.19</v>
      </c>
      <c r="S1050" s="5">
        <f t="shared" si="66"/>
        <v>119.16000000000003</v>
      </c>
      <c r="T1050" s="7">
        <f t="shared" si="67"/>
        <v>0.47597363690832839</v>
      </c>
    </row>
    <row r="1051" spans="1:20" ht="15.6">
      <c r="A1051" s="2">
        <v>2748</v>
      </c>
      <c r="B1051" s="3">
        <v>46183</v>
      </c>
      <c r="C1051" s="4">
        <f>YEAR(SalesDataTable[[#This Row],[Order Date]])</f>
        <v>2026</v>
      </c>
      <c r="D1051" s="16" t="str">
        <f>"Q"&amp;ROUNDUP(MONTH(SalesDataTable[[#This Row],[Order Date]])/3,0)</f>
        <v>Q2</v>
      </c>
      <c r="E1051" s="4">
        <f>MONTH(SalesDataTable[[#This Row],[Order Date]])</f>
        <v>6</v>
      </c>
      <c r="F1051" s="16" t="str">
        <f>TEXT(SalesDataTable[[#This Row],[Order Date]],"MMM")</f>
        <v>Jun</v>
      </c>
      <c r="G1051" s="4" t="s">
        <v>11</v>
      </c>
      <c r="H1051" s="4" t="s">
        <v>12</v>
      </c>
      <c r="I1051" s="4" t="s">
        <v>2</v>
      </c>
      <c r="J1051" s="4" t="s">
        <v>13</v>
      </c>
      <c r="K1051" s="4" t="s">
        <v>34</v>
      </c>
      <c r="L1051" s="4" t="s">
        <v>35</v>
      </c>
      <c r="M1051" s="8">
        <v>2</v>
      </c>
      <c r="N1051" s="5">
        <v>40.86</v>
      </c>
      <c r="O1051" s="6">
        <v>0</v>
      </c>
      <c r="P1051" s="5">
        <v>14.59</v>
      </c>
      <c r="Q1051" s="5">
        <f t="shared" si="64"/>
        <v>81.72</v>
      </c>
      <c r="R1051" s="5">
        <f t="shared" si="65"/>
        <v>29.18</v>
      </c>
      <c r="S1051" s="5">
        <f t="shared" si="66"/>
        <v>52.54</v>
      </c>
      <c r="T1051" s="7">
        <f t="shared" si="67"/>
        <v>0.64292706803720023</v>
      </c>
    </row>
    <row r="1052" spans="1:20" ht="15.6">
      <c r="A1052" s="2">
        <v>3354</v>
      </c>
      <c r="B1052" s="3">
        <v>46183</v>
      </c>
      <c r="C1052" s="4">
        <f>YEAR(SalesDataTable[[#This Row],[Order Date]])</f>
        <v>2026</v>
      </c>
      <c r="D1052" s="16" t="str">
        <f>"Q"&amp;ROUNDUP(MONTH(SalesDataTable[[#This Row],[Order Date]])/3,0)</f>
        <v>Q2</v>
      </c>
      <c r="E1052" s="4">
        <f>MONTH(SalesDataTable[[#This Row],[Order Date]])</f>
        <v>6</v>
      </c>
      <c r="F1052" s="16" t="str">
        <f>TEXT(SalesDataTable[[#This Row],[Order Date]],"MMM")</f>
        <v>Jun</v>
      </c>
      <c r="G1052" s="4" t="s">
        <v>6</v>
      </c>
      <c r="H1052" s="4" t="s">
        <v>27</v>
      </c>
      <c r="I1052" s="4" t="s">
        <v>19</v>
      </c>
      <c r="J1052" s="4" t="s">
        <v>13</v>
      </c>
      <c r="K1052" s="4" t="s">
        <v>23</v>
      </c>
      <c r="L1052" s="4" t="s">
        <v>40</v>
      </c>
      <c r="M1052" s="8">
        <v>1</v>
      </c>
      <c r="N1052" s="5">
        <v>82.21</v>
      </c>
      <c r="O1052" s="6">
        <v>0.05</v>
      </c>
      <c r="P1052" s="5">
        <v>39.04</v>
      </c>
      <c r="Q1052" s="5">
        <f t="shared" si="64"/>
        <v>78.099499999999992</v>
      </c>
      <c r="R1052" s="5">
        <f t="shared" si="65"/>
        <v>39.04</v>
      </c>
      <c r="S1052" s="5">
        <f t="shared" si="66"/>
        <v>39.059499999999993</v>
      </c>
      <c r="T1052" s="7">
        <f t="shared" si="67"/>
        <v>0.50012484074802011</v>
      </c>
    </row>
    <row r="1053" spans="1:20" ht="15.6">
      <c r="A1053" s="2">
        <v>3532</v>
      </c>
      <c r="B1053" s="3">
        <v>46183</v>
      </c>
      <c r="C1053" s="4">
        <f>YEAR(SalesDataTable[[#This Row],[Order Date]])</f>
        <v>2026</v>
      </c>
      <c r="D1053" s="16" t="str">
        <f>"Q"&amp;ROUNDUP(MONTH(SalesDataTable[[#This Row],[Order Date]])/3,0)</f>
        <v>Q2</v>
      </c>
      <c r="E1053" s="4">
        <f>MONTH(SalesDataTable[[#This Row],[Order Date]])</f>
        <v>6</v>
      </c>
      <c r="F1053" s="16" t="str">
        <f>TEXT(SalesDataTable[[#This Row],[Order Date]],"MMM")</f>
        <v>Jun</v>
      </c>
      <c r="G1053" s="4" t="s">
        <v>11</v>
      </c>
      <c r="H1053" s="4" t="s">
        <v>39</v>
      </c>
      <c r="I1053" s="4" t="s">
        <v>28</v>
      </c>
      <c r="J1053" s="4" t="s">
        <v>16</v>
      </c>
      <c r="K1053" s="4" t="s">
        <v>34</v>
      </c>
      <c r="L1053" s="4" t="s">
        <v>42</v>
      </c>
      <c r="M1053" s="8">
        <v>1</v>
      </c>
      <c r="N1053" s="5">
        <v>35.93</v>
      </c>
      <c r="O1053" s="6">
        <v>0.1</v>
      </c>
      <c r="P1053" s="5">
        <v>13.52</v>
      </c>
      <c r="Q1053" s="5">
        <f t="shared" si="64"/>
        <v>32.337000000000003</v>
      </c>
      <c r="R1053" s="5">
        <f t="shared" si="65"/>
        <v>13.52</v>
      </c>
      <c r="S1053" s="5">
        <f t="shared" si="66"/>
        <v>18.817000000000004</v>
      </c>
      <c r="T1053" s="7">
        <f t="shared" si="67"/>
        <v>0.58190308315551853</v>
      </c>
    </row>
    <row r="1054" spans="1:20" ht="15.6">
      <c r="A1054" s="2">
        <v>3636</v>
      </c>
      <c r="B1054" s="3">
        <v>46183</v>
      </c>
      <c r="C1054" s="4">
        <f>YEAR(SalesDataTable[[#This Row],[Order Date]])</f>
        <v>2026</v>
      </c>
      <c r="D1054" s="16" t="str">
        <f>"Q"&amp;ROUNDUP(MONTH(SalesDataTable[[#This Row],[Order Date]])/3,0)</f>
        <v>Q2</v>
      </c>
      <c r="E1054" s="4">
        <f>MONTH(SalesDataTable[[#This Row],[Order Date]])</f>
        <v>6</v>
      </c>
      <c r="F1054" s="16" t="str">
        <f>TEXT(SalesDataTable[[#This Row],[Order Date]],"MMM")</f>
        <v>Jun</v>
      </c>
      <c r="G1054" s="4" t="s">
        <v>0</v>
      </c>
      <c r="H1054" s="4" t="s">
        <v>1</v>
      </c>
      <c r="I1054" s="4" t="s">
        <v>28</v>
      </c>
      <c r="J1054" s="4" t="s">
        <v>13</v>
      </c>
      <c r="K1054" s="4" t="s">
        <v>14</v>
      </c>
      <c r="L1054" s="4" t="s">
        <v>48</v>
      </c>
      <c r="M1054" s="8">
        <v>2</v>
      </c>
      <c r="N1054" s="5">
        <v>164.77</v>
      </c>
      <c r="O1054" s="6">
        <v>0</v>
      </c>
      <c r="P1054" s="5">
        <v>89.07</v>
      </c>
      <c r="Q1054" s="5">
        <f t="shared" si="64"/>
        <v>329.54</v>
      </c>
      <c r="R1054" s="5">
        <f t="shared" si="65"/>
        <v>178.14</v>
      </c>
      <c r="S1054" s="5">
        <f t="shared" si="66"/>
        <v>151.40000000000003</v>
      </c>
      <c r="T1054" s="7">
        <f t="shared" si="67"/>
        <v>0.45942829398555568</v>
      </c>
    </row>
    <row r="1055" spans="1:20" ht="15.6">
      <c r="A1055" s="2">
        <v>3810</v>
      </c>
      <c r="B1055" s="3">
        <v>46183</v>
      </c>
      <c r="C1055" s="4">
        <f>YEAR(SalesDataTable[[#This Row],[Order Date]])</f>
        <v>2026</v>
      </c>
      <c r="D1055" s="16" t="str">
        <f>"Q"&amp;ROUNDUP(MONTH(SalesDataTable[[#This Row],[Order Date]])/3,0)</f>
        <v>Q2</v>
      </c>
      <c r="E1055" s="4">
        <f>MONTH(SalesDataTable[[#This Row],[Order Date]])</f>
        <v>6</v>
      </c>
      <c r="F1055" s="16" t="str">
        <f>TEXT(SalesDataTable[[#This Row],[Order Date]],"MMM")</f>
        <v>Jun</v>
      </c>
      <c r="G1055" s="4" t="s">
        <v>11</v>
      </c>
      <c r="H1055" s="4" t="s">
        <v>12</v>
      </c>
      <c r="I1055" s="4" t="s">
        <v>8</v>
      </c>
      <c r="J1055" s="4" t="s">
        <v>16</v>
      </c>
      <c r="K1055" s="4" t="s">
        <v>14</v>
      </c>
      <c r="L1055" s="4" t="s">
        <v>32</v>
      </c>
      <c r="M1055" s="8">
        <v>4</v>
      </c>
      <c r="N1055" s="5">
        <v>47.36</v>
      </c>
      <c r="O1055" s="6">
        <v>0.1</v>
      </c>
      <c r="P1055" s="5">
        <v>18.87</v>
      </c>
      <c r="Q1055" s="5">
        <f t="shared" si="64"/>
        <v>170.49600000000001</v>
      </c>
      <c r="R1055" s="5">
        <f t="shared" si="65"/>
        <v>75.48</v>
      </c>
      <c r="S1055" s="5">
        <f t="shared" si="66"/>
        <v>95.016000000000005</v>
      </c>
      <c r="T1055" s="7">
        <f t="shared" si="67"/>
        <v>0.55729166666666663</v>
      </c>
    </row>
    <row r="1056" spans="1:20" ht="15.6">
      <c r="A1056" s="2">
        <v>4137</v>
      </c>
      <c r="B1056" s="3">
        <v>46183</v>
      </c>
      <c r="C1056" s="4">
        <f>YEAR(SalesDataTable[[#This Row],[Order Date]])</f>
        <v>2026</v>
      </c>
      <c r="D1056" s="16" t="str">
        <f>"Q"&amp;ROUNDUP(MONTH(SalesDataTable[[#This Row],[Order Date]])/3,0)</f>
        <v>Q2</v>
      </c>
      <c r="E1056" s="4">
        <f>MONTH(SalesDataTable[[#This Row],[Order Date]])</f>
        <v>6</v>
      </c>
      <c r="F1056" s="16" t="str">
        <f>TEXT(SalesDataTable[[#This Row],[Order Date]],"MMM")</f>
        <v>Jun</v>
      </c>
      <c r="G1056" s="4" t="s">
        <v>20</v>
      </c>
      <c r="H1056" s="4" t="s">
        <v>33</v>
      </c>
      <c r="I1056" s="4" t="s">
        <v>2</v>
      </c>
      <c r="J1056" s="4" t="s">
        <v>3</v>
      </c>
      <c r="K1056" s="4" t="s">
        <v>9</v>
      </c>
      <c r="L1056" s="4" t="s">
        <v>10</v>
      </c>
      <c r="M1056" s="8">
        <v>1</v>
      </c>
      <c r="N1056" s="5">
        <v>90.7</v>
      </c>
      <c r="O1056" s="6">
        <v>0</v>
      </c>
      <c r="P1056" s="5">
        <v>44.18</v>
      </c>
      <c r="Q1056" s="5">
        <f t="shared" si="64"/>
        <v>90.7</v>
      </c>
      <c r="R1056" s="5">
        <f t="shared" si="65"/>
        <v>44.18</v>
      </c>
      <c r="S1056" s="5">
        <f t="shared" si="66"/>
        <v>46.52</v>
      </c>
      <c r="T1056" s="7">
        <f t="shared" si="67"/>
        <v>0.51289966923925034</v>
      </c>
    </row>
    <row r="1057" spans="1:20" ht="15.6">
      <c r="A1057" s="2">
        <v>4303</v>
      </c>
      <c r="B1057" s="3">
        <v>46183</v>
      </c>
      <c r="C1057" s="4">
        <f>YEAR(SalesDataTable[[#This Row],[Order Date]])</f>
        <v>2026</v>
      </c>
      <c r="D1057" s="16" t="str">
        <f>"Q"&amp;ROUNDUP(MONTH(SalesDataTable[[#This Row],[Order Date]])/3,0)</f>
        <v>Q2</v>
      </c>
      <c r="E1057" s="4">
        <f>MONTH(SalesDataTable[[#This Row],[Order Date]])</f>
        <v>6</v>
      </c>
      <c r="F1057" s="16" t="str">
        <f>TEXT(SalesDataTable[[#This Row],[Order Date]],"MMM")</f>
        <v>Jun</v>
      </c>
      <c r="G1057" s="4" t="s">
        <v>11</v>
      </c>
      <c r="H1057" s="4" t="s">
        <v>39</v>
      </c>
      <c r="I1057" s="4" t="s">
        <v>28</v>
      </c>
      <c r="J1057" s="4" t="s">
        <v>3</v>
      </c>
      <c r="K1057" s="4" t="s">
        <v>14</v>
      </c>
      <c r="L1057" s="4" t="s">
        <v>32</v>
      </c>
      <c r="M1057" s="8">
        <v>1</v>
      </c>
      <c r="N1057" s="5">
        <v>45.59</v>
      </c>
      <c r="O1057" s="6">
        <v>0</v>
      </c>
      <c r="P1057" s="5">
        <v>18.57</v>
      </c>
      <c r="Q1057" s="5">
        <f t="shared" si="64"/>
        <v>45.59</v>
      </c>
      <c r="R1057" s="5">
        <f t="shared" si="65"/>
        <v>18.57</v>
      </c>
      <c r="S1057" s="5">
        <f t="shared" si="66"/>
        <v>27.020000000000003</v>
      </c>
      <c r="T1057" s="7">
        <f t="shared" si="67"/>
        <v>0.59267383198069756</v>
      </c>
    </row>
    <row r="1058" spans="1:20" ht="15.6">
      <c r="A1058" s="2">
        <v>4991</v>
      </c>
      <c r="B1058" s="3">
        <v>46183</v>
      </c>
      <c r="C1058" s="4">
        <f>YEAR(SalesDataTable[[#This Row],[Order Date]])</f>
        <v>2026</v>
      </c>
      <c r="D1058" s="16" t="str">
        <f>"Q"&amp;ROUNDUP(MONTH(SalesDataTable[[#This Row],[Order Date]])/3,0)</f>
        <v>Q2</v>
      </c>
      <c r="E1058" s="4">
        <f>MONTH(SalesDataTable[[#This Row],[Order Date]])</f>
        <v>6</v>
      </c>
      <c r="F1058" s="16" t="str">
        <f>TEXT(SalesDataTable[[#This Row],[Order Date]],"MMM")</f>
        <v>Jun</v>
      </c>
      <c r="G1058" s="4" t="s">
        <v>20</v>
      </c>
      <c r="H1058" s="4" t="s">
        <v>21</v>
      </c>
      <c r="I1058" s="4" t="s">
        <v>2</v>
      </c>
      <c r="J1058" s="4" t="s">
        <v>13</v>
      </c>
      <c r="K1058" s="4" t="s">
        <v>9</v>
      </c>
      <c r="L1058" s="4" t="s">
        <v>17</v>
      </c>
      <c r="M1058" s="8">
        <v>3</v>
      </c>
      <c r="N1058" s="5">
        <v>146.55000000000001</v>
      </c>
      <c r="O1058" s="6">
        <v>0.1</v>
      </c>
      <c r="P1058" s="5">
        <v>79.59</v>
      </c>
      <c r="Q1058" s="5">
        <f t="shared" si="64"/>
        <v>395.68500000000006</v>
      </c>
      <c r="R1058" s="5">
        <f t="shared" si="65"/>
        <v>238.77</v>
      </c>
      <c r="S1058" s="5">
        <f t="shared" si="66"/>
        <v>156.91500000000005</v>
      </c>
      <c r="T1058" s="7">
        <f t="shared" si="67"/>
        <v>0.39656544978960545</v>
      </c>
    </row>
    <row r="1059" spans="1:20" ht="15.6">
      <c r="A1059" s="2">
        <v>39</v>
      </c>
      <c r="B1059" s="3">
        <v>46184</v>
      </c>
      <c r="C1059" s="4">
        <f>YEAR(SalesDataTable[[#This Row],[Order Date]])</f>
        <v>2026</v>
      </c>
      <c r="D1059" s="16" t="str">
        <f>"Q"&amp;ROUNDUP(MONTH(SalesDataTable[[#This Row],[Order Date]])/3,0)</f>
        <v>Q2</v>
      </c>
      <c r="E1059" s="4">
        <f>MONTH(SalesDataTable[[#This Row],[Order Date]])</f>
        <v>6</v>
      </c>
      <c r="F1059" s="16" t="str">
        <f>TEXT(SalesDataTable[[#This Row],[Order Date]],"MMM")</f>
        <v>Jun</v>
      </c>
      <c r="G1059" s="4" t="s">
        <v>20</v>
      </c>
      <c r="H1059" s="4" t="s">
        <v>33</v>
      </c>
      <c r="I1059" s="4" t="s">
        <v>28</v>
      </c>
      <c r="J1059" s="4" t="s">
        <v>16</v>
      </c>
      <c r="K1059" s="4" t="s">
        <v>4</v>
      </c>
      <c r="L1059" s="4" t="s">
        <v>26</v>
      </c>
      <c r="M1059" s="8">
        <v>4</v>
      </c>
      <c r="N1059" s="5">
        <v>40.33</v>
      </c>
      <c r="O1059" s="6">
        <v>0.1</v>
      </c>
      <c r="P1059" s="5">
        <v>17.170000000000002</v>
      </c>
      <c r="Q1059" s="5">
        <f t="shared" si="64"/>
        <v>145.18799999999999</v>
      </c>
      <c r="R1059" s="5">
        <f t="shared" si="65"/>
        <v>68.680000000000007</v>
      </c>
      <c r="S1059" s="5">
        <f t="shared" si="66"/>
        <v>76.507999999999981</v>
      </c>
      <c r="T1059" s="7">
        <f t="shared" si="67"/>
        <v>0.52695815081136177</v>
      </c>
    </row>
    <row r="1060" spans="1:20" ht="15.6">
      <c r="A1060" s="2">
        <v>206</v>
      </c>
      <c r="B1060" s="3">
        <v>46184</v>
      </c>
      <c r="C1060" s="4">
        <f>YEAR(SalesDataTable[[#This Row],[Order Date]])</f>
        <v>2026</v>
      </c>
      <c r="D1060" s="16" t="str">
        <f>"Q"&amp;ROUNDUP(MONTH(SalesDataTable[[#This Row],[Order Date]])/3,0)</f>
        <v>Q2</v>
      </c>
      <c r="E1060" s="4">
        <f>MONTH(SalesDataTable[[#This Row],[Order Date]])</f>
        <v>6</v>
      </c>
      <c r="F1060" s="16" t="str">
        <f>TEXT(SalesDataTable[[#This Row],[Order Date]],"MMM")</f>
        <v>Jun</v>
      </c>
      <c r="G1060" s="4" t="s">
        <v>0</v>
      </c>
      <c r="H1060" s="4" t="s">
        <v>1</v>
      </c>
      <c r="I1060" s="4" t="s">
        <v>19</v>
      </c>
      <c r="J1060" s="4" t="s">
        <v>13</v>
      </c>
      <c r="K1060" s="4" t="s">
        <v>4</v>
      </c>
      <c r="L1060" s="4" t="s">
        <v>22</v>
      </c>
      <c r="M1060" s="8">
        <v>2</v>
      </c>
      <c r="N1060" s="5">
        <v>51.83</v>
      </c>
      <c r="O1060" s="6">
        <v>0.1</v>
      </c>
      <c r="P1060" s="5">
        <v>23.1</v>
      </c>
      <c r="Q1060" s="5">
        <f t="shared" si="64"/>
        <v>93.293999999999997</v>
      </c>
      <c r="R1060" s="5">
        <f t="shared" si="65"/>
        <v>46.2</v>
      </c>
      <c r="S1060" s="5">
        <f t="shared" si="66"/>
        <v>47.093999999999994</v>
      </c>
      <c r="T1060" s="7">
        <f t="shared" si="67"/>
        <v>0.50479130490706792</v>
      </c>
    </row>
    <row r="1061" spans="1:20" ht="15.6">
      <c r="A1061" s="2">
        <v>397</v>
      </c>
      <c r="B1061" s="3">
        <v>46184</v>
      </c>
      <c r="C1061" s="4">
        <f>YEAR(SalesDataTable[[#This Row],[Order Date]])</f>
        <v>2026</v>
      </c>
      <c r="D1061" s="16" t="str">
        <f>"Q"&amp;ROUNDUP(MONTH(SalesDataTable[[#This Row],[Order Date]])/3,0)</f>
        <v>Q2</v>
      </c>
      <c r="E1061" s="4">
        <f>MONTH(SalesDataTable[[#This Row],[Order Date]])</f>
        <v>6</v>
      </c>
      <c r="F1061" s="16" t="str">
        <f>TEXT(SalesDataTable[[#This Row],[Order Date]],"MMM")</f>
        <v>Jun</v>
      </c>
      <c r="G1061" s="4" t="s">
        <v>20</v>
      </c>
      <c r="H1061" s="4" t="s">
        <v>33</v>
      </c>
      <c r="I1061" s="4" t="s">
        <v>2</v>
      </c>
      <c r="J1061" s="4" t="s">
        <v>16</v>
      </c>
      <c r="K1061" s="4" t="s">
        <v>23</v>
      </c>
      <c r="L1061" s="4" t="s">
        <v>51</v>
      </c>
      <c r="M1061" s="8">
        <v>2</v>
      </c>
      <c r="N1061" s="5">
        <v>121.19</v>
      </c>
      <c r="O1061" s="6">
        <v>0.05</v>
      </c>
      <c r="P1061" s="5">
        <v>58.91</v>
      </c>
      <c r="Q1061" s="5">
        <f t="shared" si="64"/>
        <v>230.261</v>
      </c>
      <c r="R1061" s="5">
        <f t="shared" si="65"/>
        <v>117.82</v>
      </c>
      <c r="S1061" s="5">
        <f t="shared" si="66"/>
        <v>112.441</v>
      </c>
      <c r="T1061" s="7">
        <f t="shared" si="67"/>
        <v>0.48831977625390321</v>
      </c>
    </row>
    <row r="1062" spans="1:20" ht="15.6">
      <c r="A1062" s="2">
        <v>763</v>
      </c>
      <c r="B1062" s="3">
        <v>46184</v>
      </c>
      <c r="C1062" s="4">
        <f>YEAR(SalesDataTable[[#This Row],[Order Date]])</f>
        <v>2026</v>
      </c>
      <c r="D1062" s="16" t="str">
        <f>"Q"&amp;ROUNDUP(MONTH(SalesDataTable[[#This Row],[Order Date]])/3,0)</f>
        <v>Q2</v>
      </c>
      <c r="E1062" s="4">
        <f>MONTH(SalesDataTable[[#This Row],[Order Date]])</f>
        <v>6</v>
      </c>
      <c r="F1062" s="16" t="str">
        <f>TEXT(SalesDataTable[[#This Row],[Order Date]],"MMM")</f>
        <v>Jun</v>
      </c>
      <c r="G1062" s="4" t="s">
        <v>20</v>
      </c>
      <c r="H1062" s="4" t="s">
        <v>47</v>
      </c>
      <c r="I1062" s="4" t="s">
        <v>19</v>
      </c>
      <c r="J1062" s="4" t="s">
        <v>13</v>
      </c>
      <c r="K1062" s="4" t="s">
        <v>9</v>
      </c>
      <c r="L1062" s="4" t="s">
        <v>37</v>
      </c>
      <c r="M1062" s="8">
        <v>1</v>
      </c>
      <c r="N1062" s="5">
        <v>154.09</v>
      </c>
      <c r="O1062" s="6">
        <v>0</v>
      </c>
      <c r="P1062" s="5">
        <v>77.37</v>
      </c>
      <c r="Q1062" s="5">
        <f t="shared" si="64"/>
        <v>154.09</v>
      </c>
      <c r="R1062" s="5">
        <f t="shared" si="65"/>
        <v>77.37</v>
      </c>
      <c r="S1062" s="5">
        <f t="shared" si="66"/>
        <v>76.72</v>
      </c>
      <c r="T1062" s="7">
        <f t="shared" si="67"/>
        <v>0.49789084301382308</v>
      </c>
    </row>
    <row r="1063" spans="1:20" ht="15.6">
      <c r="A1063" s="2">
        <v>1059</v>
      </c>
      <c r="B1063" s="3">
        <v>46184</v>
      </c>
      <c r="C1063" s="4">
        <f>YEAR(SalesDataTable[[#This Row],[Order Date]])</f>
        <v>2026</v>
      </c>
      <c r="D1063" s="16" t="str">
        <f>"Q"&amp;ROUNDUP(MONTH(SalesDataTable[[#This Row],[Order Date]])/3,0)</f>
        <v>Q2</v>
      </c>
      <c r="E1063" s="4">
        <f>MONTH(SalesDataTable[[#This Row],[Order Date]])</f>
        <v>6</v>
      </c>
      <c r="F1063" s="16" t="str">
        <f>TEXT(SalesDataTable[[#This Row],[Order Date]],"MMM")</f>
        <v>Jun</v>
      </c>
      <c r="G1063" s="4" t="s">
        <v>0</v>
      </c>
      <c r="H1063" s="4" t="s">
        <v>1</v>
      </c>
      <c r="I1063" s="4" t="s">
        <v>2</v>
      </c>
      <c r="J1063" s="4" t="s">
        <v>13</v>
      </c>
      <c r="K1063" s="4" t="s">
        <v>4</v>
      </c>
      <c r="L1063" s="4" t="s">
        <v>5</v>
      </c>
      <c r="M1063" s="8">
        <v>1</v>
      </c>
      <c r="N1063" s="5">
        <v>80.64</v>
      </c>
      <c r="O1063" s="6">
        <v>0.05</v>
      </c>
      <c r="P1063" s="5">
        <v>43.85</v>
      </c>
      <c r="Q1063" s="5">
        <f t="shared" si="64"/>
        <v>76.60799999999999</v>
      </c>
      <c r="R1063" s="5">
        <f t="shared" si="65"/>
        <v>43.85</v>
      </c>
      <c r="S1063" s="5">
        <f t="shared" si="66"/>
        <v>32.757999999999988</v>
      </c>
      <c r="T1063" s="7">
        <f t="shared" si="67"/>
        <v>0.42760547201336668</v>
      </c>
    </row>
    <row r="1064" spans="1:20" ht="15.6">
      <c r="A1064" s="2">
        <v>1332</v>
      </c>
      <c r="B1064" s="3">
        <v>46184</v>
      </c>
      <c r="C1064" s="4">
        <f>YEAR(SalesDataTable[[#This Row],[Order Date]])</f>
        <v>2026</v>
      </c>
      <c r="D1064" s="16" t="str">
        <f>"Q"&amp;ROUNDUP(MONTH(SalesDataTable[[#This Row],[Order Date]])/3,0)</f>
        <v>Q2</v>
      </c>
      <c r="E1064" s="4">
        <f>MONTH(SalesDataTable[[#This Row],[Order Date]])</f>
        <v>6</v>
      </c>
      <c r="F1064" s="16" t="str">
        <f>TEXT(SalesDataTable[[#This Row],[Order Date]],"MMM")</f>
        <v>Jun</v>
      </c>
      <c r="G1064" s="4" t="s">
        <v>6</v>
      </c>
      <c r="H1064" s="4" t="s">
        <v>43</v>
      </c>
      <c r="I1064" s="4" t="s">
        <v>28</v>
      </c>
      <c r="J1064" s="4" t="s">
        <v>3</v>
      </c>
      <c r="K1064" s="4" t="s">
        <v>9</v>
      </c>
      <c r="L1064" s="4" t="s">
        <v>10</v>
      </c>
      <c r="M1064" s="8">
        <v>1</v>
      </c>
      <c r="N1064" s="5">
        <v>94.01</v>
      </c>
      <c r="O1064" s="6">
        <v>0.15</v>
      </c>
      <c r="P1064" s="5">
        <v>46.12</v>
      </c>
      <c r="Q1064" s="5">
        <f t="shared" si="64"/>
        <v>79.908500000000004</v>
      </c>
      <c r="R1064" s="5">
        <f t="shared" si="65"/>
        <v>46.12</v>
      </c>
      <c r="S1064" s="5">
        <f t="shared" si="66"/>
        <v>33.788500000000006</v>
      </c>
      <c r="T1064" s="7">
        <f t="shared" si="67"/>
        <v>0.42283987310486376</v>
      </c>
    </row>
    <row r="1065" spans="1:20" ht="15.6">
      <c r="A1065" s="2">
        <v>1447</v>
      </c>
      <c r="B1065" s="3">
        <v>46184</v>
      </c>
      <c r="C1065" s="4">
        <f>YEAR(SalesDataTable[[#This Row],[Order Date]])</f>
        <v>2026</v>
      </c>
      <c r="D1065" s="16" t="str">
        <f>"Q"&amp;ROUNDUP(MONTH(SalesDataTable[[#This Row],[Order Date]])/3,0)</f>
        <v>Q2</v>
      </c>
      <c r="E1065" s="4">
        <f>MONTH(SalesDataTable[[#This Row],[Order Date]])</f>
        <v>6</v>
      </c>
      <c r="F1065" s="16" t="str">
        <f>TEXT(SalesDataTable[[#This Row],[Order Date]],"MMM")</f>
        <v>Jun</v>
      </c>
      <c r="G1065" s="4" t="s">
        <v>6</v>
      </c>
      <c r="H1065" s="4" t="s">
        <v>27</v>
      </c>
      <c r="I1065" s="4" t="s">
        <v>2</v>
      </c>
      <c r="J1065" s="4" t="s">
        <v>3</v>
      </c>
      <c r="K1065" s="4" t="s">
        <v>4</v>
      </c>
      <c r="L1065" s="4" t="s">
        <v>22</v>
      </c>
      <c r="M1065" s="8">
        <v>1</v>
      </c>
      <c r="N1065" s="5">
        <v>51.09</v>
      </c>
      <c r="O1065" s="6">
        <v>0</v>
      </c>
      <c r="P1065" s="5">
        <v>22.78</v>
      </c>
      <c r="Q1065" s="5">
        <f t="shared" si="64"/>
        <v>51.09</v>
      </c>
      <c r="R1065" s="5">
        <f t="shared" si="65"/>
        <v>22.78</v>
      </c>
      <c r="S1065" s="5">
        <f t="shared" si="66"/>
        <v>28.310000000000002</v>
      </c>
      <c r="T1065" s="7">
        <f t="shared" si="67"/>
        <v>0.55412018007437858</v>
      </c>
    </row>
    <row r="1066" spans="1:20" ht="15.6">
      <c r="A1066" s="2">
        <v>2990</v>
      </c>
      <c r="B1066" s="3">
        <v>46184</v>
      </c>
      <c r="C1066" s="4">
        <f>YEAR(SalesDataTable[[#This Row],[Order Date]])</f>
        <v>2026</v>
      </c>
      <c r="D1066" s="16" t="str">
        <f>"Q"&amp;ROUNDUP(MONTH(SalesDataTable[[#This Row],[Order Date]])/3,0)</f>
        <v>Q2</v>
      </c>
      <c r="E1066" s="4">
        <f>MONTH(SalesDataTable[[#This Row],[Order Date]])</f>
        <v>6</v>
      </c>
      <c r="F1066" s="16" t="str">
        <f>TEXT(SalesDataTable[[#This Row],[Order Date]],"MMM")</f>
        <v>Jun</v>
      </c>
      <c r="G1066" s="4" t="s">
        <v>6</v>
      </c>
      <c r="H1066" s="4" t="s">
        <v>27</v>
      </c>
      <c r="I1066" s="4" t="s">
        <v>28</v>
      </c>
      <c r="J1066" s="4" t="s">
        <v>3</v>
      </c>
      <c r="K1066" s="4" t="s">
        <v>9</v>
      </c>
      <c r="L1066" s="4" t="s">
        <v>17</v>
      </c>
      <c r="M1066" s="8">
        <v>1</v>
      </c>
      <c r="N1066" s="5">
        <v>146.66</v>
      </c>
      <c r="O1066" s="6">
        <v>0</v>
      </c>
      <c r="P1066" s="5">
        <v>78.709999999999994</v>
      </c>
      <c r="Q1066" s="5">
        <f t="shared" si="64"/>
        <v>146.66</v>
      </c>
      <c r="R1066" s="5">
        <f t="shared" si="65"/>
        <v>78.709999999999994</v>
      </c>
      <c r="S1066" s="5">
        <f t="shared" si="66"/>
        <v>67.95</v>
      </c>
      <c r="T1066" s="7">
        <f t="shared" si="67"/>
        <v>0.4633165143870176</v>
      </c>
    </row>
    <row r="1067" spans="1:20" ht="15.6">
      <c r="A1067" s="2">
        <v>3769</v>
      </c>
      <c r="B1067" s="3">
        <v>46184</v>
      </c>
      <c r="C1067" s="4">
        <f>YEAR(SalesDataTable[[#This Row],[Order Date]])</f>
        <v>2026</v>
      </c>
      <c r="D1067" s="16" t="str">
        <f>"Q"&amp;ROUNDUP(MONTH(SalesDataTable[[#This Row],[Order Date]])/3,0)</f>
        <v>Q2</v>
      </c>
      <c r="E1067" s="4">
        <f>MONTH(SalesDataTable[[#This Row],[Order Date]])</f>
        <v>6</v>
      </c>
      <c r="F1067" s="16" t="str">
        <f>TEXT(SalesDataTable[[#This Row],[Order Date]],"MMM")</f>
        <v>Jun</v>
      </c>
      <c r="G1067" s="4" t="s">
        <v>6</v>
      </c>
      <c r="H1067" s="4" t="s">
        <v>43</v>
      </c>
      <c r="I1067" s="4" t="s">
        <v>19</v>
      </c>
      <c r="J1067" s="4" t="s">
        <v>13</v>
      </c>
      <c r="K1067" s="4" t="s">
        <v>23</v>
      </c>
      <c r="L1067" s="4" t="s">
        <v>29</v>
      </c>
      <c r="M1067" s="8">
        <v>2</v>
      </c>
      <c r="N1067" s="5">
        <v>199.03</v>
      </c>
      <c r="O1067" s="6">
        <v>0</v>
      </c>
      <c r="P1067" s="5">
        <v>104.7</v>
      </c>
      <c r="Q1067" s="5">
        <f t="shared" si="64"/>
        <v>398.06</v>
      </c>
      <c r="R1067" s="5">
        <f t="shared" si="65"/>
        <v>209.4</v>
      </c>
      <c r="S1067" s="5">
        <f t="shared" si="66"/>
        <v>188.66</v>
      </c>
      <c r="T1067" s="7">
        <f t="shared" si="67"/>
        <v>0.47394865095714211</v>
      </c>
    </row>
    <row r="1068" spans="1:20" ht="15.6">
      <c r="A1068" s="2">
        <v>4152</v>
      </c>
      <c r="B1068" s="3">
        <v>46184</v>
      </c>
      <c r="C1068" s="4">
        <f>YEAR(SalesDataTable[[#This Row],[Order Date]])</f>
        <v>2026</v>
      </c>
      <c r="D1068" s="16" t="str">
        <f>"Q"&amp;ROUNDUP(MONTH(SalesDataTable[[#This Row],[Order Date]])/3,0)</f>
        <v>Q2</v>
      </c>
      <c r="E1068" s="4">
        <f>MONTH(SalesDataTable[[#This Row],[Order Date]])</f>
        <v>6</v>
      </c>
      <c r="F1068" s="16" t="str">
        <f>TEXT(SalesDataTable[[#This Row],[Order Date]],"MMM")</f>
        <v>Jun</v>
      </c>
      <c r="G1068" s="4" t="s">
        <v>11</v>
      </c>
      <c r="H1068" s="4" t="s">
        <v>12</v>
      </c>
      <c r="I1068" s="4" t="s">
        <v>2</v>
      </c>
      <c r="J1068" s="4" t="s">
        <v>3</v>
      </c>
      <c r="K1068" s="4" t="s">
        <v>4</v>
      </c>
      <c r="L1068" s="4" t="s">
        <v>26</v>
      </c>
      <c r="M1068" s="8">
        <v>5</v>
      </c>
      <c r="N1068" s="5">
        <v>41.18</v>
      </c>
      <c r="O1068" s="6">
        <v>0.05</v>
      </c>
      <c r="P1068" s="5">
        <v>16.87</v>
      </c>
      <c r="Q1068" s="5">
        <f t="shared" si="64"/>
        <v>195.60499999999999</v>
      </c>
      <c r="R1068" s="5">
        <f t="shared" si="65"/>
        <v>84.350000000000009</v>
      </c>
      <c r="S1068" s="5">
        <f t="shared" si="66"/>
        <v>111.25499999999998</v>
      </c>
      <c r="T1068" s="7">
        <f t="shared" si="67"/>
        <v>0.56877380435060443</v>
      </c>
    </row>
    <row r="1069" spans="1:20" ht="15.6">
      <c r="A1069" s="2">
        <v>4242</v>
      </c>
      <c r="B1069" s="3">
        <v>46184</v>
      </c>
      <c r="C1069" s="4">
        <f>YEAR(SalesDataTable[[#This Row],[Order Date]])</f>
        <v>2026</v>
      </c>
      <c r="D1069" s="16" t="str">
        <f>"Q"&amp;ROUNDUP(MONTH(SalesDataTable[[#This Row],[Order Date]])/3,0)</f>
        <v>Q2</v>
      </c>
      <c r="E1069" s="4">
        <f>MONTH(SalesDataTable[[#This Row],[Order Date]])</f>
        <v>6</v>
      </c>
      <c r="F1069" s="16" t="str">
        <f>TEXT(SalesDataTable[[#This Row],[Order Date]],"MMM")</f>
        <v>Jun</v>
      </c>
      <c r="G1069" s="4" t="s">
        <v>6</v>
      </c>
      <c r="H1069" s="4" t="s">
        <v>43</v>
      </c>
      <c r="I1069" s="4" t="s">
        <v>19</v>
      </c>
      <c r="J1069" s="4" t="s">
        <v>16</v>
      </c>
      <c r="K1069" s="4" t="s">
        <v>9</v>
      </c>
      <c r="L1069" s="4" t="s">
        <v>17</v>
      </c>
      <c r="M1069" s="8">
        <v>2</v>
      </c>
      <c r="N1069" s="5">
        <v>141.18</v>
      </c>
      <c r="O1069" s="6">
        <v>0</v>
      </c>
      <c r="P1069" s="5">
        <v>78.66</v>
      </c>
      <c r="Q1069" s="5">
        <f t="shared" si="64"/>
        <v>282.36</v>
      </c>
      <c r="R1069" s="5">
        <f t="shared" si="65"/>
        <v>157.32</v>
      </c>
      <c r="S1069" s="5">
        <f t="shared" si="66"/>
        <v>125.04000000000002</v>
      </c>
      <c r="T1069" s="7">
        <f t="shared" si="67"/>
        <v>0.44283892902677441</v>
      </c>
    </row>
    <row r="1070" spans="1:20" ht="15.6">
      <c r="A1070" s="2">
        <v>4780</v>
      </c>
      <c r="B1070" s="3">
        <v>46184</v>
      </c>
      <c r="C1070" s="4">
        <f>YEAR(SalesDataTable[[#This Row],[Order Date]])</f>
        <v>2026</v>
      </c>
      <c r="D1070" s="16" t="str">
        <f>"Q"&amp;ROUNDUP(MONTH(SalesDataTable[[#This Row],[Order Date]])/3,0)</f>
        <v>Q2</v>
      </c>
      <c r="E1070" s="4">
        <f>MONTH(SalesDataTable[[#This Row],[Order Date]])</f>
        <v>6</v>
      </c>
      <c r="F1070" s="16" t="str">
        <f>TEXT(SalesDataTable[[#This Row],[Order Date]],"MMM")</f>
        <v>Jun</v>
      </c>
      <c r="G1070" s="4" t="s">
        <v>6</v>
      </c>
      <c r="H1070" s="4" t="s">
        <v>43</v>
      </c>
      <c r="I1070" s="4" t="s">
        <v>19</v>
      </c>
      <c r="J1070" s="4" t="s">
        <v>3</v>
      </c>
      <c r="K1070" s="4" t="s">
        <v>4</v>
      </c>
      <c r="L1070" s="4" t="s">
        <v>5</v>
      </c>
      <c r="M1070" s="8">
        <v>1</v>
      </c>
      <c r="N1070" s="5">
        <v>82.47</v>
      </c>
      <c r="O1070" s="6">
        <v>0.1</v>
      </c>
      <c r="P1070" s="5">
        <v>42.73</v>
      </c>
      <c r="Q1070" s="5">
        <f t="shared" si="64"/>
        <v>74.222999999999999</v>
      </c>
      <c r="R1070" s="5">
        <f t="shared" si="65"/>
        <v>42.73</v>
      </c>
      <c r="S1070" s="5">
        <f t="shared" si="66"/>
        <v>31.493000000000002</v>
      </c>
      <c r="T1070" s="7">
        <f t="shared" si="67"/>
        <v>0.42430243994449163</v>
      </c>
    </row>
    <row r="1071" spans="1:20" ht="15.6">
      <c r="A1071" s="2">
        <v>63</v>
      </c>
      <c r="B1071" s="3">
        <v>46185</v>
      </c>
      <c r="C1071" s="4">
        <f>YEAR(SalesDataTable[[#This Row],[Order Date]])</f>
        <v>2026</v>
      </c>
      <c r="D1071" s="16" t="str">
        <f>"Q"&amp;ROUNDUP(MONTH(SalesDataTable[[#This Row],[Order Date]])/3,0)</f>
        <v>Q2</v>
      </c>
      <c r="E1071" s="4">
        <f>MONTH(SalesDataTable[[#This Row],[Order Date]])</f>
        <v>6</v>
      </c>
      <c r="F1071" s="16" t="str">
        <f>TEXT(SalesDataTable[[#This Row],[Order Date]],"MMM")</f>
        <v>Jun</v>
      </c>
      <c r="G1071" s="4" t="s">
        <v>6</v>
      </c>
      <c r="H1071" s="4" t="s">
        <v>7</v>
      </c>
      <c r="I1071" s="4" t="s">
        <v>28</v>
      </c>
      <c r="J1071" s="4" t="s">
        <v>3</v>
      </c>
      <c r="K1071" s="4" t="s">
        <v>14</v>
      </c>
      <c r="L1071" s="4" t="s">
        <v>48</v>
      </c>
      <c r="M1071" s="8">
        <v>1</v>
      </c>
      <c r="N1071" s="5">
        <v>166.91</v>
      </c>
      <c r="O1071" s="6">
        <v>0</v>
      </c>
      <c r="P1071" s="5">
        <v>85.58</v>
      </c>
      <c r="Q1071" s="5">
        <f t="shared" si="64"/>
        <v>166.91</v>
      </c>
      <c r="R1071" s="5">
        <f t="shared" si="65"/>
        <v>85.58</v>
      </c>
      <c r="S1071" s="5">
        <f t="shared" si="66"/>
        <v>81.33</v>
      </c>
      <c r="T1071" s="7">
        <f t="shared" si="67"/>
        <v>0.48726858786172189</v>
      </c>
    </row>
    <row r="1072" spans="1:20" ht="15.6">
      <c r="A1072" s="2">
        <v>190</v>
      </c>
      <c r="B1072" s="3">
        <v>46185</v>
      </c>
      <c r="C1072" s="4">
        <f>YEAR(SalesDataTable[[#This Row],[Order Date]])</f>
        <v>2026</v>
      </c>
      <c r="D1072" s="16" t="str">
        <f>"Q"&amp;ROUNDUP(MONTH(SalesDataTable[[#This Row],[Order Date]])/3,0)</f>
        <v>Q2</v>
      </c>
      <c r="E1072" s="4">
        <f>MONTH(SalesDataTable[[#This Row],[Order Date]])</f>
        <v>6</v>
      </c>
      <c r="F1072" s="16" t="str">
        <f>TEXT(SalesDataTable[[#This Row],[Order Date]],"MMM")</f>
        <v>Jun</v>
      </c>
      <c r="G1072" s="4" t="s">
        <v>0</v>
      </c>
      <c r="H1072" s="4" t="s">
        <v>1</v>
      </c>
      <c r="I1072" s="4" t="s">
        <v>19</v>
      </c>
      <c r="J1072" s="4" t="s">
        <v>16</v>
      </c>
      <c r="K1072" s="4" t="s">
        <v>14</v>
      </c>
      <c r="L1072" s="4" t="s">
        <v>32</v>
      </c>
      <c r="M1072" s="8">
        <v>1</v>
      </c>
      <c r="N1072" s="5">
        <v>45.99</v>
      </c>
      <c r="O1072" s="6">
        <v>0</v>
      </c>
      <c r="P1072" s="5">
        <v>18.579999999999998</v>
      </c>
      <c r="Q1072" s="5">
        <f t="shared" si="64"/>
        <v>45.99</v>
      </c>
      <c r="R1072" s="5">
        <f t="shared" si="65"/>
        <v>18.579999999999998</v>
      </c>
      <c r="S1072" s="5">
        <f t="shared" si="66"/>
        <v>27.410000000000004</v>
      </c>
      <c r="T1072" s="7">
        <f t="shared" si="67"/>
        <v>0.59599913024570561</v>
      </c>
    </row>
    <row r="1073" spans="1:20" ht="15.6">
      <c r="A1073" s="2">
        <v>268</v>
      </c>
      <c r="B1073" s="3">
        <v>46185</v>
      </c>
      <c r="C1073" s="4">
        <f>YEAR(SalesDataTable[[#This Row],[Order Date]])</f>
        <v>2026</v>
      </c>
      <c r="D1073" s="16" t="str">
        <f>"Q"&amp;ROUNDUP(MONTH(SalesDataTable[[#This Row],[Order Date]])/3,0)</f>
        <v>Q2</v>
      </c>
      <c r="E1073" s="4">
        <f>MONTH(SalesDataTable[[#This Row],[Order Date]])</f>
        <v>6</v>
      </c>
      <c r="F1073" s="16" t="str">
        <f>TEXT(SalesDataTable[[#This Row],[Order Date]],"MMM")</f>
        <v>Jun</v>
      </c>
      <c r="G1073" s="4" t="s">
        <v>20</v>
      </c>
      <c r="H1073" s="4" t="s">
        <v>47</v>
      </c>
      <c r="I1073" s="4" t="s">
        <v>19</v>
      </c>
      <c r="J1073" s="4" t="s">
        <v>16</v>
      </c>
      <c r="K1073" s="4" t="s">
        <v>34</v>
      </c>
      <c r="L1073" s="4" t="s">
        <v>42</v>
      </c>
      <c r="M1073" s="8">
        <v>1</v>
      </c>
      <c r="N1073" s="5">
        <v>37.01</v>
      </c>
      <c r="O1073" s="6">
        <v>0.05</v>
      </c>
      <c r="P1073" s="5">
        <v>14.18</v>
      </c>
      <c r="Q1073" s="5">
        <f t="shared" si="64"/>
        <v>35.159499999999994</v>
      </c>
      <c r="R1073" s="5">
        <f t="shared" si="65"/>
        <v>14.18</v>
      </c>
      <c r="S1073" s="5">
        <f t="shared" si="66"/>
        <v>20.979499999999994</v>
      </c>
      <c r="T1073" s="7">
        <f t="shared" si="67"/>
        <v>0.59669506107879799</v>
      </c>
    </row>
    <row r="1074" spans="1:20" ht="15.6">
      <c r="A1074" s="2">
        <v>691</v>
      </c>
      <c r="B1074" s="3">
        <v>46185</v>
      </c>
      <c r="C1074" s="4">
        <f>YEAR(SalesDataTable[[#This Row],[Order Date]])</f>
        <v>2026</v>
      </c>
      <c r="D1074" s="16" t="str">
        <f>"Q"&amp;ROUNDUP(MONTH(SalesDataTable[[#This Row],[Order Date]])/3,0)</f>
        <v>Q2</v>
      </c>
      <c r="E1074" s="4">
        <f>MONTH(SalesDataTable[[#This Row],[Order Date]])</f>
        <v>6</v>
      </c>
      <c r="F1074" s="16" t="str">
        <f>TEXT(SalesDataTable[[#This Row],[Order Date]],"MMM")</f>
        <v>Jun</v>
      </c>
      <c r="G1074" s="4" t="s">
        <v>20</v>
      </c>
      <c r="H1074" s="4" t="s">
        <v>33</v>
      </c>
      <c r="I1074" s="4" t="s">
        <v>28</v>
      </c>
      <c r="J1074" s="4" t="s">
        <v>16</v>
      </c>
      <c r="K1074" s="4" t="s">
        <v>9</v>
      </c>
      <c r="L1074" s="4" t="s">
        <v>17</v>
      </c>
      <c r="M1074" s="8">
        <v>5</v>
      </c>
      <c r="N1074" s="5">
        <v>140.9</v>
      </c>
      <c r="O1074" s="6">
        <v>0</v>
      </c>
      <c r="P1074" s="5">
        <v>80.16</v>
      </c>
      <c r="Q1074" s="5">
        <f t="shared" si="64"/>
        <v>704.5</v>
      </c>
      <c r="R1074" s="5">
        <f t="shared" si="65"/>
        <v>400.79999999999995</v>
      </c>
      <c r="S1074" s="5">
        <f t="shared" si="66"/>
        <v>303.70000000000005</v>
      </c>
      <c r="T1074" s="7">
        <f t="shared" si="67"/>
        <v>0.43108587650816188</v>
      </c>
    </row>
    <row r="1075" spans="1:20" ht="15.6">
      <c r="A1075" s="2">
        <v>810</v>
      </c>
      <c r="B1075" s="3">
        <v>46185</v>
      </c>
      <c r="C1075" s="4">
        <f>YEAR(SalesDataTable[[#This Row],[Order Date]])</f>
        <v>2026</v>
      </c>
      <c r="D1075" s="16" t="str">
        <f>"Q"&amp;ROUNDUP(MONTH(SalesDataTable[[#This Row],[Order Date]])/3,0)</f>
        <v>Q2</v>
      </c>
      <c r="E1075" s="4">
        <f>MONTH(SalesDataTable[[#This Row],[Order Date]])</f>
        <v>6</v>
      </c>
      <c r="F1075" s="16" t="str">
        <f>TEXT(SalesDataTable[[#This Row],[Order Date]],"MMM")</f>
        <v>Jun</v>
      </c>
      <c r="G1075" s="4" t="s">
        <v>6</v>
      </c>
      <c r="H1075" s="4" t="s">
        <v>43</v>
      </c>
      <c r="I1075" s="4" t="s">
        <v>19</v>
      </c>
      <c r="J1075" s="4" t="s">
        <v>13</v>
      </c>
      <c r="K1075" s="4" t="s">
        <v>34</v>
      </c>
      <c r="L1075" s="4" t="s">
        <v>42</v>
      </c>
      <c r="M1075" s="8">
        <v>3</v>
      </c>
      <c r="N1075" s="5">
        <v>36.659999999999997</v>
      </c>
      <c r="O1075" s="6">
        <v>0</v>
      </c>
      <c r="P1075" s="5">
        <v>13.55</v>
      </c>
      <c r="Q1075" s="5">
        <f t="shared" si="64"/>
        <v>109.97999999999999</v>
      </c>
      <c r="R1075" s="5">
        <f t="shared" si="65"/>
        <v>40.650000000000006</v>
      </c>
      <c r="S1075" s="5">
        <f t="shared" si="66"/>
        <v>69.329999999999984</v>
      </c>
      <c r="T1075" s="7">
        <f t="shared" si="67"/>
        <v>0.63038734315330047</v>
      </c>
    </row>
    <row r="1076" spans="1:20" ht="15.6">
      <c r="A1076" s="2">
        <v>855</v>
      </c>
      <c r="B1076" s="3">
        <v>46185</v>
      </c>
      <c r="C1076" s="4">
        <f>YEAR(SalesDataTable[[#This Row],[Order Date]])</f>
        <v>2026</v>
      </c>
      <c r="D1076" s="16" t="str">
        <f>"Q"&amp;ROUNDUP(MONTH(SalesDataTable[[#This Row],[Order Date]])/3,0)</f>
        <v>Q2</v>
      </c>
      <c r="E1076" s="4">
        <f>MONTH(SalesDataTable[[#This Row],[Order Date]])</f>
        <v>6</v>
      </c>
      <c r="F1076" s="16" t="str">
        <f>TEXT(SalesDataTable[[#This Row],[Order Date]],"MMM")</f>
        <v>Jun</v>
      </c>
      <c r="G1076" s="4" t="s">
        <v>6</v>
      </c>
      <c r="H1076" s="4" t="s">
        <v>27</v>
      </c>
      <c r="I1076" s="4" t="s">
        <v>2</v>
      </c>
      <c r="J1076" s="4" t="s">
        <v>16</v>
      </c>
      <c r="K1076" s="4" t="s">
        <v>14</v>
      </c>
      <c r="L1076" s="4" t="s">
        <v>15</v>
      </c>
      <c r="M1076" s="8">
        <v>1</v>
      </c>
      <c r="N1076" s="5">
        <v>36.299999999999997</v>
      </c>
      <c r="O1076" s="6">
        <v>0.1</v>
      </c>
      <c r="P1076" s="5">
        <v>13.69</v>
      </c>
      <c r="Q1076" s="5">
        <f t="shared" si="64"/>
        <v>32.67</v>
      </c>
      <c r="R1076" s="5">
        <f t="shared" si="65"/>
        <v>13.69</v>
      </c>
      <c r="S1076" s="5">
        <f t="shared" si="66"/>
        <v>18.980000000000004</v>
      </c>
      <c r="T1076" s="7">
        <f t="shared" si="67"/>
        <v>0.58096112641567199</v>
      </c>
    </row>
    <row r="1077" spans="1:20" ht="15.6">
      <c r="A1077" s="2">
        <v>1612</v>
      </c>
      <c r="B1077" s="3">
        <v>46185</v>
      </c>
      <c r="C1077" s="4">
        <f>YEAR(SalesDataTable[[#This Row],[Order Date]])</f>
        <v>2026</v>
      </c>
      <c r="D1077" s="16" t="str">
        <f>"Q"&amp;ROUNDUP(MONTH(SalesDataTable[[#This Row],[Order Date]])/3,0)</f>
        <v>Q2</v>
      </c>
      <c r="E1077" s="4">
        <f>MONTH(SalesDataTable[[#This Row],[Order Date]])</f>
        <v>6</v>
      </c>
      <c r="F1077" s="16" t="str">
        <f>TEXT(SalesDataTable[[#This Row],[Order Date]],"MMM")</f>
        <v>Jun</v>
      </c>
      <c r="G1077" s="4" t="s">
        <v>11</v>
      </c>
      <c r="H1077" s="4" t="s">
        <v>52</v>
      </c>
      <c r="I1077" s="4" t="s">
        <v>2</v>
      </c>
      <c r="J1077" s="4" t="s">
        <v>13</v>
      </c>
      <c r="K1077" s="4" t="s">
        <v>23</v>
      </c>
      <c r="L1077" s="4" t="s">
        <v>51</v>
      </c>
      <c r="M1077" s="8">
        <v>2</v>
      </c>
      <c r="N1077" s="5">
        <v>120.64</v>
      </c>
      <c r="O1077" s="6">
        <v>0</v>
      </c>
      <c r="P1077" s="5">
        <v>61.66</v>
      </c>
      <c r="Q1077" s="5">
        <f t="shared" si="64"/>
        <v>241.28</v>
      </c>
      <c r="R1077" s="5">
        <f t="shared" si="65"/>
        <v>123.32</v>
      </c>
      <c r="S1077" s="5">
        <f t="shared" si="66"/>
        <v>117.96000000000001</v>
      </c>
      <c r="T1077" s="7">
        <f t="shared" si="67"/>
        <v>0.48889257294429711</v>
      </c>
    </row>
    <row r="1078" spans="1:20" ht="15.6">
      <c r="A1078" s="2">
        <v>1704</v>
      </c>
      <c r="B1078" s="3">
        <v>46185</v>
      </c>
      <c r="C1078" s="4">
        <f>YEAR(SalesDataTable[[#This Row],[Order Date]])</f>
        <v>2026</v>
      </c>
      <c r="D1078" s="16" t="str">
        <f>"Q"&amp;ROUNDUP(MONTH(SalesDataTable[[#This Row],[Order Date]])/3,0)</f>
        <v>Q2</v>
      </c>
      <c r="E1078" s="4">
        <f>MONTH(SalesDataTable[[#This Row],[Order Date]])</f>
        <v>6</v>
      </c>
      <c r="F1078" s="16" t="str">
        <f>TEXT(SalesDataTable[[#This Row],[Order Date]],"MMM")</f>
        <v>Jun</v>
      </c>
      <c r="G1078" s="4" t="s">
        <v>11</v>
      </c>
      <c r="H1078" s="4" t="s">
        <v>52</v>
      </c>
      <c r="I1078" s="4" t="s">
        <v>2</v>
      </c>
      <c r="J1078" s="4" t="s">
        <v>3</v>
      </c>
      <c r="K1078" s="4" t="s">
        <v>14</v>
      </c>
      <c r="L1078" s="4" t="s">
        <v>32</v>
      </c>
      <c r="M1078" s="8">
        <v>1</v>
      </c>
      <c r="N1078" s="5">
        <v>47.07</v>
      </c>
      <c r="O1078" s="6">
        <v>0</v>
      </c>
      <c r="P1078" s="5">
        <v>18.7</v>
      </c>
      <c r="Q1078" s="5">
        <f t="shared" si="64"/>
        <v>47.07</v>
      </c>
      <c r="R1078" s="5">
        <f t="shared" si="65"/>
        <v>18.7</v>
      </c>
      <c r="S1078" s="5">
        <f t="shared" si="66"/>
        <v>28.37</v>
      </c>
      <c r="T1078" s="7">
        <f t="shared" si="67"/>
        <v>0.60271935415338862</v>
      </c>
    </row>
    <row r="1079" spans="1:20" ht="15.6">
      <c r="A1079" s="2">
        <v>1857</v>
      </c>
      <c r="B1079" s="3">
        <v>46185</v>
      </c>
      <c r="C1079" s="4">
        <f>YEAR(SalesDataTable[[#This Row],[Order Date]])</f>
        <v>2026</v>
      </c>
      <c r="D1079" s="16" t="str">
        <f>"Q"&amp;ROUNDUP(MONTH(SalesDataTable[[#This Row],[Order Date]])/3,0)</f>
        <v>Q2</v>
      </c>
      <c r="E1079" s="4">
        <f>MONTH(SalesDataTable[[#This Row],[Order Date]])</f>
        <v>6</v>
      </c>
      <c r="F1079" s="16" t="str">
        <f>TEXT(SalesDataTable[[#This Row],[Order Date]],"MMM")</f>
        <v>Jun</v>
      </c>
      <c r="G1079" s="4" t="s">
        <v>11</v>
      </c>
      <c r="H1079" s="4" t="s">
        <v>18</v>
      </c>
      <c r="I1079" s="4" t="s">
        <v>28</v>
      </c>
      <c r="J1079" s="4" t="s">
        <v>16</v>
      </c>
      <c r="K1079" s="4" t="s">
        <v>9</v>
      </c>
      <c r="L1079" s="4" t="s">
        <v>37</v>
      </c>
      <c r="M1079" s="8">
        <v>2</v>
      </c>
      <c r="N1079" s="5">
        <v>154.94</v>
      </c>
      <c r="O1079" s="6">
        <v>0.05</v>
      </c>
      <c r="P1079" s="5">
        <v>77.260000000000005</v>
      </c>
      <c r="Q1079" s="5">
        <f t="shared" si="64"/>
        <v>294.38599999999997</v>
      </c>
      <c r="R1079" s="5">
        <f t="shared" si="65"/>
        <v>154.52000000000001</v>
      </c>
      <c r="S1079" s="5">
        <f t="shared" si="66"/>
        <v>139.86599999999996</v>
      </c>
      <c r="T1079" s="7">
        <f t="shared" si="67"/>
        <v>0.47511090880680457</v>
      </c>
    </row>
    <row r="1080" spans="1:20" ht="15.6">
      <c r="A1080" s="2">
        <v>1888</v>
      </c>
      <c r="B1080" s="3">
        <v>46185</v>
      </c>
      <c r="C1080" s="4">
        <f>YEAR(SalesDataTable[[#This Row],[Order Date]])</f>
        <v>2026</v>
      </c>
      <c r="D1080" s="16" t="str">
        <f>"Q"&amp;ROUNDUP(MONTH(SalesDataTable[[#This Row],[Order Date]])/3,0)</f>
        <v>Q2</v>
      </c>
      <c r="E1080" s="4">
        <f>MONTH(SalesDataTable[[#This Row],[Order Date]])</f>
        <v>6</v>
      </c>
      <c r="F1080" s="16" t="str">
        <f>TEXT(SalesDataTable[[#This Row],[Order Date]],"MMM")</f>
        <v>Jun</v>
      </c>
      <c r="G1080" s="4" t="s">
        <v>6</v>
      </c>
      <c r="H1080" s="4" t="s">
        <v>43</v>
      </c>
      <c r="I1080" s="4" t="s">
        <v>2</v>
      </c>
      <c r="J1080" s="4" t="s">
        <v>3</v>
      </c>
      <c r="K1080" s="4" t="s">
        <v>14</v>
      </c>
      <c r="L1080" s="4" t="s">
        <v>32</v>
      </c>
      <c r="M1080" s="8">
        <v>1</v>
      </c>
      <c r="N1080" s="5">
        <v>45.97</v>
      </c>
      <c r="O1080" s="6">
        <v>0.05</v>
      </c>
      <c r="P1080" s="5">
        <v>18.41</v>
      </c>
      <c r="Q1080" s="5">
        <f t="shared" si="64"/>
        <v>43.671499999999995</v>
      </c>
      <c r="R1080" s="5">
        <f t="shared" si="65"/>
        <v>18.41</v>
      </c>
      <c r="S1080" s="5">
        <f t="shared" si="66"/>
        <v>25.261499999999995</v>
      </c>
      <c r="T1080" s="7">
        <f t="shared" si="67"/>
        <v>0.57844360738696854</v>
      </c>
    </row>
    <row r="1081" spans="1:20" ht="15.6">
      <c r="A1081" s="2">
        <v>2683</v>
      </c>
      <c r="B1081" s="3">
        <v>46185</v>
      </c>
      <c r="C1081" s="4">
        <f>YEAR(SalesDataTable[[#This Row],[Order Date]])</f>
        <v>2026</v>
      </c>
      <c r="D1081" s="16" t="str">
        <f>"Q"&amp;ROUNDUP(MONTH(SalesDataTable[[#This Row],[Order Date]])/3,0)</f>
        <v>Q2</v>
      </c>
      <c r="E1081" s="4">
        <f>MONTH(SalesDataTable[[#This Row],[Order Date]])</f>
        <v>6</v>
      </c>
      <c r="F1081" s="16" t="str">
        <f>TEXT(SalesDataTable[[#This Row],[Order Date]],"MMM")</f>
        <v>Jun</v>
      </c>
      <c r="G1081" s="4" t="s">
        <v>20</v>
      </c>
      <c r="H1081" s="4" t="s">
        <v>33</v>
      </c>
      <c r="I1081" s="4" t="s">
        <v>2</v>
      </c>
      <c r="J1081" s="4" t="s">
        <v>3</v>
      </c>
      <c r="K1081" s="4" t="s">
        <v>23</v>
      </c>
      <c r="L1081" s="4" t="s">
        <v>29</v>
      </c>
      <c r="M1081" s="8">
        <v>1</v>
      </c>
      <c r="N1081" s="5">
        <v>198.64</v>
      </c>
      <c r="O1081" s="6">
        <v>0.05</v>
      </c>
      <c r="P1081" s="5">
        <v>101.89</v>
      </c>
      <c r="Q1081" s="5">
        <f t="shared" si="64"/>
        <v>188.70799999999997</v>
      </c>
      <c r="R1081" s="5">
        <f t="shared" si="65"/>
        <v>101.89</v>
      </c>
      <c r="S1081" s="5">
        <f t="shared" si="66"/>
        <v>86.817999999999969</v>
      </c>
      <c r="T1081" s="7">
        <f t="shared" si="67"/>
        <v>0.46006528605040581</v>
      </c>
    </row>
    <row r="1082" spans="1:20" ht="15.6">
      <c r="A1082" s="2">
        <v>4211</v>
      </c>
      <c r="B1082" s="3">
        <v>46185</v>
      </c>
      <c r="C1082" s="4">
        <f>YEAR(SalesDataTable[[#This Row],[Order Date]])</f>
        <v>2026</v>
      </c>
      <c r="D1082" s="16" t="str">
        <f>"Q"&amp;ROUNDUP(MONTH(SalesDataTable[[#This Row],[Order Date]])/3,0)</f>
        <v>Q2</v>
      </c>
      <c r="E1082" s="4">
        <f>MONTH(SalesDataTable[[#This Row],[Order Date]])</f>
        <v>6</v>
      </c>
      <c r="F1082" s="16" t="str">
        <f>TEXT(SalesDataTable[[#This Row],[Order Date]],"MMM")</f>
        <v>Jun</v>
      </c>
      <c r="G1082" s="4" t="s">
        <v>11</v>
      </c>
      <c r="H1082" s="4" t="s">
        <v>18</v>
      </c>
      <c r="I1082" s="4" t="s">
        <v>2</v>
      </c>
      <c r="J1082" s="4" t="s">
        <v>13</v>
      </c>
      <c r="K1082" s="4" t="s">
        <v>14</v>
      </c>
      <c r="L1082" s="4" t="s">
        <v>48</v>
      </c>
      <c r="M1082" s="8">
        <v>5</v>
      </c>
      <c r="N1082" s="5">
        <v>168.57</v>
      </c>
      <c r="O1082" s="6">
        <v>0</v>
      </c>
      <c r="P1082" s="5">
        <v>88.65</v>
      </c>
      <c r="Q1082" s="5">
        <f t="shared" si="64"/>
        <v>842.84999999999991</v>
      </c>
      <c r="R1082" s="5">
        <f t="shared" si="65"/>
        <v>443.25</v>
      </c>
      <c r="S1082" s="5">
        <f t="shared" si="66"/>
        <v>399.59999999999991</v>
      </c>
      <c r="T1082" s="7">
        <f t="shared" si="67"/>
        <v>0.47410571276027758</v>
      </c>
    </row>
    <row r="1083" spans="1:20" ht="15.6">
      <c r="A1083" s="2">
        <v>4353</v>
      </c>
      <c r="B1083" s="3">
        <v>46185</v>
      </c>
      <c r="C1083" s="4">
        <f>YEAR(SalesDataTable[[#This Row],[Order Date]])</f>
        <v>2026</v>
      </c>
      <c r="D1083" s="16" t="str">
        <f>"Q"&amp;ROUNDUP(MONTH(SalesDataTable[[#This Row],[Order Date]])/3,0)</f>
        <v>Q2</v>
      </c>
      <c r="E1083" s="4">
        <f>MONTH(SalesDataTable[[#This Row],[Order Date]])</f>
        <v>6</v>
      </c>
      <c r="F1083" s="16" t="str">
        <f>TEXT(SalesDataTable[[#This Row],[Order Date]],"MMM")</f>
        <v>Jun</v>
      </c>
      <c r="G1083" s="4" t="s">
        <v>6</v>
      </c>
      <c r="H1083" s="4" t="s">
        <v>27</v>
      </c>
      <c r="I1083" s="4" t="s">
        <v>19</v>
      </c>
      <c r="J1083" s="4" t="s">
        <v>13</v>
      </c>
      <c r="K1083" s="4" t="s">
        <v>14</v>
      </c>
      <c r="L1083" s="4" t="s">
        <v>15</v>
      </c>
      <c r="M1083" s="8">
        <v>1</v>
      </c>
      <c r="N1083" s="5">
        <v>36.65</v>
      </c>
      <c r="O1083" s="6">
        <v>0</v>
      </c>
      <c r="P1083" s="5">
        <v>13.97</v>
      </c>
      <c r="Q1083" s="5">
        <f t="shared" si="64"/>
        <v>36.65</v>
      </c>
      <c r="R1083" s="5">
        <f t="shared" si="65"/>
        <v>13.97</v>
      </c>
      <c r="S1083" s="5">
        <f t="shared" si="66"/>
        <v>22.68</v>
      </c>
      <c r="T1083" s="7">
        <f t="shared" si="67"/>
        <v>0.61882673942701227</v>
      </c>
    </row>
    <row r="1084" spans="1:20" ht="15.6">
      <c r="A1084" s="2">
        <v>5020</v>
      </c>
      <c r="B1084" s="3">
        <v>46185</v>
      </c>
      <c r="C1084" s="4">
        <f>YEAR(SalesDataTable[[#This Row],[Order Date]])</f>
        <v>2026</v>
      </c>
      <c r="D1084" s="16" t="str">
        <f>"Q"&amp;ROUNDUP(MONTH(SalesDataTable[[#This Row],[Order Date]])/3,0)</f>
        <v>Q2</v>
      </c>
      <c r="E1084" s="4">
        <f>MONTH(SalesDataTable[[#This Row],[Order Date]])</f>
        <v>6</v>
      </c>
      <c r="F1084" s="16" t="str">
        <f>TEXT(SalesDataTable[[#This Row],[Order Date]],"MMM")</f>
        <v>Jun</v>
      </c>
      <c r="G1084" s="4" t="s">
        <v>11</v>
      </c>
      <c r="H1084" s="4" t="s">
        <v>25</v>
      </c>
      <c r="I1084" s="4" t="s">
        <v>19</v>
      </c>
      <c r="J1084" s="4" t="s">
        <v>3</v>
      </c>
      <c r="K1084" s="4" t="s">
        <v>14</v>
      </c>
      <c r="L1084" s="4" t="s">
        <v>15</v>
      </c>
      <c r="M1084" s="8">
        <v>2</v>
      </c>
      <c r="N1084" s="5">
        <v>35.450000000000003</v>
      </c>
      <c r="O1084" s="6">
        <v>0.05</v>
      </c>
      <c r="P1084" s="5">
        <v>13.39</v>
      </c>
      <c r="Q1084" s="5">
        <f t="shared" si="64"/>
        <v>67.355000000000004</v>
      </c>
      <c r="R1084" s="5">
        <f t="shared" si="65"/>
        <v>26.78</v>
      </c>
      <c r="S1084" s="5">
        <f t="shared" si="66"/>
        <v>40.575000000000003</v>
      </c>
      <c r="T1084" s="7">
        <f t="shared" si="67"/>
        <v>0.60240516665429444</v>
      </c>
    </row>
    <row r="1085" spans="1:20" ht="15.6">
      <c r="A1085" s="2">
        <v>564</v>
      </c>
      <c r="B1085" s="3">
        <v>46186</v>
      </c>
      <c r="C1085" s="4">
        <f>YEAR(SalesDataTable[[#This Row],[Order Date]])</f>
        <v>2026</v>
      </c>
      <c r="D1085" s="16" t="str">
        <f>"Q"&amp;ROUNDUP(MONTH(SalesDataTable[[#This Row],[Order Date]])/3,0)</f>
        <v>Q2</v>
      </c>
      <c r="E1085" s="4">
        <f>MONTH(SalesDataTable[[#This Row],[Order Date]])</f>
        <v>6</v>
      </c>
      <c r="F1085" s="16" t="str">
        <f>TEXT(SalesDataTable[[#This Row],[Order Date]],"MMM")</f>
        <v>Jun</v>
      </c>
      <c r="G1085" s="4" t="s">
        <v>11</v>
      </c>
      <c r="H1085" s="4" t="s">
        <v>25</v>
      </c>
      <c r="I1085" s="4" t="s">
        <v>19</v>
      </c>
      <c r="J1085" s="4" t="s">
        <v>13</v>
      </c>
      <c r="K1085" s="4" t="s">
        <v>14</v>
      </c>
      <c r="L1085" s="4" t="s">
        <v>32</v>
      </c>
      <c r="M1085" s="8">
        <v>3</v>
      </c>
      <c r="N1085" s="5">
        <v>45.82</v>
      </c>
      <c r="O1085" s="6">
        <v>0.1</v>
      </c>
      <c r="P1085" s="5">
        <v>18.61</v>
      </c>
      <c r="Q1085" s="5">
        <f t="shared" si="64"/>
        <v>123.71400000000001</v>
      </c>
      <c r="R1085" s="5">
        <f t="shared" si="65"/>
        <v>55.83</v>
      </c>
      <c r="S1085" s="5">
        <f t="shared" si="66"/>
        <v>67.884000000000015</v>
      </c>
      <c r="T1085" s="7">
        <f t="shared" si="67"/>
        <v>0.54871720258014456</v>
      </c>
    </row>
    <row r="1086" spans="1:20" ht="15.6">
      <c r="A1086" s="2">
        <v>736</v>
      </c>
      <c r="B1086" s="3">
        <v>46186</v>
      </c>
      <c r="C1086" s="4">
        <f>YEAR(SalesDataTable[[#This Row],[Order Date]])</f>
        <v>2026</v>
      </c>
      <c r="D1086" s="16" t="str">
        <f>"Q"&amp;ROUNDUP(MONTH(SalesDataTable[[#This Row],[Order Date]])/3,0)</f>
        <v>Q2</v>
      </c>
      <c r="E1086" s="4">
        <f>MONTH(SalesDataTable[[#This Row],[Order Date]])</f>
        <v>6</v>
      </c>
      <c r="F1086" s="16" t="str">
        <f>TEXT(SalesDataTable[[#This Row],[Order Date]],"MMM")</f>
        <v>Jun</v>
      </c>
      <c r="G1086" s="4" t="s">
        <v>20</v>
      </c>
      <c r="H1086" s="4" t="s">
        <v>47</v>
      </c>
      <c r="I1086" s="4" t="s">
        <v>19</v>
      </c>
      <c r="J1086" s="4" t="s">
        <v>16</v>
      </c>
      <c r="K1086" s="4" t="s">
        <v>9</v>
      </c>
      <c r="L1086" s="4" t="s">
        <v>37</v>
      </c>
      <c r="M1086" s="8">
        <v>1</v>
      </c>
      <c r="N1086" s="5">
        <v>152.78</v>
      </c>
      <c r="O1086" s="6">
        <v>0</v>
      </c>
      <c r="P1086" s="5">
        <v>78.540000000000006</v>
      </c>
      <c r="Q1086" s="5">
        <f t="shared" si="64"/>
        <v>152.78</v>
      </c>
      <c r="R1086" s="5">
        <f t="shared" si="65"/>
        <v>78.540000000000006</v>
      </c>
      <c r="S1086" s="5">
        <f t="shared" si="66"/>
        <v>74.239999999999995</v>
      </c>
      <c r="T1086" s="7">
        <f t="shared" si="67"/>
        <v>0.48592747741851022</v>
      </c>
    </row>
    <row r="1087" spans="1:20" ht="15.6">
      <c r="A1087" s="2">
        <v>1300</v>
      </c>
      <c r="B1087" s="3">
        <v>46186</v>
      </c>
      <c r="C1087" s="4">
        <f>YEAR(SalesDataTable[[#This Row],[Order Date]])</f>
        <v>2026</v>
      </c>
      <c r="D1087" s="16" t="str">
        <f>"Q"&amp;ROUNDUP(MONTH(SalesDataTable[[#This Row],[Order Date]])/3,0)</f>
        <v>Q2</v>
      </c>
      <c r="E1087" s="4">
        <f>MONTH(SalesDataTable[[#This Row],[Order Date]])</f>
        <v>6</v>
      </c>
      <c r="F1087" s="16" t="str">
        <f>TEXT(SalesDataTable[[#This Row],[Order Date]],"MMM")</f>
        <v>Jun</v>
      </c>
      <c r="G1087" s="4" t="s">
        <v>6</v>
      </c>
      <c r="H1087" s="4" t="s">
        <v>27</v>
      </c>
      <c r="I1087" s="4" t="s">
        <v>2</v>
      </c>
      <c r="J1087" s="4" t="s">
        <v>13</v>
      </c>
      <c r="K1087" s="4" t="s">
        <v>4</v>
      </c>
      <c r="L1087" s="4" t="s">
        <v>22</v>
      </c>
      <c r="M1087" s="8">
        <v>1</v>
      </c>
      <c r="N1087" s="5">
        <v>49.76</v>
      </c>
      <c r="O1087" s="6">
        <v>0.05</v>
      </c>
      <c r="P1087" s="5">
        <v>22.58</v>
      </c>
      <c r="Q1087" s="5">
        <f t="shared" si="64"/>
        <v>47.271999999999998</v>
      </c>
      <c r="R1087" s="5">
        <f t="shared" si="65"/>
        <v>22.58</v>
      </c>
      <c r="S1087" s="5">
        <f t="shared" si="66"/>
        <v>24.692</v>
      </c>
      <c r="T1087" s="7">
        <f t="shared" si="67"/>
        <v>0.52233880521238796</v>
      </c>
    </row>
    <row r="1088" spans="1:20" ht="15.6">
      <c r="A1088" s="2">
        <v>1948</v>
      </c>
      <c r="B1088" s="3">
        <v>46186</v>
      </c>
      <c r="C1088" s="4">
        <f>YEAR(SalesDataTable[[#This Row],[Order Date]])</f>
        <v>2026</v>
      </c>
      <c r="D1088" s="16" t="str">
        <f>"Q"&amp;ROUNDUP(MONTH(SalesDataTable[[#This Row],[Order Date]])/3,0)</f>
        <v>Q2</v>
      </c>
      <c r="E1088" s="4">
        <f>MONTH(SalesDataTable[[#This Row],[Order Date]])</f>
        <v>6</v>
      </c>
      <c r="F1088" s="16" t="str">
        <f>TEXT(SalesDataTable[[#This Row],[Order Date]],"MMM")</f>
        <v>Jun</v>
      </c>
      <c r="G1088" s="4" t="s">
        <v>20</v>
      </c>
      <c r="H1088" s="4" t="s">
        <v>33</v>
      </c>
      <c r="I1088" s="4" t="s">
        <v>19</v>
      </c>
      <c r="J1088" s="4" t="s">
        <v>13</v>
      </c>
      <c r="K1088" s="4" t="s">
        <v>9</v>
      </c>
      <c r="L1088" s="4" t="s">
        <v>37</v>
      </c>
      <c r="M1088" s="8">
        <v>1</v>
      </c>
      <c r="N1088" s="5">
        <v>157.6</v>
      </c>
      <c r="O1088" s="6">
        <v>0.05</v>
      </c>
      <c r="P1088" s="5">
        <v>79.34</v>
      </c>
      <c r="Q1088" s="5">
        <f t="shared" si="64"/>
        <v>149.72</v>
      </c>
      <c r="R1088" s="5">
        <f t="shared" si="65"/>
        <v>79.34</v>
      </c>
      <c r="S1088" s="5">
        <f t="shared" si="66"/>
        <v>70.38</v>
      </c>
      <c r="T1088" s="7">
        <f t="shared" si="67"/>
        <v>0.47007747795885652</v>
      </c>
    </row>
    <row r="1089" spans="1:20" ht="15.6">
      <c r="A1089" s="2">
        <v>2272</v>
      </c>
      <c r="B1089" s="3">
        <v>46186</v>
      </c>
      <c r="C1089" s="4">
        <f>YEAR(SalesDataTable[[#This Row],[Order Date]])</f>
        <v>2026</v>
      </c>
      <c r="D1089" s="16" t="str">
        <f>"Q"&amp;ROUNDUP(MONTH(SalesDataTable[[#This Row],[Order Date]])/3,0)</f>
        <v>Q2</v>
      </c>
      <c r="E1089" s="4">
        <f>MONTH(SalesDataTable[[#This Row],[Order Date]])</f>
        <v>6</v>
      </c>
      <c r="F1089" s="16" t="str">
        <f>TEXT(SalesDataTable[[#This Row],[Order Date]],"MMM")</f>
        <v>Jun</v>
      </c>
      <c r="G1089" s="4" t="s">
        <v>20</v>
      </c>
      <c r="H1089" s="4" t="s">
        <v>33</v>
      </c>
      <c r="I1089" s="4" t="s">
        <v>2</v>
      </c>
      <c r="J1089" s="4" t="s">
        <v>3</v>
      </c>
      <c r="K1089" s="4" t="s">
        <v>34</v>
      </c>
      <c r="L1089" s="4" t="s">
        <v>38</v>
      </c>
      <c r="M1089" s="8">
        <v>1</v>
      </c>
      <c r="N1089" s="5">
        <v>125.01</v>
      </c>
      <c r="O1089" s="6">
        <v>0.15</v>
      </c>
      <c r="P1089" s="5">
        <v>70.39</v>
      </c>
      <c r="Q1089" s="5">
        <f t="shared" si="64"/>
        <v>106.2585</v>
      </c>
      <c r="R1089" s="5">
        <f t="shared" si="65"/>
        <v>70.39</v>
      </c>
      <c r="S1089" s="5">
        <f t="shared" si="66"/>
        <v>35.868499999999997</v>
      </c>
      <c r="T1089" s="7">
        <f t="shared" si="67"/>
        <v>0.33755887764272974</v>
      </c>
    </row>
    <row r="1090" spans="1:20" ht="15.6">
      <c r="A1090" s="2">
        <v>2680</v>
      </c>
      <c r="B1090" s="3">
        <v>46186</v>
      </c>
      <c r="C1090" s="4">
        <f>YEAR(SalesDataTable[[#This Row],[Order Date]])</f>
        <v>2026</v>
      </c>
      <c r="D1090" s="16" t="str">
        <f>"Q"&amp;ROUNDUP(MONTH(SalesDataTable[[#This Row],[Order Date]])/3,0)</f>
        <v>Q2</v>
      </c>
      <c r="E1090" s="4">
        <f>MONTH(SalesDataTable[[#This Row],[Order Date]])</f>
        <v>6</v>
      </c>
      <c r="F1090" s="16" t="str">
        <f>TEXT(SalesDataTable[[#This Row],[Order Date]],"MMM")</f>
        <v>Jun</v>
      </c>
      <c r="G1090" s="4" t="s">
        <v>6</v>
      </c>
      <c r="H1090" s="4" t="s">
        <v>49</v>
      </c>
      <c r="I1090" s="4" t="s">
        <v>2</v>
      </c>
      <c r="J1090" s="4" t="s">
        <v>3</v>
      </c>
      <c r="K1090" s="4" t="s">
        <v>9</v>
      </c>
      <c r="L1090" s="4" t="s">
        <v>10</v>
      </c>
      <c r="M1090" s="8">
        <v>1</v>
      </c>
      <c r="N1090" s="5">
        <v>93.59</v>
      </c>
      <c r="O1090" s="6">
        <v>0.15</v>
      </c>
      <c r="P1090" s="5">
        <v>46.48</v>
      </c>
      <c r="Q1090" s="5">
        <f t="shared" ref="Q1090:Q1153" si="68">M1090*N1090*(1-O1090)</f>
        <v>79.551500000000004</v>
      </c>
      <c r="R1090" s="5">
        <f t="shared" ref="R1090:R1153" si="69">M1090*P1090</f>
        <v>46.48</v>
      </c>
      <c r="S1090" s="5">
        <f t="shared" ref="S1090:S1153" si="70">Q1090-R1090</f>
        <v>33.071500000000007</v>
      </c>
      <c r="T1090" s="7">
        <f t="shared" ref="T1090:T1153" si="71">IFERROR(S1090/Q1090,0)</f>
        <v>0.41572440494522422</v>
      </c>
    </row>
    <row r="1091" spans="1:20" ht="15.6">
      <c r="A1091" s="2">
        <v>4178</v>
      </c>
      <c r="B1091" s="3">
        <v>46186</v>
      </c>
      <c r="C1091" s="4">
        <f>YEAR(SalesDataTable[[#This Row],[Order Date]])</f>
        <v>2026</v>
      </c>
      <c r="D1091" s="16" t="str">
        <f>"Q"&amp;ROUNDUP(MONTH(SalesDataTable[[#This Row],[Order Date]])/3,0)</f>
        <v>Q2</v>
      </c>
      <c r="E1091" s="4">
        <f>MONTH(SalesDataTable[[#This Row],[Order Date]])</f>
        <v>6</v>
      </c>
      <c r="F1091" s="16" t="str">
        <f>TEXT(SalesDataTable[[#This Row],[Order Date]],"MMM")</f>
        <v>Jun</v>
      </c>
      <c r="G1091" s="4" t="s">
        <v>11</v>
      </c>
      <c r="H1091" s="4" t="s">
        <v>12</v>
      </c>
      <c r="I1091" s="4" t="s">
        <v>19</v>
      </c>
      <c r="J1091" s="4" t="s">
        <v>3</v>
      </c>
      <c r="K1091" s="4" t="s">
        <v>9</v>
      </c>
      <c r="L1091" s="4" t="s">
        <v>17</v>
      </c>
      <c r="M1091" s="8">
        <v>4</v>
      </c>
      <c r="N1091" s="5">
        <v>143.9</v>
      </c>
      <c r="O1091" s="6">
        <v>0.05</v>
      </c>
      <c r="P1091" s="5">
        <v>79.709999999999994</v>
      </c>
      <c r="Q1091" s="5">
        <f t="shared" si="68"/>
        <v>546.82000000000005</v>
      </c>
      <c r="R1091" s="5">
        <f t="shared" si="69"/>
        <v>318.83999999999997</v>
      </c>
      <c r="S1091" s="5">
        <f t="shared" si="70"/>
        <v>227.98000000000008</v>
      </c>
      <c r="T1091" s="7">
        <f t="shared" si="71"/>
        <v>0.41691964448996022</v>
      </c>
    </row>
    <row r="1092" spans="1:20" ht="15.6">
      <c r="A1092" s="2">
        <v>4272</v>
      </c>
      <c r="B1092" s="3">
        <v>46186</v>
      </c>
      <c r="C1092" s="4">
        <f>YEAR(SalesDataTable[[#This Row],[Order Date]])</f>
        <v>2026</v>
      </c>
      <c r="D1092" s="16" t="str">
        <f>"Q"&amp;ROUNDUP(MONTH(SalesDataTable[[#This Row],[Order Date]])/3,0)</f>
        <v>Q2</v>
      </c>
      <c r="E1092" s="4">
        <f>MONTH(SalesDataTable[[#This Row],[Order Date]])</f>
        <v>6</v>
      </c>
      <c r="F1092" s="16" t="str">
        <f>TEXT(SalesDataTable[[#This Row],[Order Date]],"MMM")</f>
        <v>Jun</v>
      </c>
      <c r="G1092" s="4" t="s">
        <v>20</v>
      </c>
      <c r="H1092" s="4" t="s">
        <v>31</v>
      </c>
      <c r="I1092" s="4" t="s">
        <v>28</v>
      </c>
      <c r="J1092" s="4" t="s">
        <v>3</v>
      </c>
      <c r="K1092" s="4" t="s">
        <v>23</v>
      </c>
      <c r="L1092" s="4" t="s">
        <v>29</v>
      </c>
      <c r="M1092" s="8">
        <v>4</v>
      </c>
      <c r="N1092" s="5">
        <v>190.97</v>
      </c>
      <c r="O1092" s="6">
        <v>0</v>
      </c>
      <c r="P1092" s="5">
        <v>103.36</v>
      </c>
      <c r="Q1092" s="5">
        <f t="shared" si="68"/>
        <v>763.88</v>
      </c>
      <c r="R1092" s="5">
        <f t="shared" si="69"/>
        <v>413.44</v>
      </c>
      <c r="S1092" s="5">
        <f t="shared" si="70"/>
        <v>350.44</v>
      </c>
      <c r="T1092" s="7">
        <f t="shared" si="71"/>
        <v>0.45876315651673039</v>
      </c>
    </row>
    <row r="1093" spans="1:20" ht="15.6">
      <c r="A1093" s="2">
        <v>4713</v>
      </c>
      <c r="B1093" s="3">
        <v>46186</v>
      </c>
      <c r="C1093" s="4">
        <f>YEAR(SalesDataTable[[#This Row],[Order Date]])</f>
        <v>2026</v>
      </c>
      <c r="D1093" s="16" t="str">
        <f>"Q"&amp;ROUNDUP(MONTH(SalesDataTable[[#This Row],[Order Date]])/3,0)</f>
        <v>Q2</v>
      </c>
      <c r="E1093" s="4">
        <f>MONTH(SalesDataTable[[#This Row],[Order Date]])</f>
        <v>6</v>
      </c>
      <c r="F1093" s="16" t="str">
        <f>TEXT(SalesDataTable[[#This Row],[Order Date]],"MMM")</f>
        <v>Jun</v>
      </c>
      <c r="G1093" s="4" t="s">
        <v>20</v>
      </c>
      <c r="H1093" s="4" t="s">
        <v>47</v>
      </c>
      <c r="I1093" s="4" t="s">
        <v>19</v>
      </c>
      <c r="J1093" s="4" t="s">
        <v>16</v>
      </c>
      <c r="K1093" s="4" t="s">
        <v>34</v>
      </c>
      <c r="L1093" s="4" t="s">
        <v>42</v>
      </c>
      <c r="M1093" s="8">
        <v>1</v>
      </c>
      <c r="N1093" s="5">
        <v>35.78</v>
      </c>
      <c r="O1093" s="6">
        <v>0</v>
      </c>
      <c r="P1093" s="5">
        <v>14</v>
      </c>
      <c r="Q1093" s="5">
        <f t="shared" si="68"/>
        <v>35.78</v>
      </c>
      <c r="R1093" s="5">
        <f t="shared" si="69"/>
        <v>14</v>
      </c>
      <c r="S1093" s="5">
        <f t="shared" si="70"/>
        <v>21.78</v>
      </c>
      <c r="T1093" s="7">
        <f t="shared" si="71"/>
        <v>0.60871995528228062</v>
      </c>
    </row>
    <row r="1094" spans="1:20" ht="15.6">
      <c r="A1094" s="2">
        <v>5166</v>
      </c>
      <c r="B1094" s="3">
        <v>46186</v>
      </c>
      <c r="C1094" s="4">
        <f>YEAR(SalesDataTable[[#This Row],[Order Date]])</f>
        <v>2026</v>
      </c>
      <c r="D1094" s="16" t="str">
        <f>"Q"&amp;ROUNDUP(MONTH(SalesDataTable[[#This Row],[Order Date]])/3,0)</f>
        <v>Q2</v>
      </c>
      <c r="E1094" s="4">
        <f>MONTH(SalesDataTable[[#This Row],[Order Date]])</f>
        <v>6</v>
      </c>
      <c r="F1094" s="16" t="str">
        <f>TEXT(SalesDataTable[[#This Row],[Order Date]],"MMM")</f>
        <v>Jun</v>
      </c>
      <c r="G1094" s="4" t="s">
        <v>20</v>
      </c>
      <c r="H1094" s="4" t="s">
        <v>31</v>
      </c>
      <c r="I1094" s="4" t="s">
        <v>28</v>
      </c>
      <c r="J1094" s="4" t="s">
        <v>13</v>
      </c>
      <c r="K1094" s="4" t="s">
        <v>23</v>
      </c>
      <c r="L1094" s="4" t="s">
        <v>51</v>
      </c>
      <c r="M1094" s="8">
        <v>3</v>
      </c>
      <c r="N1094" s="5">
        <v>125.25</v>
      </c>
      <c r="O1094" s="6">
        <v>0.05</v>
      </c>
      <c r="P1094" s="5">
        <v>58.95</v>
      </c>
      <c r="Q1094" s="5">
        <f t="shared" si="68"/>
        <v>356.96249999999998</v>
      </c>
      <c r="R1094" s="5">
        <f t="shared" si="69"/>
        <v>176.85000000000002</v>
      </c>
      <c r="S1094" s="5">
        <f t="shared" si="70"/>
        <v>180.11249999999995</v>
      </c>
      <c r="T1094" s="7">
        <f t="shared" si="71"/>
        <v>0.50456980775291516</v>
      </c>
    </row>
    <row r="1095" spans="1:20" ht="15.6">
      <c r="A1095" s="2">
        <v>486</v>
      </c>
      <c r="B1095" s="3">
        <v>46187</v>
      </c>
      <c r="C1095" s="4">
        <f>YEAR(SalesDataTable[[#This Row],[Order Date]])</f>
        <v>2026</v>
      </c>
      <c r="D1095" s="16" t="str">
        <f>"Q"&amp;ROUNDUP(MONTH(SalesDataTable[[#This Row],[Order Date]])/3,0)</f>
        <v>Q2</v>
      </c>
      <c r="E1095" s="4">
        <f>MONTH(SalesDataTable[[#This Row],[Order Date]])</f>
        <v>6</v>
      </c>
      <c r="F1095" s="16" t="str">
        <f>TEXT(SalesDataTable[[#This Row],[Order Date]],"MMM")</f>
        <v>Jun</v>
      </c>
      <c r="G1095" s="4" t="s">
        <v>0</v>
      </c>
      <c r="H1095" s="4" t="s">
        <v>36</v>
      </c>
      <c r="I1095" s="4" t="s">
        <v>8</v>
      </c>
      <c r="J1095" s="4" t="s">
        <v>16</v>
      </c>
      <c r="K1095" s="4" t="s">
        <v>9</v>
      </c>
      <c r="L1095" s="4" t="s">
        <v>46</v>
      </c>
      <c r="M1095" s="8">
        <v>8</v>
      </c>
      <c r="N1095" s="5">
        <v>72.36</v>
      </c>
      <c r="O1095" s="6">
        <v>0.1</v>
      </c>
      <c r="P1095" s="5">
        <v>32.229999999999997</v>
      </c>
      <c r="Q1095" s="5">
        <f t="shared" si="68"/>
        <v>520.99199999999996</v>
      </c>
      <c r="R1095" s="5">
        <f t="shared" si="69"/>
        <v>257.83999999999997</v>
      </c>
      <c r="S1095" s="5">
        <f t="shared" si="70"/>
        <v>263.15199999999999</v>
      </c>
      <c r="T1095" s="7">
        <f t="shared" si="71"/>
        <v>0.5050979669553467</v>
      </c>
    </row>
    <row r="1096" spans="1:20" ht="15.6">
      <c r="A1096" s="2">
        <v>1507</v>
      </c>
      <c r="B1096" s="3">
        <v>46187</v>
      </c>
      <c r="C1096" s="4">
        <f>YEAR(SalesDataTable[[#This Row],[Order Date]])</f>
        <v>2026</v>
      </c>
      <c r="D1096" s="16" t="str">
        <f>"Q"&amp;ROUNDUP(MONTH(SalesDataTable[[#This Row],[Order Date]])/3,0)</f>
        <v>Q2</v>
      </c>
      <c r="E1096" s="4">
        <f>MONTH(SalesDataTable[[#This Row],[Order Date]])</f>
        <v>6</v>
      </c>
      <c r="F1096" s="16" t="str">
        <f>TEXT(SalesDataTable[[#This Row],[Order Date]],"MMM")</f>
        <v>Jun</v>
      </c>
      <c r="G1096" s="4" t="s">
        <v>0</v>
      </c>
      <c r="H1096" s="4" t="s">
        <v>50</v>
      </c>
      <c r="I1096" s="4" t="s">
        <v>19</v>
      </c>
      <c r="J1096" s="4" t="s">
        <v>3</v>
      </c>
      <c r="K1096" s="4" t="s">
        <v>14</v>
      </c>
      <c r="L1096" s="4" t="s">
        <v>48</v>
      </c>
      <c r="M1096" s="8">
        <v>1</v>
      </c>
      <c r="N1096" s="5">
        <v>162.51</v>
      </c>
      <c r="O1096" s="6">
        <v>0</v>
      </c>
      <c r="P1096" s="5">
        <v>88.29</v>
      </c>
      <c r="Q1096" s="5">
        <f t="shared" si="68"/>
        <v>162.51</v>
      </c>
      <c r="R1096" s="5">
        <f t="shared" si="69"/>
        <v>88.29</v>
      </c>
      <c r="S1096" s="5">
        <f t="shared" si="70"/>
        <v>74.219999999999985</v>
      </c>
      <c r="T1096" s="7">
        <f t="shared" si="71"/>
        <v>0.45671035628576695</v>
      </c>
    </row>
    <row r="1097" spans="1:20" ht="15.6">
      <c r="A1097" s="2">
        <v>1821</v>
      </c>
      <c r="B1097" s="3">
        <v>46187</v>
      </c>
      <c r="C1097" s="4">
        <f>YEAR(SalesDataTable[[#This Row],[Order Date]])</f>
        <v>2026</v>
      </c>
      <c r="D1097" s="16" t="str">
        <f>"Q"&amp;ROUNDUP(MONTH(SalesDataTable[[#This Row],[Order Date]])/3,0)</f>
        <v>Q2</v>
      </c>
      <c r="E1097" s="4">
        <f>MONTH(SalesDataTable[[#This Row],[Order Date]])</f>
        <v>6</v>
      </c>
      <c r="F1097" s="16" t="str">
        <f>TEXT(SalesDataTable[[#This Row],[Order Date]],"MMM")</f>
        <v>Jun</v>
      </c>
      <c r="G1097" s="4" t="s">
        <v>0</v>
      </c>
      <c r="H1097" s="4" t="s">
        <v>50</v>
      </c>
      <c r="I1097" s="4" t="s">
        <v>19</v>
      </c>
      <c r="J1097" s="4" t="s">
        <v>16</v>
      </c>
      <c r="K1097" s="4" t="s">
        <v>9</v>
      </c>
      <c r="L1097" s="4" t="s">
        <v>46</v>
      </c>
      <c r="M1097" s="8">
        <v>3</v>
      </c>
      <c r="N1097" s="5">
        <v>70.52</v>
      </c>
      <c r="O1097" s="6">
        <v>0</v>
      </c>
      <c r="P1097" s="5">
        <v>33.119999999999997</v>
      </c>
      <c r="Q1097" s="5">
        <f t="shared" si="68"/>
        <v>211.56</v>
      </c>
      <c r="R1097" s="5">
        <f t="shared" si="69"/>
        <v>99.359999999999985</v>
      </c>
      <c r="S1097" s="5">
        <f t="shared" si="70"/>
        <v>112.20000000000002</v>
      </c>
      <c r="T1097" s="7">
        <f t="shared" si="71"/>
        <v>0.53034600113442998</v>
      </c>
    </row>
    <row r="1098" spans="1:20" ht="15.6">
      <c r="A1098" s="2">
        <v>2588</v>
      </c>
      <c r="B1098" s="3">
        <v>46187</v>
      </c>
      <c r="C1098" s="4">
        <f>YEAR(SalesDataTable[[#This Row],[Order Date]])</f>
        <v>2026</v>
      </c>
      <c r="D1098" s="16" t="str">
        <f>"Q"&amp;ROUNDUP(MONTH(SalesDataTable[[#This Row],[Order Date]])/3,0)</f>
        <v>Q2</v>
      </c>
      <c r="E1098" s="4">
        <f>MONTH(SalesDataTable[[#This Row],[Order Date]])</f>
        <v>6</v>
      </c>
      <c r="F1098" s="16" t="str">
        <f>TEXT(SalesDataTable[[#This Row],[Order Date]],"MMM")</f>
        <v>Jun</v>
      </c>
      <c r="G1098" s="4" t="s">
        <v>20</v>
      </c>
      <c r="H1098" s="4" t="s">
        <v>33</v>
      </c>
      <c r="I1098" s="4" t="s">
        <v>28</v>
      </c>
      <c r="J1098" s="4" t="s">
        <v>3</v>
      </c>
      <c r="K1098" s="4" t="s">
        <v>9</v>
      </c>
      <c r="L1098" s="4" t="s">
        <v>10</v>
      </c>
      <c r="M1098" s="8">
        <v>1</v>
      </c>
      <c r="N1098" s="5">
        <v>90.28</v>
      </c>
      <c r="O1098" s="6">
        <v>0</v>
      </c>
      <c r="P1098" s="5">
        <v>46.04</v>
      </c>
      <c r="Q1098" s="5">
        <f t="shared" si="68"/>
        <v>90.28</v>
      </c>
      <c r="R1098" s="5">
        <f t="shared" si="69"/>
        <v>46.04</v>
      </c>
      <c r="S1098" s="5">
        <f t="shared" si="70"/>
        <v>44.24</v>
      </c>
      <c r="T1098" s="7">
        <f t="shared" si="71"/>
        <v>0.4900310146211786</v>
      </c>
    </row>
    <row r="1099" spans="1:20" ht="15.6">
      <c r="A1099" s="2">
        <v>2815</v>
      </c>
      <c r="B1099" s="3">
        <v>46187</v>
      </c>
      <c r="C1099" s="4">
        <f>YEAR(SalesDataTable[[#This Row],[Order Date]])</f>
        <v>2026</v>
      </c>
      <c r="D1099" s="16" t="str">
        <f>"Q"&amp;ROUNDUP(MONTH(SalesDataTable[[#This Row],[Order Date]])/3,0)</f>
        <v>Q2</v>
      </c>
      <c r="E1099" s="4">
        <f>MONTH(SalesDataTable[[#This Row],[Order Date]])</f>
        <v>6</v>
      </c>
      <c r="F1099" s="16" t="str">
        <f>TEXT(SalesDataTable[[#This Row],[Order Date]],"MMM")</f>
        <v>Jun</v>
      </c>
      <c r="G1099" s="4" t="s">
        <v>20</v>
      </c>
      <c r="H1099" s="4" t="s">
        <v>47</v>
      </c>
      <c r="I1099" s="4" t="s">
        <v>28</v>
      </c>
      <c r="J1099" s="4" t="s">
        <v>13</v>
      </c>
      <c r="K1099" s="4" t="s">
        <v>23</v>
      </c>
      <c r="L1099" s="4" t="s">
        <v>24</v>
      </c>
      <c r="M1099" s="8">
        <v>2</v>
      </c>
      <c r="N1099" s="5">
        <v>342.25</v>
      </c>
      <c r="O1099" s="6">
        <v>0</v>
      </c>
      <c r="P1099" s="5">
        <v>196.86</v>
      </c>
      <c r="Q1099" s="5">
        <f t="shared" si="68"/>
        <v>684.5</v>
      </c>
      <c r="R1099" s="5">
        <f t="shared" si="69"/>
        <v>393.72</v>
      </c>
      <c r="S1099" s="5">
        <f t="shared" si="70"/>
        <v>290.77999999999997</v>
      </c>
      <c r="T1099" s="7">
        <f t="shared" si="71"/>
        <v>0.42480642804967128</v>
      </c>
    </row>
    <row r="1100" spans="1:20" ht="15.6">
      <c r="A1100" s="2">
        <v>3258</v>
      </c>
      <c r="B1100" s="3">
        <v>46187</v>
      </c>
      <c r="C1100" s="4">
        <f>YEAR(SalesDataTable[[#This Row],[Order Date]])</f>
        <v>2026</v>
      </c>
      <c r="D1100" s="16" t="str">
        <f>"Q"&amp;ROUNDUP(MONTH(SalesDataTable[[#This Row],[Order Date]])/3,0)</f>
        <v>Q2</v>
      </c>
      <c r="E1100" s="4">
        <f>MONTH(SalesDataTable[[#This Row],[Order Date]])</f>
        <v>6</v>
      </c>
      <c r="F1100" s="16" t="str">
        <f>TEXT(SalesDataTable[[#This Row],[Order Date]],"MMM")</f>
        <v>Jun</v>
      </c>
      <c r="G1100" s="4" t="s">
        <v>6</v>
      </c>
      <c r="H1100" s="4" t="s">
        <v>7</v>
      </c>
      <c r="I1100" s="4" t="s">
        <v>2</v>
      </c>
      <c r="J1100" s="4" t="s">
        <v>16</v>
      </c>
      <c r="K1100" s="4" t="s">
        <v>4</v>
      </c>
      <c r="L1100" s="4" t="s">
        <v>22</v>
      </c>
      <c r="M1100" s="8">
        <v>6</v>
      </c>
      <c r="N1100" s="5">
        <v>50.92</v>
      </c>
      <c r="O1100" s="6">
        <v>0.05</v>
      </c>
      <c r="P1100" s="5">
        <v>22.87</v>
      </c>
      <c r="Q1100" s="5">
        <f t="shared" si="68"/>
        <v>290.24399999999997</v>
      </c>
      <c r="R1100" s="5">
        <f t="shared" si="69"/>
        <v>137.22</v>
      </c>
      <c r="S1100" s="5">
        <f t="shared" si="70"/>
        <v>153.02399999999997</v>
      </c>
      <c r="T1100" s="7">
        <f t="shared" si="71"/>
        <v>0.52722536899987593</v>
      </c>
    </row>
    <row r="1101" spans="1:20" ht="15.6">
      <c r="A1101" s="2">
        <v>3361</v>
      </c>
      <c r="B1101" s="3">
        <v>46187</v>
      </c>
      <c r="C1101" s="4">
        <f>YEAR(SalesDataTable[[#This Row],[Order Date]])</f>
        <v>2026</v>
      </c>
      <c r="D1101" s="16" t="str">
        <f>"Q"&amp;ROUNDUP(MONTH(SalesDataTable[[#This Row],[Order Date]])/3,0)</f>
        <v>Q2</v>
      </c>
      <c r="E1101" s="4">
        <f>MONTH(SalesDataTable[[#This Row],[Order Date]])</f>
        <v>6</v>
      </c>
      <c r="F1101" s="16" t="str">
        <f>TEXT(SalesDataTable[[#This Row],[Order Date]],"MMM")</f>
        <v>Jun</v>
      </c>
      <c r="G1101" s="4" t="s">
        <v>0</v>
      </c>
      <c r="H1101" s="4" t="s">
        <v>1</v>
      </c>
      <c r="I1101" s="4" t="s">
        <v>19</v>
      </c>
      <c r="J1101" s="4" t="s">
        <v>3</v>
      </c>
      <c r="K1101" s="4" t="s">
        <v>14</v>
      </c>
      <c r="L1101" s="4" t="s">
        <v>15</v>
      </c>
      <c r="M1101" s="8">
        <v>5</v>
      </c>
      <c r="N1101" s="5">
        <v>36.72</v>
      </c>
      <c r="O1101" s="6">
        <v>0.15</v>
      </c>
      <c r="P1101" s="5">
        <v>13.2</v>
      </c>
      <c r="Q1101" s="5">
        <f t="shared" si="68"/>
        <v>156.06</v>
      </c>
      <c r="R1101" s="5">
        <f t="shared" si="69"/>
        <v>66</v>
      </c>
      <c r="S1101" s="5">
        <f t="shared" si="70"/>
        <v>90.06</v>
      </c>
      <c r="T1101" s="7">
        <f t="shared" si="71"/>
        <v>0.57708573625528647</v>
      </c>
    </row>
    <row r="1102" spans="1:20" ht="15.6">
      <c r="A1102" s="2">
        <v>3629</v>
      </c>
      <c r="B1102" s="3">
        <v>46187</v>
      </c>
      <c r="C1102" s="4">
        <f>YEAR(SalesDataTable[[#This Row],[Order Date]])</f>
        <v>2026</v>
      </c>
      <c r="D1102" s="16" t="str">
        <f>"Q"&amp;ROUNDUP(MONTH(SalesDataTable[[#This Row],[Order Date]])/3,0)</f>
        <v>Q2</v>
      </c>
      <c r="E1102" s="4">
        <f>MONTH(SalesDataTable[[#This Row],[Order Date]])</f>
        <v>6</v>
      </c>
      <c r="F1102" s="16" t="str">
        <f>TEXT(SalesDataTable[[#This Row],[Order Date]],"MMM")</f>
        <v>Jun</v>
      </c>
      <c r="G1102" s="4" t="s">
        <v>0</v>
      </c>
      <c r="H1102" s="4" t="s">
        <v>50</v>
      </c>
      <c r="I1102" s="4" t="s">
        <v>2</v>
      </c>
      <c r="J1102" s="4" t="s">
        <v>13</v>
      </c>
      <c r="K1102" s="4" t="s">
        <v>23</v>
      </c>
      <c r="L1102" s="4" t="s">
        <v>24</v>
      </c>
      <c r="M1102" s="8">
        <v>4</v>
      </c>
      <c r="N1102" s="5">
        <v>348.96</v>
      </c>
      <c r="O1102" s="6">
        <v>0.15</v>
      </c>
      <c r="P1102" s="5">
        <v>197.02</v>
      </c>
      <c r="Q1102" s="5">
        <f t="shared" si="68"/>
        <v>1186.4639999999999</v>
      </c>
      <c r="R1102" s="5">
        <f t="shared" si="69"/>
        <v>788.08</v>
      </c>
      <c r="S1102" s="5">
        <f t="shared" si="70"/>
        <v>398.3839999999999</v>
      </c>
      <c r="T1102" s="7">
        <f t="shared" si="71"/>
        <v>0.3357741996385899</v>
      </c>
    </row>
    <row r="1103" spans="1:20" ht="15.6">
      <c r="A1103" s="2">
        <v>3750</v>
      </c>
      <c r="B1103" s="3">
        <v>46187</v>
      </c>
      <c r="C1103" s="4">
        <f>YEAR(SalesDataTable[[#This Row],[Order Date]])</f>
        <v>2026</v>
      </c>
      <c r="D1103" s="16" t="str">
        <f>"Q"&amp;ROUNDUP(MONTH(SalesDataTable[[#This Row],[Order Date]])/3,0)</f>
        <v>Q2</v>
      </c>
      <c r="E1103" s="4">
        <f>MONTH(SalesDataTable[[#This Row],[Order Date]])</f>
        <v>6</v>
      </c>
      <c r="F1103" s="16" t="str">
        <f>TEXT(SalesDataTable[[#This Row],[Order Date]],"MMM")</f>
        <v>Jun</v>
      </c>
      <c r="G1103" s="4" t="s">
        <v>0</v>
      </c>
      <c r="H1103" s="4" t="s">
        <v>1</v>
      </c>
      <c r="I1103" s="4" t="s">
        <v>2</v>
      </c>
      <c r="J1103" s="4" t="s">
        <v>3</v>
      </c>
      <c r="K1103" s="4" t="s">
        <v>9</v>
      </c>
      <c r="L1103" s="4" t="s">
        <v>46</v>
      </c>
      <c r="M1103" s="8">
        <v>1</v>
      </c>
      <c r="N1103" s="5">
        <v>71.28</v>
      </c>
      <c r="O1103" s="6">
        <v>0</v>
      </c>
      <c r="P1103" s="5">
        <v>31.92</v>
      </c>
      <c r="Q1103" s="5">
        <f t="shared" si="68"/>
        <v>71.28</v>
      </c>
      <c r="R1103" s="5">
        <f t="shared" si="69"/>
        <v>31.92</v>
      </c>
      <c r="S1103" s="5">
        <f t="shared" si="70"/>
        <v>39.36</v>
      </c>
      <c r="T1103" s="7">
        <f t="shared" si="71"/>
        <v>0.55218855218855212</v>
      </c>
    </row>
    <row r="1104" spans="1:20" ht="15.6">
      <c r="A1104" s="2">
        <v>5088</v>
      </c>
      <c r="B1104" s="3">
        <v>46187</v>
      </c>
      <c r="C1104" s="4">
        <f>YEAR(SalesDataTable[[#This Row],[Order Date]])</f>
        <v>2026</v>
      </c>
      <c r="D1104" s="16" t="str">
        <f>"Q"&amp;ROUNDUP(MONTH(SalesDataTable[[#This Row],[Order Date]])/3,0)</f>
        <v>Q2</v>
      </c>
      <c r="E1104" s="4">
        <f>MONTH(SalesDataTable[[#This Row],[Order Date]])</f>
        <v>6</v>
      </c>
      <c r="F1104" s="16" t="str">
        <f>TEXT(SalesDataTable[[#This Row],[Order Date]],"MMM")</f>
        <v>Jun</v>
      </c>
      <c r="G1104" s="4" t="s">
        <v>6</v>
      </c>
      <c r="H1104" s="4" t="s">
        <v>43</v>
      </c>
      <c r="I1104" s="4" t="s">
        <v>2</v>
      </c>
      <c r="J1104" s="4" t="s">
        <v>13</v>
      </c>
      <c r="K1104" s="4" t="s">
        <v>14</v>
      </c>
      <c r="L1104" s="4" t="s">
        <v>48</v>
      </c>
      <c r="M1104" s="8">
        <v>1</v>
      </c>
      <c r="N1104" s="5">
        <v>160.99</v>
      </c>
      <c r="O1104" s="6">
        <v>0.05</v>
      </c>
      <c r="P1104" s="5">
        <v>89.15</v>
      </c>
      <c r="Q1104" s="5">
        <f t="shared" si="68"/>
        <v>152.94050000000001</v>
      </c>
      <c r="R1104" s="5">
        <f t="shared" si="69"/>
        <v>89.15</v>
      </c>
      <c r="S1104" s="5">
        <f t="shared" si="70"/>
        <v>63.790500000000009</v>
      </c>
      <c r="T1104" s="7">
        <f t="shared" si="71"/>
        <v>0.41709357560619981</v>
      </c>
    </row>
    <row r="1105" spans="1:20" ht="15.6">
      <c r="A1105" s="2">
        <v>1450</v>
      </c>
      <c r="B1105" s="3">
        <v>46188</v>
      </c>
      <c r="C1105" s="4">
        <f>YEAR(SalesDataTable[[#This Row],[Order Date]])</f>
        <v>2026</v>
      </c>
      <c r="D1105" s="16" t="str">
        <f>"Q"&amp;ROUNDUP(MONTH(SalesDataTable[[#This Row],[Order Date]])/3,0)</f>
        <v>Q2</v>
      </c>
      <c r="E1105" s="4">
        <f>MONTH(SalesDataTable[[#This Row],[Order Date]])</f>
        <v>6</v>
      </c>
      <c r="F1105" s="16" t="str">
        <f>TEXT(SalesDataTable[[#This Row],[Order Date]],"MMM")</f>
        <v>Jun</v>
      </c>
      <c r="G1105" s="4" t="s">
        <v>6</v>
      </c>
      <c r="H1105" s="4" t="s">
        <v>49</v>
      </c>
      <c r="I1105" s="4" t="s">
        <v>2</v>
      </c>
      <c r="J1105" s="4" t="s">
        <v>3</v>
      </c>
      <c r="K1105" s="4" t="s">
        <v>34</v>
      </c>
      <c r="L1105" s="4" t="s">
        <v>38</v>
      </c>
      <c r="M1105" s="8">
        <v>1</v>
      </c>
      <c r="N1105" s="5">
        <v>124.19</v>
      </c>
      <c r="O1105" s="6">
        <v>0.05</v>
      </c>
      <c r="P1105" s="5">
        <v>67.209999999999994</v>
      </c>
      <c r="Q1105" s="5">
        <f t="shared" si="68"/>
        <v>117.98049999999999</v>
      </c>
      <c r="R1105" s="5">
        <f t="shared" si="69"/>
        <v>67.209999999999994</v>
      </c>
      <c r="S1105" s="5">
        <f t="shared" si="70"/>
        <v>50.770499999999998</v>
      </c>
      <c r="T1105" s="7">
        <f t="shared" si="71"/>
        <v>0.43032958836417884</v>
      </c>
    </row>
    <row r="1106" spans="1:20" ht="15.6">
      <c r="A1106" s="2">
        <v>2330</v>
      </c>
      <c r="B1106" s="3">
        <v>46188</v>
      </c>
      <c r="C1106" s="4">
        <f>YEAR(SalesDataTable[[#This Row],[Order Date]])</f>
        <v>2026</v>
      </c>
      <c r="D1106" s="16" t="str">
        <f>"Q"&amp;ROUNDUP(MONTH(SalesDataTable[[#This Row],[Order Date]])/3,0)</f>
        <v>Q2</v>
      </c>
      <c r="E1106" s="4">
        <f>MONTH(SalesDataTable[[#This Row],[Order Date]])</f>
        <v>6</v>
      </c>
      <c r="F1106" s="16" t="str">
        <f>TEXT(SalesDataTable[[#This Row],[Order Date]],"MMM")</f>
        <v>Jun</v>
      </c>
      <c r="G1106" s="4" t="s">
        <v>6</v>
      </c>
      <c r="H1106" s="4" t="s">
        <v>7</v>
      </c>
      <c r="I1106" s="4" t="s">
        <v>2</v>
      </c>
      <c r="J1106" s="4" t="s">
        <v>13</v>
      </c>
      <c r="K1106" s="4" t="s">
        <v>14</v>
      </c>
      <c r="L1106" s="4" t="s">
        <v>15</v>
      </c>
      <c r="M1106" s="8">
        <v>2</v>
      </c>
      <c r="N1106" s="5">
        <v>36.11</v>
      </c>
      <c r="O1106" s="6">
        <v>0.05</v>
      </c>
      <c r="P1106" s="5">
        <v>13.29</v>
      </c>
      <c r="Q1106" s="5">
        <f t="shared" si="68"/>
        <v>68.608999999999995</v>
      </c>
      <c r="R1106" s="5">
        <f t="shared" si="69"/>
        <v>26.58</v>
      </c>
      <c r="S1106" s="5">
        <f t="shared" si="70"/>
        <v>42.028999999999996</v>
      </c>
      <c r="T1106" s="7">
        <f t="shared" si="71"/>
        <v>0.6125872698917052</v>
      </c>
    </row>
    <row r="1107" spans="1:20" ht="15.6">
      <c r="A1107" s="2">
        <v>4655</v>
      </c>
      <c r="B1107" s="3">
        <v>46188</v>
      </c>
      <c r="C1107" s="4">
        <f>YEAR(SalesDataTable[[#This Row],[Order Date]])</f>
        <v>2026</v>
      </c>
      <c r="D1107" s="16" t="str">
        <f>"Q"&amp;ROUNDUP(MONTH(SalesDataTable[[#This Row],[Order Date]])/3,0)</f>
        <v>Q2</v>
      </c>
      <c r="E1107" s="4">
        <f>MONTH(SalesDataTable[[#This Row],[Order Date]])</f>
        <v>6</v>
      </c>
      <c r="F1107" s="16" t="str">
        <f>TEXT(SalesDataTable[[#This Row],[Order Date]],"MMM")</f>
        <v>Jun</v>
      </c>
      <c r="G1107" s="4" t="s">
        <v>0</v>
      </c>
      <c r="H1107" s="4" t="s">
        <v>1</v>
      </c>
      <c r="I1107" s="4" t="s">
        <v>8</v>
      </c>
      <c r="J1107" s="4" t="s">
        <v>16</v>
      </c>
      <c r="K1107" s="4" t="s">
        <v>34</v>
      </c>
      <c r="L1107" s="4" t="s">
        <v>35</v>
      </c>
      <c r="M1107" s="8">
        <v>4</v>
      </c>
      <c r="N1107" s="5">
        <v>40.909999999999997</v>
      </c>
      <c r="O1107" s="6">
        <v>0.05</v>
      </c>
      <c r="P1107" s="5">
        <v>14.42</v>
      </c>
      <c r="Q1107" s="5">
        <f t="shared" si="68"/>
        <v>155.45799999999997</v>
      </c>
      <c r="R1107" s="5">
        <f t="shared" si="69"/>
        <v>57.68</v>
      </c>
      <c r="S1107" s="5">
        <f t="shared" si="70"/>
        <v>97.777999999999963</v>
      </c>
      <c r="T1107" s="7">
        <f t="shared" si="71"/>
        <v>0.62896730949838531</v>
      </c>
    </row>
    <row r="1108" spans="1:20" ht="15.6">
      <c r="A1108" s="2">
        <v>137</v>
      </c>
      <c r="B1108" s="3">
        <v>46189</v>
      </c>
      <c r="C1108" s="4">
        <f>YEAR(SalesDataTable[[#This Row],[Order Date]])</f>
        <v>2026</v>
      </c>
      <c r="D1108" s="16" t="str">
        <f>"Q"&amp;ROUNDUP(MONTH(SalesDataTable[[#This Row],[Order Date]])/3,0)</f>
        <v>Q2</v>
      </c>
      <c r="E1108" s="4">
        <f>MONTH(SalesDataTable[[#This Row],[Order Date]])</f>
        <v>6</v>
      </c>
      <c r="F1108" s="16" t="str">
        <f>TEXT(SalesDataTable[[#This Row],[Order Date]],"MMM")</f>
        <v>Jun</v>
      </c>
      <c r="G1108" s="4" t="s">
        <v>6</v>
      </c>
      <c r="H1108" s="4" t="s">
        <v>27</v>
      </c>
      <c r="I1108" s="4" t="s">
        <v>2</v>
      </c>
      <c r="J1108" s="4" t="s">
        <v>3</v>
      </c>
      <c r="K1108" s="4" t="s">
        <v>9</v>
      </c>
      <c r="L1108" s="4" t="s">
        <v>17</v>
      </c>
      <c r="M1108" s="8">
        <v>5</v>
      </c>
      <c r="N1108" s="5">
        <v>141.66999999999999</v>
      </c>
      <c r="O1108" s="6">
        <v>0.1</v>
      </c>
      <c r="P1108" s="5">
        <v>80.59</v>
      </c>
      <c r="Q1108" s="5">
        <f t="shared" si="68"/>
        <v>637.51499999999999</v>
      </c>
      <c r="R1108" s="5">
        <f t="shared" si="69"/>
        <v>402.95000000000005</v>
      </c>
      <c r="S1108" s="5">
        <f t="shared" si="70"/>
        <v>234.56499999999994</v>
      </c>
      <c r="T1108" s="7">
        <f t="shared" si="71"/>
        <v>0.36793644071119885</v>
      </c>
    </row>
    <row r="1109" spans="1:20" ht="15.6">
      <c r="A1109" s="2">
        <v>141</v>
      </c>
      <c r="B1109" s="3">
        <v>46189</v>
      </c>
      <c r="C1109" s="4">
        <f>YEAR(SalesDataTable[[#This Row],[Order Date]])</f>
        <v>2026</v>
      </c>
      <c r="D1109" s="16" t="str">
        <f>"Q"&amp;ROUNDUP(MONTH(SalesDataTable[[#This Row],[Order Date]])/3,0)</f>
        <v>Q2</v>
      </c>
      <c r="E1109" s="4">
        <f>MONTH(SalesDataTable[[#This Row],[Order Date]])</f>
        <v>6</v>
      </c>
      <c r="F1109" s="16" t="str">
        <f>TEXT(SalesDataTable[[#This Row],[Order Date]],"MMM")</f>
        <v>Jun</v>
      </c>
      <c r="G1109" s="4" t="s">
        <v>20</v>
      </c>
      <c r="H1109" s="4" t="s">
        <v>31</v>
      </c>
      <c r="I1109" s="4" t="s">
        <v>2</v>
      </c>
      <c r="J1109" s="4" t="s">
        <v>3</v>
      </c>
      <c r="K1109" s="4" t="s">
        <v>14</v>
      </c>
      <c r="L1109" s="4" t="s">
        <v>32</v>
      </c>
      <c r="M1109" s="8">
        <v>1</v>
      </c>
      <c r="N1109" s="5">
        <v>47.53</v>
      </c>
      <c r="O1109" s="6">
        <v>0.05</v>
      </c>
      <c r="P1109" s="5">
        <v>18.5</v>
      </c>
      <c r="Q1109" s="5">
        <f t="shared" si="68"/>
        <v>45.153500000000001</v>
      </c>
      <c r="R1109" s="5">
        <f t="shared" si="69"/>
        <v>18.5</v>
      </c>
      <c r="S1109" s="5">
        <f t="shared" si="70"/>
        <v>26.653500000000001</v>
      </c>
      <c r="T1109" s="7">
        <f t="shared" si="71"/>
        <v>0.59028646727274736</v>
      </c>
    </row>
    <row r="1110" spans="1:20" ht="15.6">
      <c r="A1110" s="2">
        <v>335</v>
      </c>
      <c r="B1110" s="3">
        <v>46189</v>
      </c>
      <c r="C1110" s="4">
        <f>YEAR(SalesDataTable[[#This Row],[Order Date]])</f>
        <v>2026</v>
      </c>
      <c r="D1110" s="16" t="str">
        <f>"Q"&amp;ROUNDUP(MONTH(SalesDataTable[[#This Row],[Order Date]])/3,0)</f>
        <v>Q2</v>
      </c>
      <c r="E1110" s="4">
        <f>MONTH(SalesDataTable[[#This Row],[Order Date]])</f>
        <v>6</v>
      </c>
      <c r="F1110" s="16" t="str">
        <f>TEXT(SalesDataTable[[#This Row],[Order Date]],"MMM")</f>
        <v>Jun</v>
      </c>
      <c r="G1110" s="4" t="s">
        <v>20</v>
      </c>
      <c r="H1110" s="4" t="s">
        <v>33</v>
      </c>
      <c r="I1110" s="4" t="s">
        <v>2</v>
      </c>
      <c r="J1110" s="4" t="s">
        <v>3</v>
      </c>
      <c r="K1110" s="4" t="s">
        <v>14</v>
      </c>
      <c r="L1110" s="4" t="s">
        <v>48</v>
      </c>
      <c r="M1110" s="8">
        <v>3</v>
      </c>
      <c r="N1110" s="5">
        <v>163.65</v>
      </c>
      <c r="O1110" s="6">
        <v>0.15</v>
      </c>
      <c r="P1110" s="5">
        <v>85.8</v>
      </c>
      <c r="Q1110" s="5">
        <f t="shared" si="68"/>
        <v>417.3075</v>
      </c>
      <c r="R1110" s="5">
        <f t="shared" si="69"/>
        <v>257.39999999999998</v>
      </c>
      <c r="S1110" s="5">
        <f t="shared" si="70"/>
        <v>159.90750000000003</v>
      </c>
      <c r="T1110" s="7">
        <f t="shared" si="71"/>
        <v>0.38318865584730688</v>
      </c>
    </row>
    <row r="1111" spans="1:20" ht="15.6">
      <c r="A1111" s="2">
        <v>498</v>
      </c>
      <c r="B1111" s="3">
        <v>46189</v>
      </c>
      <c r="C1111" s="4">
        <f>YEAR(SalesDataTable[[#This Row],[Order Date]])</f>
        <v>2026</v>
      </c>
      <c r="D1111" s="16" t="str">
        <f>"Q"&amp;ROUNDUP(MONTH(SalesDataTable[[#This Row],[Order Date]])/3,0)</f>
        <v>Q2</v>
      </c>
      <c r="E1111" s="4">
        <f>MONTH(SalesDataTable[[#This Row],[Order Date]])</f>
        <v>6</v>
      </c>
      <c r="F1111" s="16" t="str">
        <f>TEXT(SalesDataTable[[#This Row],[Order Date]],"MMM")</f>
        <v>Jun</v>
      </c>
      <c r="G1111" s="4" t="s">
        <v>0</v>
      </c>
      <c r="H1111" s="4" t="s">
        <v>50</v>
      </c>
      <c r="I1111" s="4" t="s">
        <v>8</v>
      </c>
      <c r="J1111" s="4" t="s">
        <v>16</v>
      </c>
      <c r="K1111" s="4" t="s">
        <v>14</v>
      </c>
      <c r="L1111" s="4" t="s">
        <v>44</v>
      </c>
      <c r="M1111" s="8">
        <v>5</v>
      </c>
      <c r="N1111" s="5">
        <v>130.94999999999999</v>
      </c>
      <c r="O1111" s="6">
        <v>0.15</v>
      </c>
      <c r="P1111" s="5">
        <v>68.47</v>
      </c>
      <c r="Q1111" s="5">
        <f t="shared" si="68"/>
        <v>556.53750000000002</v>
      </c>
      <c r="R1111" s="5">
        <f t="shared" si="69"/>
        <v>342.35</v>
      </c>
      <c r="S1111" s="5">
        <f t="shared" si="70"/>
        <v>214.1875</v>
      </c>
      <c r="T1111" s="7">
        <f t="shared" si="71"/>
        <v>0.38485726478449339</v>
      </c>
    </row>
    <row r="1112" spans="1:20" ht="15.6">
      <c r="A1112" s="2">
        <v>2611</v>
      </c>
      <c r="B1112" s="3">
        <v>46189</v>
      </c>
      <c r="C1112" s="4">
        <f>YEAR(SalesDataTable[[#This Row],[Order Date]])</f>
        <v>2026</v>
      </c>
      <c r="D1112" s="16" t="str">
        <f>"Q"&amp;ROUNDUP(MONTH(SalesDataTable[[#This Row],[Order Date]])/3,0)</f>
        <v>Q2</v>
      </c>
      <c r="E1112" s="4">
        <f>MONTH(SalesDataTable[[#This Row],[Order Date]])</f>
        <v>6</v>
      </c>
      <c r="F1112" s="16" t="str">
        <f>TEXT(SalesDataTable[[#This Row],[Order Date]],"MMM")</f>
        <v>Jun</v>
      </c>
      <c r="G1112" s="4" t="s">
        <v>20</v>
      </c>
      <c r="H1112" s="4" t="s">
        <v>47</v>
      </c>
      <c r="I1112" s="4" t="s">
        <v>2</v>
      </c>
      <c r="J1112" s="4" t="s">
        <v>3</v>
      </c>
      <c r="K1112" s="4" t="s">
        <v>14</v>
      </c>
      <c r="L1112" s="4" t="s">
        <v>48</v>
      </c>
      <c r="M1112" s="8">
        <v>5</v>
      </c>
      <c r="N1112" s="5">
        <v>160.82</v>
      </c>
      <c r="O1112" s="6">
        <v>0</v>
      </c>
      <c r="P1112" s="5">
        <v>90.14</v>
      </c>
      <c r="Q1112" s="5">
        <f t="shared" si="68"/>
        <v>804.09999999999991</v>
      </c>
      <c r="R1112" s="5">
        <f t="shared" si="69"/>
        <v>450.7</v>
      </c>
      <c r="S1112" s="5">
        <f t="shared" si="70"/>
        <v>353.39999999999992</v>
      </c>
      <c r="T1112" s="7">
        <f t="shared" si="71"/>
        <v>0.43949757492849145</v>
      </c>
    </row>
    <row r="1113" spans="1:20" ht="15.6">
      <c r="A1113" s="2">
        <v>3197</v>
      </c>
      <c r="B1113" s="3">
        <v>46189</v>
      </c>
      <c r="C1113" s="4">
        <f>YEAR(SalesDataTable[[#This Row],[Order Date]])</f>
        <v>2026</v>
      </c>
      <c r="D1113" s="16" t="str">
        <f>"Q"&amp;ROUNDUP(MONTH(SalesDataTable[[#This Row],[Order Date]])/3,0)</f>
        <v>Q2</v>
      </c>
      <c r="E1113" s="4">
        <f>MONTH(SalesDataTable[[#This Row],[Order Date]])</f>
        <v>6</v>
      </c>
      <c r="F1113" s="16" t="str">
        <f>TEXT(SalesDataTable[[#This Row],[Order Date]],"MMM")</f>
        <v>Jun</v>
      </c>
      <c r="G1113" s="4" t="s">
        <v>6</v>
      </c>
      <c r="H1113" s="4" t="s">
        <v>43</v>
      </c>
      <c r="I1113" s="4" t="s">
        <v>19</v>
      </c>
      <c r="J1113" s="4" t="s">
        <v>13</v>
      </c>
      <c r="K1113" s="4" t="s">
        <v>4</v>
      </c>
      <c r="L1113" s="4" t="s">
        <v>26</v>
      </c>
      <c r="M1113" s="8">
        <v>3</v>
      </c>
      <c r="N1113" s="5">
        <v>40.51</v>
      </c>
      <c r="O1113" s="6">
        <v>0</v>
      </c>
      <c r="P1113" s="5">
        <v>16.940000000000001</v>
      </c>
      <c r="Q1113" s="5">
        <f t="shared" si="68"/>
        <v>121.53</v>
      </c>
      <c r="R1113" s="5">
        <f t="shared" si="69"/>
        <v>50.820000000000007</v>
      </c>
      <c r="S1113" s="5">
        <f t="shared" si="70"/>
        <v>70.709999999999994</v>
      </c>
      <c r="T1113" s="7">
        <f t="shared" si="71"/>
        <v>0.58183164650703523</v>
      </c>
    </row>
    <row r="1114" spans="1:20" ht="15.6">
      <c r="A1114" s="2">
        <v>4668</v>
      </c>
      <c r="B1114" s="3">
        <v>46189</v>
      </c>
      <c r="C1114" s="4">
        <f>YEAR(SalesDataTable[[#This Row],[Order Date]])</f>
        <v>2026</v>
      </c>
      <c r="D1114" s="16" t="str">
        <f>"Q"&amp;ROUNDUP(MONTH(SalesDataTable[[#This Row],[Order Date]])/3,0)</f>
        <v>Q2</v>
      </c>
      <c r="E1114" s="4">
        <f>MONTH(SalesDataTable[[#This Row],[Order Date]])</f>
        <v>6</v>
      </c>
      <c r="F1114" s="16" t="str">
        <f>TEXT(SalesDataTable[[#This Row],[Order Date]],"MMM")</f>
        <v>Jun</v>
      </c>
      <c r="G1114" s="4" t="s">
        <v>6</v>
      </c>
      <c r="H1114" s="4" t="s">
        <v>41</v>
      </c>
      <c r="I1114" s="4" t="s">
        <v>2</v>
      </c>
      <c r="J1114" s="4" t="s">
        <v>16</v>
      </c>
      <c r="K1114" s="4" t="s">
        <v>4</v>
      </c>
      <c r="L1114" s="4" t="s">
        <v>5</v>
      </c>
      <c r="M1114" s="8">
        <v>1</v>
      </c>
      <c r="N1114" s="5">
        <v>81.08</v>
      </c>
      <c r="O1114" s="6">
        <v>0</v>
      </c>
      <c r="P1114" s="5">
        <v>41.52</v>
      </c>
      <c r="Q1114" s="5">
        <f t="shared" si="68"/>
        <v>81.08</v>
      </c>
      <c r="R1114" s="5">
        <f t="shared" si="69"/>
        <v>41.52</v>
      </c>
      <c r="S1114" s="5">
        <f t="shared" si="70"/>
        <v>39.559999999999995</v>
      </c>
      <c r="T1114" s="7">
        <f t="shared" si="71"/>
        <v>0.48791317217562896</v>
      </c>
    </row>
    <row r="1115" spans="1:20" ht="15.6">
      <c r="A1115" s="2">
        <v>4994</v>
      </c>
      <c r="B1115" s="3">
        <v>46189</v>
      </c>
      <c r="C1115" s="4">
        <f>YEAR(SalesDataTable[[#This Row],[Order Date]])</f>
        <v>2026</v>
      </c>
      <c r="D1115" s="16" t="str">
        <f>"Q"&amp;ROUNDUP(MONTH(SalesDataTable[[#This Row],[Order Date]])/3,0)</f>
        <v>Q2</v>
      </c>
      <c r="E1115" s="4">
        <f>MONTH(SalesDataTable[[#This Row],[Order Date]])</f>
        <v>6</v>
      </c>
      <c r="F1115" s="16" t="str">
        <f>TEXT(SalesDataTable[[#This Row],[Order Date]],"MMM")</f>
        <v>Jun</v>
      </c>
      <c r="G1115" s="4" t="s">
        <v>11</v>
      </c>
      <c r="H1115" s="4" t="s">
        <v>39</v>
      </c>
      <c r="I1115" s="4" t="s">
        <v>8</v>
      </c>
      <c r="J1115" s="4" t="s">
        <v>16</v>
      </c>
      <c r="K1115" s="4" t="s">
        <v>9</v>
      </c>
      <c r="L1115" s="4" t="s">
        <v>37</v>
      </c>
      <c r="M1115" s="8">
        <v>4</v>
      </c>
      <c r="N1115" s="5">
        <v>150.43</v>
      </c>
      <c r="O1115" s="6">
        <v>0.1</v>
      </c>
      <c r="P1115" s="5">
        <v>77.650000000000006</v>
      </c>
      <c r="Q1115" s="5">
        <f t="shared" si="68"/>
        <v>541.548</v>
      </c>
      <c r="R1115" s="5">
        <f t="shared" si="69"/>
        <v>310.60000000000002</v>
      </c>
      <c r="S1115" s="5">
        <f t="shared" si="70"/>
        <v>230.94799999999998</v>
      </c>
      <c r="T1115" s="7">
        <f t="shared" si="71"/>
        <v>0.42645896577957998</v>
      </c>
    </row>
    <row r="1116" spans="1:20" ht="15.6">
      <c r="A1116" s="2">
        <v>512</v>
      </c>
      <c r="B1116" s="3">
        <v>46190</v>
      </c>
      <c r="C1116" s="4">
        <f>YEAR(SalesDataTable[[#This Row],[Order Date]])</f>
        <v>2026</v>
      </c>
      <c r="D1116" s="16" t="str">
        <f>"Q"&amp;ROUNDUP(MONTH(SalesDataTable[[#This Row],[Order Date]])/3,0)</f>
        <v>Q2</v>
      </c>
      <c r="E1116" s="4">
        <f>MONTH(SalesDataTable[[#This Row],[Order Date]])</f>
        <v>6</v>
      </c>
      <c r="F1116" s="16" t="str">
        <f>TEXT(SalesDataTable[[#This Row],[Order Date]],"MMM")</f>
        <v>Jun</v>
      </c>
      <c r="G1116" s="4" t="s">
        <v>6</v>
      </c>
      <c r="H1116" s="4" t="s">
        <v>43</v>
      </c>
      <c r="I1116" s="4" t="s">
        <v>28</v>
      </c>
      <c r="J1116" s="4" t="s">
        <v>3</v>
      </c>
      <c r="K1116" s="4" t="s">
        <v>23</v>
      </c>
      <c r="L1116" s="4" t="s">
        <v>29</v>
      </c>
      <c r="M1116" s="8">
        <v>1</v>
      </c>
      <c r="N1116" s="5">
        <v>192.42</v>
      </c>
      <c r="O1116" s="6">
        <v>0</v>
      </c>
      <c r="P1116" s="5">
        <v>103.31</v>
      </c>
      <c r="Q1116" s="5">
        <f t="shared" si="68"/>
        <v>192.42</v>
      </c>
      <c r="R1116" s="5">
        <f t="shared" si="69"/>
        <v>103.31</v>
      </c>
      <c r="S1116" s="5">
        <f t="shared" si="70"/>
        <v>89.109999999999985</v>
      </c>
      <c r="T1116" s="7">
        <f t="shared" si="71"/>
        <v>0.46310154869556175</v>
      </c>
    </row>
    <row r="1117" spans="1:20" ht="15.6">
      <c r="A1117" s="2">
        <v>717</v>
      </c>
      <c r="B1117" s="3">
        <v>46190</v>
      </c>
      <c r="C1117" s="4">
        <f>YEAR(SalesDataTable[[#This Row],[Order Date]])</f>
        <v>2026</v>
      </c>
      <c r="D1117" s="16" t="str">
        <f>"Q"&amp;ROUNDUP(MONTH(SalesDataTable[[#This Row],[Order Date]])/3,0)</f>
        <v>Q2</v>
      </c>
      <c r="E1117" s="4">
        <f>MONTH(SalesDataTable[[#This Row],[Order Date]])</f>
        <v>6</v>
      </c>
      <c r="F1117" s="16" t="str">
        <f>TEXT(SalesDataTable[[#This Row],[Order Date]],"MMM")</f>
        <v>Jun</v>
      </c>
      <c r="G1117" s="4" t="s">
        <v>20</v>
      </c>
      <c r="H1117" s="4" t="s">
        <v>31</v>
      </c>
      <c r="I1117" s="4" t="s">
        <v>8</v>
      </c>
      <c r="J1117" s="4" t="s">
        <v>16</v>
      </c>
      <c r="K1117" s="4" t="s">
        <v>23</v>
      </c>
      <c r="L1117" s="4" t="s">
        <v>24</v>
      </c>
      <c r="M1117" s="8">
        <v>10</v>
      </c>
      <c r="N1117" s="5">
        <v>333.14</v>
      </c>
      <c r="O1117" s="6">
        <v>0.15</v>
      </c>
      <c r="P1117" s="5">
        <v>194.52</v>
      </c>
      <c r="Q1117" s="5">
        <f t="shared" si="68"/>
        <v>2831.6899999999996</v>
      </c>
      <c r="R1117" s="5">
        <f t="shared" si="69"/>
        <v>1945.2</v>
      </c>
      <c r="S1117" s="5">
        <f t="shared" si="70"/>
        <v>886.48999999999955</v>
      </c>
      <c r="T1117" s="7">
        <f t="shared" si="71"/>
        <v>0.31306039856057677</v>
      </c>
    </row>
    <row r="1118" spans="1:20" ht="15.6">
      <c r="A1118" s="2">
        <v>952</v>
      </c>
      <c r="B1118" s="3">
        <v>46190</v>
      </c>
      <c r="C1118" s="4">
        <f>YEAR(SalesDataTable[[#This Row],[Order Date]])</f>
        <v>2026</v>
      </c>
      <c r="D1118" s="16" t="str">
        <f>"Q"&amp;ROUNDUP(MONTH(SalesDataTable[[#This Row],[Order Date]])/3,0)</f>
        <v>Q2</v>
      </c>
      <c r="E1118" s="4">
        <f>MONTH(SalesDataTable[[#This Row],[Order Date]])</f>
        <v>6</v>
      </c>
      <c r="F1118" s="16" t="str">
        <f>TEXT(SalesDataTable[[#This Row],[Order Date]],"MMM")</f>
        <v>Jun</v>
      </c>
      <c r="G1118" s="4" t="s">
        <v>0</v>
      </c>
      <c r="H1118" s="4" t="s">
        <v>1</v>
      </c>
      <c r="I1118" s="4" t="s">
        <v>2</v>
      </c>
      <c r="J1118" s="4" t="s">
        <v>16</v>
      </c>
      <c r="K1118" s="4" t="s">
        <v>23</v>
      </c>
      <c r="L1118" s="4" t="s">
        <v>40</v>
      </c>
      <c r="M1118" s="8">
        <v>1</v>
      </c>
      <c r="N1118" s="5">
        <v>79.900000000000006</v>
      </c>
      <c r="O1118" s="6">
        <v>0.05</v>
      </c>
      <c r="P1118" s="5">
        <v>40.19</v>
      </c>
      <c r="Q1118" s="5">
        <f t="shared" si="68"/>
        <v>75.905000000000001</v>
      </c>
      <c r="R1118" s="5">
        <f t="shared" si="69"/>
        <v>40.19</v>
      </c>
      <c r="S1118" s="5">
        <f t="shared" si="70"/>
        <v>35.715000000000003</v>
      </c>
      <c r="T1118" s="7">
        <f t="shared" si="71"/>
        <v>0.47052236348066667</v>
      </c>
    </row>
    <row r="1119" spans="1:20" ht="15.6">
      <c r="A1119" s="2">
        <v>1081</v>
      </c>
      <c r="B1119" s="3">
        <v>46190</v>
      </c>
      <c r="C1119" s="4">
        <f>YEAR(SalesDataTable[[#This Row],[Order Date]])</f>
        <v>2026</v>
      </c>
      <c r="D1119" s="16" t="str">
        <f>"Q"&amp;ROUNDUP(MONTH(SalesDataTable[[#This Row],[Order Date]])/3,0)</f>
        <v>Q2</v>
      </c>
      <c r="E1119" s="4">
        <f>MONTH(SalesDataTable[[#This Row],[Order Date]])</f>
        <v>6</v>
      </c>
      <c r="F1119" s="16" t="str">
        <f>TEXT(SalesDataTable[[#This Row],[Order Date]],"MMM")</f>
        <v>Jun</v>
      </c>
      <c r="G1119" s="4" t="s">
        <v>20</v>
      </c>
      <c r="H1119" s="4" t="s">
        <v>47</v>
      </c>
      <c r="I1119" s="4" t="s">
        <v>2</v>
      </c>
      <c r="J1119" s="4" t="s">
        <v>3</v>
      </c>
      <c r="K1119" s="4" t="s">
        <v>4</v>
      </c>
      <c r="L1119" s="4" t="s">
        <v>22</v>
      </c>
      <c r="M1119" s="8">
        <v>1</v>
      </c>
      <c r="N1119" s="5">
        <v>51.12</v>
      </c>
      <c r="O1119" s="6">
        <v>0</v>
      </c>
      <c r="P1119" s="5">
        <v>22.43</v>
      </c>
      <c r="Q1119" s="5">
        <f t="shared" si="68"/>
        <v>51.12</v>
      </c>
      <c r="R1119" s="5">
        <f t="shared" si="69"/>
        <v>22.43</v>
      </c>
      <c r="S1119" s="5">
        <f t="shared" si="70"/>
        <v>28.689999999999998</v>
      </c>
      <c r="T1119" s="7">
        <f t="shared" si="71"/>
        <v>0.56122848200312991</v>
      </c>
    </row>
    <row r="1120" spans="1:20" ht="15.6">
      <c r="A1120" s="2">
        <v>2043</v>
      </c>
      <c r="B1120" s="3">
        <v>46190</v>
      </c>
      <c r="C1120" s="4">
        <f>YEAR(SalesDataTable[[#This Row],[Order Date]])</f>
        <v>2026</v>
      </c>
      <c r="D1120" s="16" t="str">
        <f>"Q"&amp;ROUNDUP(MONTH(SalesDataTable[[#This Row],[Order Date]])/3,0)</f>
        <v>Q2</v>
      </c>
      <c r="E1120" s="4">
        <f>MONTH(SalesDataTable[[#This Row],[Order Date]])</f>
        <v>6</v>
      </c>
      <c r="F1120" s="16" t="str">
        <f>TEXT(SalesDataTable[[#This Row],[Order Date]],"MMM")</f>
        <v>Jun</v>
      </c>
      <c r="G1120" s="4" t="s">
        <v>6</v>
      </c>
      <c r="H1120" s="4" t="s">
        <v>27</v>
      </c>
      <c r="I1120" s="4" t="s">
        <v>2</v>
      </c>
      <c r="J1120" s="4" t="s">
        <v>13</v>
      </c>
      <c r="K1120" s="4" t="s">
        <v>9</v>
      </c>
      <c r="L1120" s="4" t="s">
        <v>10</v>
      </c>
      <c r="M1120" s="8">
        <v>2</v>
      </c>
      <c r="N1120" s="5">
        <v>90.33</v>
      </c>
      <c r="O1120" s="6">
        <v>0</v>
      </c>
      <c r="P1120" s="5">
        <v>46.3</v>
      </c>
      <c r="Q1120" s="5">
        <f t="shared" si="68"/>
        <v>180.66</v>
      </c>
      <c r="R1120" s="5">
        <f t="shared" si="69"/>
        <v>92.6</v>
      </c>
      <c r="S1120" s="5">
        <f t="shared" si="70"/>
        <v>88.06</v>
      </c>
      <c r="T1120" s="7">
        <f t="shared" si="71"/>
        <v>0.48743496069965686</v>
      </c>
    </row>
    <row r="1121" spans="1:20" ht="15.6">
      <c r="A1121" s="2">
        <v>4040</v>
      </c>
      <c r="B1121" s="3">
        <v>46190</v>
      </c>
      <c r="C1121" s="4">
        <f>YEAR(SalesDataTable[[#This Row],[Order Date]])</f>
        <v>2026</v>
      </c>
      <c r="D1121" s="16" t="str">
        <f>"Q"&amp;ROUNDUP(MONTH(SalesDataTable[[#This Row],[Order Date]])/3,0)</f>
        <v>Q2</v>
      </c>
      <c r="E1121" s="4">
        <f>MONTH(SalesDataTable[[#This Row],[Order Date]])</f>
        <v>6</v>
      </c>
      <c r="F1121" s="16" t="str">
        <f>TEXT(SalesDataTable[[#This Row],[Order Date]],"MMM")</f>
        <v>Jun</v>
      </c>
      <c r="G1121" s="4" t="s">
        <v>20</v>
      </c>
      <c r="H1121" s="4" t="s">
        <v>31</v>
      </c>
      <c r="I1121" s="4" t="s">
        <v>2</v>
      </c>
      <c r="J1121" s="4" t="s">
        <v>16</v>
      </c>
      <c r="K1121" s="4" t="s">
        <v>14</v>
      </c>
      <c r="L1121" s="4" t="s">
        <v>15</v>
      </c>
      <c r="M1121" s="8">
        <v>2</v>
      </c>
      <c r="N1121" s="5">
        <v>36.799999999999997</v>
      </c>
      <c r="O1121" s="6">
        <v>0.05</v>
      </c>
      <c r="P1121" s="5">
        <v>13.94</v>
      </c>
      <c r="Q1121" s="5">
        <f t="shared" si="68"/>
        <v>69.919999999999987</v>
      </c>
      <c r="R1121" s="5">
        <f t="shared" si="69"/>
        <v>27.88</v>
      </c>
      <c r="S1121" s="5">
        <f t="shared" si="70"/>
        <v>42.039999999999992</v>
      </c>
      <c r="T1121" s="7">
        <f t="shared" si="71"/>
        <v>0.60125858123569798</v>
      </c>
    </row>
    <row r="1122" spans="1:20" ht="15.6">
      <c r="A1122" s="2">
        <v>2295</v>
      </c>
      <c r="B1122" s="3">
        <v>46191</v>
      </c>
      <c r="C1122" s="4">
        <f>YEAR(SalesDataTable[[#This Row],[Order Date]])</f>
        <v>2026</v>
      </c>
      <c r="D1122" s="16" t="str">
        <f>"Q"&amp;ROUNDUP(MONTH(SalesDataTable[[#This Row],[Order Date]])/3,0)</f>
        <v>Q2</v>
      </c>
      <c r="E1122" s="4">
        <f>MONTH(SalesDataTable[[#This Row],[Order Date]])</f>
        <v>6</v>
      </c>
      <c r="F1122" s="16" t="str">
        <f>TEXT(SalesDataTable[[#This Row],[Order Date]],"MMM")</f>
        <v>Jun</v>
      </c>
      <c r="G1122" s="4" t="s">
        <v>6</v>
      </c>
      <c r="H1122" s="4" t="s">
        <v>41</v>
      </c>
      <c r="I1122" s="4" t="s">
        <v>28</v>
      </c>
      <c r="J1122" s="4" t="s">
        <v>13</v>
      </c>
      <c r="K1122" s="4" t="s">
        <v>14</v>
      </c>
      <c r="L1122" s="4" t="s">
        <v>32</v>
      </c>
      <c r="M1122" s="8">
        <v>1</v>
      </c>
      <c r="N1122" s="5">
        <v>45.7</v>
      </c>
      <c r="O1122" s="6">
        <v>0.1</v>
      </c>
      <c r="P1122" s="5">
        <v>18.600000000000001</v>
      </c>
      <c r="Q1122" s="5">
        <f t="shared" si="68"/>
        <v>41.13</v>
      </c>
      <c r="R1122" s="5">
        <f t="shared" si="69"/>
        <v>18.600000000000001</v>
      </c>
      <c r="S1122" s="5">
        <f t="shared" si="70"/>
        <v>22.53</v>
      </c>
      <c r="T1122" s="7">
        <f t="shared" si="71"/>
        <v>0.5477753464624362</v>
      </c>
    </row>
    <row r="1123" spans="1:20" ht="15.6">
      <c r="A1123" s="2">
        <v>2670</v>
      </c>
      <c r="B1123" s="3">
        <v>46191</v>
      </c>
      <c r="C1123" s="4">
        <f>YEAR(SalesDataTable[[#This Row],[Order Date]])</f>
        <v>2026</v>
      </c>
      <c r="D1123" s="16" t="str">
        <f>"Q"&amp;ROUNDUP(MONTH(SalesDataTable[[#This Row],[Order Date]])/3,0)</f>
        <v>Q2</v>
      </c>
      <c r="E1123" s="4">
        <f>MONTH(SalesDataTable[[#This Row],[Order Date]])</f>
        <v>6</v>
      </c>
      <c r="F1123" s="16" t="str">
        <f>TEXT(SalesDataTable[[#This Row],[Order Date]],"MMM")</f>
        <v>Jun</v>
      </c>
      <c r="G1123" s="4" t="s">
        <v>11</v>
      </c>
      <c r="H1123" s="4" t="s">
        <v>25</v>
      </c>
      <c r="I1123" s="4" t="s">
        <v>28</v>
      </c>
      <c r="J1123" s="4" t="s">
        <v>3</v>
      </c>
      <c r="K1123" s="4" t="s">
        <v>14</v>
      </c>
      <c r="L1123" s="4" t="s">
        <v>48</v>
      </c>
      <c r="M1123" s="8">
        <v>3</v>
      </c>
      <c r="N1123" s="5">
        <v>162.30000000000001</v>
      </c>
      <c r="O1123" s="6">
        <v>0.1</v>
      </c>
      <c r="P1123" s="5">
        <v>86.43</v>
      </c>
      <c r="Q1123" s="5">
        <f t="shared" si="68"/>
        <v>438.21000000000004</v>
      </c>
      <c r="R1123" s="5">
        <f t="shared" si="69"/>
        <v>259.29000000000002</v>
      </c>
      <c r="S1123" s="5">
        <f t="shared" si="70"/>
        <v>178.92000000000002</v>
      </c>
      <c r="T1123" s="7">
        <f t="shared" si="71"/>
        <v>0.40829739166153217</v>
      </c>
    </row>
    <row r="1124" spans="1:20" ht="15.6">
      <c r="A1124" s="2">
        <v>2777</v>
      </c>
      <c r="B1124" s="3">
        <v>46191</v>
      </c>
      <c r="C1124" s="4">
        <f>YEAR(SalesDataTable[[#This Row],[Order Date]])</f>
        <v>2026</v>
      </c>
      <c r="D1124" s="16" t="str">
        <f>"Q"&amp;ROUNDUP(MONTH(SalesDataTable[[#This Row],[Order Date]])/3,0)</f>
        <v>Q2</v>
      </c>
      <c r="E1124" s="4">
        <f>MONTH(SalesDataTable[[#This Row],[Order Date]])</f>
        <v>6</v>
      </c>
      <c r="F1124" s="16" t="str">
        <f>TEXT(SalesDataTable[[#This Row],[Order Date]],"MMM")</f>
        <v>Jun</v>
      </c>
      <c r="G1124" s="4" t="s">
        <v>6</v>
      </c>
      <c r="H1124" s="4" t="s">
        <v>49</v>
      </c>
      <c r="I1124" s="4" t="s">
        <v>8</v>
      </c>
      <c r="J1124" s="4" t="s">
        <v>16</v>
      </c>
      <c r="K1124" s="4" t="s">
        <v>9</v>
      </c>
      <c r="L1124" s="4" t="s">
        <v>46</v>
      </c>
      <c r="M1124" s="8">
        <v>5</v>
      </c>
      <c r="N1124" s="5">
        <v>72.37</v>
      </c>
      <c r="O1124" s="6">
        <v>0.2</v>
      </c>
      <c r="P1124" s="5">
        <v>32.840000000000003</v>
      </c>
      <c r="Q1124" s="5">
        <f t="shared" si="68"/>
        <v>289.48</v>
      </c>
      <c r="R1124" s="5">
        <f t="shared" si="69"/>
        <v>164.20000000000002</v>
      </c>
      <c r="S1124" s="5">
        <f t="shared" si="70"/>
        <v>125.28</v>
      </c>
      <c r="T1124" s="7">
        <f t="shared" si="71"/>
        <v>0.43277601215973466</v>
      </c>
    </row>
    <row r="1125" spans="1:20" ht="15.6">
      <c r="A1125" s="2">
        <v>2780</v>
      </c>
      <c r="B1125" s="3">
        <v>46191</v>
      </c>
      <c r="C1125" s="4">
        <f>YEAR(SalesDataTable[[#This Row],[Order Date]])</f>
        <v>2026</v>
      </c>
      <c r="D1125" s="16" t="str">
        <f>"Q"&amp;ROUNDUP(MONTH(SalesDataTable[[#This Row],[Order Date]])/3,0)</f>
        <v>Q2</v>
      </c>
      <c r="E1125" s="4">
        <f>MONTH(SalesDataTable[[#This Row],[Order Date]])</f>
        <v>6</v>
      </c>
      <c r="F1125" s="16" t="str">
        <f>TEXT(SalesDataTable[[#This Row],[Order Date]],"MMM")</f>
        <v>Jun</v>
      </c>
      <c r="G1125" s="4" t="s">
        <v>11</v>
      </c>
      <c r="H1125" s="4" t="s">
        <v>18</v>
      </c>
      <c r="I1125" s="4" t="s">
        <v>2</v>
      </c>
      <c r="J1125" s="4" t="s">
        <v>13</v>
      </c>
      <c r="K1125" s="4" t="s">
        <v>34</v>
      </c>
      <c r="L1125" s="4" t="s">
        <v>42</v>
      </c>
      <c r="M1125" s="8">
        <v>2</v>
      </c>
      <c r="N1125" s="5">
        <v>35.61</v>
      </c>
      <c r="O1125" s="6">
        <v>0.15</v>
      </c>
      <c r="P1125" s="5">
        <v>13.96</v>
      </c>
      <c r="Q1125" s="5">
        <f t="shared" si="68"/>
        <v>60.536999999999999</v>
      </c>
      <c r="R1125" s="5">
        <f t="shared" si="69"/>
        <v>27.92</v>
      </c>
      <c r="S1125" s="5">
        <f t="shared" si="70"/>
        <v>32.616999999999997</v>
      </c>
      <c r="T1125" s="7">
        <f t="shared" si="71"/>
        <v>0.53879445628293432</v>
      </c>
    </row>
    <row r="1126" spans="1:20" ht="15.6">
      <c r="A1126" s="2">
        <v>3209</v>
      </c>
      <c r="B1126" s="3">
        <v>46191</v>
      </c>
      <c r="C1126" s="4">
        <f>YEAR(SalesDataTable[[#This Row],[Order Date]])</f>
        <v>2026</v>
      </c>
      <c r="D1126" s="16" t="str">
        <f>"Q"&amp;ROUNDUP(MONTH(SalesDataTable[[#This Row],[Order Date]])/3,0)</f>
        <v>Q2</v>
      </c>
      <c r="E1126" s="4">
        <f>MONTH(SalesDataTable[[#This Row],[Order Date]])</f>
        <v>6</v>
      </c>
      <c r="F1126" s="16" t="str">
        <f>TEXT(SalesDataTable[[#This Row],[Order Date]],"MMM")</f>
        <v>Jun</v>
      </c>
      <c r="G1126" s="4" t="s">
        <v>20</v>
      </c>
      <c r="H1126" s="4" t="s">
        <v>47</v>
      </c>
      <c r="I1126" s="4" t="s">
        <v>2</v>
      </c>
      <c r="J1126" s="4" t="s">
        <v>3</v>
      </c>
      <c r="K1126" s="4" t="s">
        <v>14</v>
      </c>
      <c r="L1126" s="4" t="s">
        <v>44</v>
      </c>
      <c r="M1126" s="8">
        <v>2</v>
      </c>
      <c r="N1126" s="5">
        <v>133.12</v>
      </c>
      <c r="O1126" s="6">
        <v>0</v>
      </c>
      <c r="P1126" s="5">
        <v>67.02</v>
      </c>
      <c r="Q1126" s="5">
        <f t="shared" si="68"/>
        <v>266.24</v>
      </c>
      <c r="R1126" s="5">
        <f t="shared" si="69"/>
        <v>134.04</v>
      </c>
      <c r="S1126" s="5">
        <f t="shared" si="70"/>
        <v>132.20000000000002</v>
      </c>
      <c r="T1126" s="7">
        <f t="shared" si="71"/>
        <v>0.4965444711538462</v>
      </c>
    </row>
    <row r="1127" spans="1:20" ht="15.6">
      <c r="A1127" s="2">
        <v>3414</v>
      </c>
      <c r="B1127" s="3">
        <v>46191</v>
      </c>
      <c r="C1127" s="4">
        <f>YEAR(SalesDataTable[[#This Row],[Order Date]])</f>
        <v>2026</v>
      </c>
      <c r="D1127" s="16" t="str">
        <f>"Q"&amp;ROUNDUP(MONTH(SalesDataTable[[#This Row],[Order Date]])/3,0)</f>
        <v>Q2</v>
      </c>
      <c r="E1127" s="4">
        <f>MONTH(SalesDataTable[[#This Row],[Order Date]])</f>
        <v>6</v>
      </c>
      <c r="F1127" s="16" t="str">
        <f>TEXT(SalesDataTable[[#This Row],[Order Date]],"MMM")</f>
        <v>Jun</v>
      </c>
      <c r="G1127" s="4" t="s">
        <v>0</v>
      </c>
      <c r="H1127" s="4" t="s">
        <v>50</v>
      </c>
      <c r="I1127" s="4" t="s">
        <v>28</v>
      </c>
      <c r="J1127" s="4" t="s">
        <v>3</v>
      </c>
      <c r="K1127" s="4" t="s">
        <v>4</v>
      </c>
      <c r="L1127" s="4" t="s">
        <v>22</v>
      </c>
      <c r="M1127" s="8">
        <v>1</v>
      </c>
      <c r="N1127" s="5">
        <v>51.23</v>
      </c>
      <c r="O1127" s="6">
        <v>0.05</v>
      </c>
      <c r="P1127" s="5">
        <v>23.12</v>
      </c>
      <c r="Q1127" s="5">
        <f t="shared" si="68"/>
        <v>48.668499999999995</v>
      </c>
      <c r="R1127" s="5">
        <f t="shared" si="69"/>
        <v>23.12</v>
      </c>
      <c r="S1127" s="5">
        <f t="shared" si="70"/>
        <v>25.548499999999994</v>
      </c>
      <c r="T1127" s="7">
        <f t="shared" si="71"/>
        <v>0.5249494025909982</v>
      </c>
    </row>
    <row r="1128" spans="1:20" ht="15.6">
      <c r="A1128" s="2">
        <v>3846</v>
      </c>
      <c r="B1128" s="3">
        <v>46191</v>
      </c>
      <c r="C1128" s="4">
        <f>YEAR(SalesDataTable[[#This Row],[Order Date]])</f>
        <v>2026</v>
      </c>
      <c r="D1128" s="16" t="str">
        <f>"Q"&amp;ROUNDUP(MONTH(SalesDataTable[[#This Row],[Order Date]])/3,0)</f>
        <v>Q2</v>
      </c>
      <c r="E1128" s="4">
        <f>MONTH(SalesDataTable[[#This Row],[Order Date]])</f>
        <v>6</v>
      </c>
      <c r="F1128" s="16" t="str">
        <f>TEXT(SalesDataTable[[#This Row],[Order Date]],"MMM")</f>
        <v>Jun</v>
      </c>
      <c r="G1128" s="4" t="s">
        <v>6</v>
      </c>
      <c r="H1128" s="4" t="s">
        <v>43</v>
      </c>
      <c r="I1128" s="4" t="s">
        <v>2</v>
      </c>
      <c r="J1128" s="4" t="s">
        <v>16</v>
      </c>
      <c r="K1128" s="4" t="s">
        <v>9</v>
      </c>
      <c r="L1128" s="4" t="s">
        <v>10</v>
      </c>
      <c r="M1128" s="8">
        <v>1</v>
      </c>
      <c r="N1128" s="5">
        <v>93.5</v>
      </c>
      <c r="O1128" s="6">
        <v>0</v>
      </c>
      <c r="P1128" s="5">
        <v>46.63</v>
      </c>
      <c r="Q1128" s="5">
        <f t="shared" si="68"/>
        <v>93.5</v>
      </c>
      <c r="R1128" s="5">
        <f t="shared" si="69"/>
        <v>46.63</v>
      </c>
      <c r="S1128" s="5">
        <f t="shared" si="70"/>
        <v>46.87</v>
      </c>
      <c r="T1128" s="7">
        <f t="shared" si="71"/>
        <v>0.50128342245989299</v>
      </c>
    </row>
    <row r="1129" spans="1:20" ht="15.6">
      <c r="A1129" s="2">
        <v>4120</v>
      </c>
      <c r="B1129" s="3">
        <v>46191</v>
      </c>
      <c r="C1129" s="4">
        <f>YEAR(SalesDataTable[[#This Row],[Order Date]])</f>
        <v>2026</v>
      </c>
      <c r="D1129" s="16" t="str">
        <f>"Q"&amp;ROUNDUP(MONTH(SalesDataTable[[#This Row],[Order Date]])/3,0)</f>
        <v>Q2</v>
      </c>
      <c r="E1129" s="4">
        <f>MONTH(SalesDataTable[[#This Row],[Order Date]])</f>
        <v>6</v>
      </c>
      <c r="F1129" s="16" t="str">
        <f>TEXT(SalesDataTable[[#This Row],[Order Date]],"MMM")</f>
        <v>Jun</v>
      </c>
      <c r="G1129" s="4" t="s">
        <v>20</v>
      </c>
      <c r="H1129" s="4" t="s">
        <v>21</v>
      </c>
      <c r="I1129" s="4" t="s">
        <v>19</v>
      </c>
      <c r="J1129" s="4" t="s">
        <v>3</v>
      </c>
      <c r="K1129" s="4" t="s">
        <v>34</v>
      </c>
      <c r="L1129" s="4" t="s">
        <v>35</v>
      </c>
      <c r="M1129" s="8">
        <v>3</v>
      </c>
      <c r="N1129" s="5">
        <v>41.16</v>
      </c>
      <c r="O1129" s="6">
        <v>0</v>
      </c>
      <c r="P1129" s="5">
        <v>14.79</v>
      </c>
      <c r="Q1129" s="5">
        <f t="shared" si="68"/>
        <v>123.47999999999999</v>
      </c>
      <c r="R1129" s="5">
        <f t="shared" si="69"/>
        <v>44.37</v>
      </c>
      <c r="S1129" s="5">
        <f t="shared" si="70"/>
        <v>79.109999999999985</v>
      </c>
      <c r="T1129" s="7">
        <f t="shared" si="71"/>
        <v>0.64067055393586003</v>
      </c>
    </row>
    <row r="1130" spans="1:20" ht="15.6">
      <c r="A1130" s="2">
        <v>4217</v>
      </c>
      <c r="B1130" s="3">
        <v>46191</v>
      </c>
      <c r="C1130" s="4">
        <f>YEAR(SalesDataTable[[#This Row],[Order Date]])</f>
        <v>2026</v>
      </c>
      <c r="D1130" s="16" t="str">
        <f>"Q"&amp;ROUNDUP(MONTH(SalesDataTable[[#This Row],[Order Date]])/3,0)</f>
        <v>Q2</v>
      </c>
      <c r="E1130" s="4">
        <f>MONTH(SalesDataTable[[#This Row],[Order Date]])</f>
        <v>6</v>
      </c>
      <c r="F1130" s="16" t="str">
        <f>TEXT(SalesDataTable[[#This Row],[Order Date]],"MMM")</f>
        <v>Jun</v>
      </c>
      <c r="G1130" s="4" t="s">
        <v>6</v>
      </c>
      <c r="H1130" s="4" t="s">
        <v>43</v>
      </c>
      <c r="I1130" s="4" t="s">
        <v>28</v>
      </c>
      <c r="J1130" s="4" t="s">
        <v>13</v>
      </c>
      <c r="K1130" s="4" t="s">
        <v>34</v>
      </c>
      <c r="L1130" s="4" t="s">
        <v>35</v>
      </c>
      <c r="M1130" s="8">
        <v>1</v>
      </c>
      <c r="N1130" s="5">
        <v>39.74</v>
      </c>
      <c r="O1130" s="6">
        <v>0.05</v>
      </c>
      <c r="P1130" s="5">
        <v>14.39</v>
      </c>
      <c r="Q1130" s="5">
        <f t="shared" si="68"/>
        <v>37.753</v>
      </c>
      <c r="R1130" s="5">
        <f t="shared" si="69"/>
        <v>14.39</v>
      </c>
      <c r="S1130" s="5">
        <f t="shared" si="70"/>
        <v>23.363</v>
      </c>
      <c r="T1130" s="7">
        <f t="shared" si="71"/>
        <v>0.6188382380208195</v>
      </c>
    </row>
    <row r="1131" spans="1:20" ht="15.6">
      <c r="A1131" s="2">
        <v>4786</v>
      </c>
      <c r="B1131" s="3">
        <v>46191</v>
      </c>
      <c r="C1131" s="4">
        <f>YEAR(SalesDataTable[[#This Row],[Order Date]])</f>
        <v>2026</v>
      </c>
      <c r="D1131" s="16" t="str">
        <f>"Q"&amp;ROUNDUP(MONTH(SalesDataTable[[#This Row],[Order Date]])/3,0)</f>
        <v>Q2</v>
      </c>
      <c r="E1131" s="4">
        <f>MONTH(SalesDataTable[[#This Row],[Order Date]])</f>
        <v>6</v>
      </c>
      <c r="F1131" s="16" t="str">
        <f>TEXT(SalesDataTable[[#This Row],[Order Date]],"MMM")</f>
        <v>Jun</v>
      </c>
      <c r="G1131" s="4" t="s">
        <v>20</v>
      </c>
      <c r="H1131" s="4" t="s">
        <v>31</v>
      </c>
      <c r="I1131" s="4" t="s">
        <v>2</v>
      </c>
      <c r="J1131" s="4" t="s">
        <v>3</v>
      </c>
      <c r="K1131" s="4" t="s">
        <v>14</v>
      </c>
      <c r="L1131" s="4" t="s">
        <v>32</v>
      </c>
      <c r="M1131" s="8">
        <v>3</v>
      </c>
      <c r="N1131" s="5">
        <v>46.79</v>
      </c>
      <c r="O1131" s="6">
        <v>0.1</v>
      </c>
      <c r="P1131" s="5">
        <v>18.25</v>
      </c>
      <c r="Q1131" s="5">
        <f t="shared" si="68"/>
        <v>126.33300000000001</v>
      </c>
      <c r="R1131" s="5">
        <f t="shared" si="69"/>
        <v>54.75</v>
      </c>
      <c r="S1131" s="5">
        <f t="shared" si="70"/>
        <v>71.583000000000013</v>
      </c>
      <c r="T1131" s="7">
        <f t="shared" si="71"/>
        <v>0.56662154781411034</v>
      </c>
    </row>
    <row r="1132" spans="1:20" ht="15.6">
      <c r="A1132" s="2">
        <v>23</v>
      </c>
      <c r="B1132" s="3">
        <v>46192</v>
      </c>
      <c r="C1132" s="4">
        <f>YEAR(SalesDataTable[[#This Row],[Order Date]])</f>
        <v>2026</v>
      </c>
      <c r="D1132" s="16" t="str">
        <f>"Q"&amp;ROUNDUP(MONTH(SalesDataTable[[#This Row],[Order Date]])/3,0)</f>
        <v>Q2</v>
      </c>
      <c r="E1132" s="4">
        <f>MONTH(SalesDataTable[[#This Row],[Order Date]])</f>
        <v>6</v>
      </c>
      <c r="F1132" s="16" t="str">
        <f>TEXT(SalesDataTable[[#This Row],[Order Date]],"MMM")</f>
        <v>Jun</v>
      </c>
      <c r="G1132" s="4" t="s">
        <v>20</v>
      </c>
      <c r="H1132" s="4" t="s">
        <v>47</v>
      </c>
      <c r="I1132" s="4" t="s">
        <v>8</v>
      </c>
      <c r="J1132" s="4" t="s">
        <v>16</v>
      </c>
      <c r="K1132" s="4" t="s">
        <v>9</v>
      </c>
      <c r="L1132" s="4" t="s">
        <v>10</v>
      </c>
      <c r="M1132" s="8">
        <v>4</v>
      </c>
      <c r="N1132" s="5">
        <v>91.74</v>
      </c>
      <c r="O1132" s="6">
        <v>0.2</v>
      </c>
      <c r="P1132" s="5">
        <v>44.74</v>
      </c>
      <c r="Q1132" s="5">
        <f t="shared" si="68"/>
        <v>293.56799999999998</v>
      </c>
      <c r="R1132" s="5">
        <f t="shared" si="69"/>
        <v>178.96</v>
      </c>
      <c r="S1132" s="5">
        <f t="shared" si="70"/>
        <v>114.60799999999998</v>
      </c>
      <c r="T1132" s="7">
        <f t="shared" si="71"/>
        <v>0.39039677349029861</v>
      </c>
    </row>
    <row r="1133" spans="1:20" ht="15.6">
      <c r="A1133" s="2">
        <v>99</v>
      </c>
      <c r="B1133" s="3">
        <v>46192</v>
      </c>
      <c r="C1133" s="4">
        <f>YEAR(SalesDataTable[[#This Row],[Order Date]])</f>
        <v>2026</v>
      </c>
      <c r="D1133" s="16" t="str">
        <f>"Q"&amp;ROUNDUP(MONTH(SalesDataTable[[#This Row],[Order Date]])/3,0)</f>
        <v>Q2</v>
      </c>
      <c r="E1133" s="4">
        <f>MONTH(SalesDataTable[[#This Row],[Order Date]])</f>
        <v>6</v>
      </c>
      <c r="F1133" s="16" t="str">
        <f>TEXT(SalesDataTable[[#This Row],[Order Date]],"MMM")</f>
        <v>Jun</v>
      </c>
      <c r="G1133" s="4" t="s">
        <v>20</v>
      </c>
      <c r="H1133" s="4" t="s">
        <v>47</v>
      </c>
      <c r="I1133" s="4" t="s">
        <v>2</v>
      </c>
      <c r="J1133" s="4" t="s">
        <v>13</v>
      </c>
      <c r="K1133" s="4" t="s">
        <v>34</v>
      </c>
      <c r="L1133" s="4" t="s">
        <v>42</v>
      </c>
      <c r="M1133" s="8">
        <v>1</v>
      </c>
      <c r="N1133" s="5">
        <v>36.28</v>
      </c>
      <c r="O1133" s="6">
        <v>0.1</v>
      </c>
      <c r="P1133" s="5">
        <v>13.8</v>
      </c>
      <c r="Q1133" s="5">
        <f t="shared" si="68"/>
        <v>32.652000000000001</v>
      </c>
      <c r="R1133" s="5">
        <f t="shared" si="69"/>
        <v>13.8</v>
      </c>
      <c r="S1133" s="5">
        <f t="shared" si="70"/>
        <v>18.852</v>
      </c>
      <c r="T1133" s="7">
        <f t="shared" si="71"/>
        <v>0.5773612642410878</v>
      </c>
    </row>
    <row r="1134" spans="1:20" ht="15.6">
      <c r="A1134" s="2">
        <v>269</v>
      </c>
      <c r="B1134" s="3">
        <v>46192</v>
      </c>
      <c r="C1134" s="4">
        <f>YEAR(SalesDataTable[[#This Row],[Order Date]])</f>
        <v>2026</v>
      </c>
      <c r="D1134" s="16" t="str">
        <f>"Q"&amp;ROUNDUP(MONTH(SalesDataTable[[#This Row],[Order Date]])/3,0)</f>
        <v>Q2</v>
      </c>
      <c r="E1134" s="4">
        <f>MONTH(SalesDataTable[[#This Row],[Order Date]])</f>
        <v>6</v>
      </c>
      <c r="F1134" s="16" t="str">
        <f>TEXT(SalesDataTable[[#This Row],[Order Date]],"MMM")</f>
        <v>Jun</v>
      </c>
      <c r="G1134" s="4" t="s">
        <v>20</v>
      </c>
      <c r="H1134" s="4" t="s">
        <v>47</v>
      </c>
      <c r="I1134" s="4" t="s">
        <v>8</v>
      </c>
      <c r="J1134" s="4" t="s">
        <v>3</v>
      </c>
      <c r="K1134" s="4" t="s">
        <v>9</v>
      </c>
      <c r="L1134" s="4" t="s">
        <v>46</v>
      </c>
      <c r="M1134" s="8">
        <v>3</v>
      </c>
      <c r="N1134" s="5">
        <v>73.02</v>
      </c>
      <c r="O1134" s="6">
        <v>0.1</v>
      </c>
      <c r="P1134" s="5">
        <v>32.69</v>
      </c>
      <c r="Q1134" s="5">
        <f t="shared" si="68"/>
        <v>197.154</v>
      </c>
      <c r="R1134" s="5">
        <f t="shared" si="69"/>
        <v>98.07</v>
      </c>
      <c r="S1134" s="5">
        <f t="shared" si="70"/>
        <v>99.084000000000003</v>
      </c>
      <c r="T1134" s="7">
        <f t="shared" si="71"/>
        <v>0.50257159377948202</v>
      </c>
    </row>
    <row r="1135" spans="1:20" ht="15.6">
      <c r="A1135" s="2">
        <v>1772</v>
      </c>
      <c r="B1135" s="3">
        <v>46192</v>
      </c>
      <c r="C1135" s="4">
        <f>YEAR(SalesDataTable[[#This Row],[Order Date]])</f>
        <v>2026</v>
      </c>
      <c r="D1135" s="16" t="str">
        <f>"Q"&amp;ROUNDUP(MONTH(SalesDataTable[[#This Row],[Order Date]])/3,0)</f>
        <v>Q2</v>
      </c>
      <c r="E1135" s="4">
        <f>MONTH(SalesDataTable[[#This Row],[Order Date]])</f>
        <v>6</v>
      </c>
      <c r="F1135" s="16" t="str">
        <f>TEXT(SalesDataTable[[#This Row],[Order Date]],"MMM")</f>
        <v>Jun</v>
      </c>
      <c r="G1135" s="4" t="s">
        <v>20</v>
      </c>
      <c r="H1135" s="4" t="s">
        <v>21</v>
      </c>
      <c r="I1135" s="4" t="s">
        <v>2</v>
      </c>
      <c r="J1135" s="4" t="s">
        <v>13</v>
      </c>
      <c r="K1135" s="4" t="s">
        <v>9</v>
      </c>
      <c r="L1135" s="4" t="s">
        <v>37</v>
      </c>
      <c r="M1135" s="8">
        <v>4</v>
      </c>
      <c r="N1135" s="5">
        <v>153.38</v>
      </c>
      <c r="O1135" s="6">
        <v>0</v>
      </c>
      <c r="P1135" s="5">
        <v>76.92</v>
      </c>
      <c r="Q1135" s="5">
        <f t="shared" si="68"/>
        <v>613.52</v>
      </c>
      <c r="R1135" s="5">
        <f t="shared" si="69"/>
        <v>307.68</v>
      </c>
      <c r="S1135" s="5">
        <f t="shared" si="70"/>
        <v>305.83999999999997</v>
      </c>
      <c r="T1135" s="7">
        <f t="shared" si="71"/>
        <v>0.49850045638283996</v>
      </c>
    </row>
    <row r="1136" spans="1:20" ht="15.6">
      <c r="A1136" s="2">
        <v>1906</v>
      </c>
      <c r="B1136" s="3">
        <v>46192</v>
      </c>
      <c r="C1136" s="4">
        <f>YEAR(SalesDataTable[[#This Row],[Order Date]])</f>
        <v>2026</v>
      </c>
      <c r="D1136" s="16" t="str">
        <f>"Q"&amp;ROUNDUP(MONTH(SalesDataTable[[#This Row],[Order Date]])/3,0)</f>
        <v>Q2</v>
      </c>
      <c r="E1136" s="4">
        <f>MONTH(SalesDataTable[[#This Row],[Order Date]])</f>
        <v>6</v>
      </c>
      <c r="F1136" s="16" t="str">
        <f>TEXT(SalesDataTable[[#This Row],[Order Date]],"MMM")</f>
        <v>Jun</v>
      </c>
      <c r="G1136" s="4" t="s">
        <v>20</v>
      </c>
      <c r="H1136" s="4" t="s">
        <v>33</v>
      </c>
      <c r="I1136" s="4" t="s">
        <v>28</v>
      </c>
      <c r="J1136" s="4" t="s">
        <v>3</v>
      </c>
      <c r="K1136" s="4" t="s">
        <v>23</v>
      </c>
      <c r="L1136" s="4" t="s">
        <v>51</v>
      </c>
      <c r="M1136" s="8">
        <v>2</v>
      </c>
      <c r="N1136" s="5">
        <v>125.5</v>
      </c>
      <c r="O1136" s="6">
        <v>0</v>
      </c>
      <c r="P1136" s="5">
        <v>61.67</v>
      </c>
      <c r="Q1136" s="5">
        <f t="shared" si="68"/>
        <v>251</v>
      </c>
      <c r="R1136" s="5">
        <f t="shared" si="69"/>
        <v>123.34</v>
      </c>
      <c r="S1136" s="5">
        <f t="shared" si="70"/>
        <v>127.66</v>
      </c>
      <c r="T1136" s="7">
        <f t="shared" si="71"/>
        <v>0.50860557768924297</v>
      </c>
    </row>
    <row r="1137" spans="1:20" ht="15.6">
      <c r="A1137" s="2">
        <v>2473</v>
      </c>
      <c r="B1137" s="3">
        <v>46192</v>
      </c>
      <c r="C1137" s="4">
        <f>YEAR(SalesDataTable[[#This Row],[Order Date]])</f>
        <v>2026</v>
      </c>
      <c r="D1137" s="16" t="str">
        <f>"Q"&amp;ROUNDUP(MONTH(SalesDataTable[[#This Row],[Order Date]])/3,0)</f>
        <v>Q2</v>
      </c>
      <c r="E1137" s="4">
        <f>MONTH(SalesDataTable[[#This Row],[Order Date]])</f>
        <v>6</v>
      </c>
      <c r="F1137" s="16" t="str">
        <f>TEXT(SalesDataTable[[#This Row],[Order Date]],"MMM")</f>
        <v>Jun</v>
      </c>
      <c r="G1137" s="4" t="s">
        <v>0</v>
      </c>
      <c r="H1137" s="4" t="s">
        <v>1</v>
      </c>
      <c r="I1137" s="4" t="s">
        <v>8</v>
      </c>
      <c r="J1137" s="4" t="s">
        <v>3</v>
      </c>
      <c r="K1137" s="4" t="s">
        <v>4</v>
      </c>
      <c r="L1137" s="4" t="s">
        <v>5</v>
      </c>
      <c r="M1137" s="8">
        <v>3</v>
      </c>
      <c r="N1137" s="5">
        <v>80.75</v>
      </c>
      <c r="O1137" s="6">
        <v>0.15</v>
      </c>
      <c r="P1137" s="5">
        <v>42.81</v>
      </c>
      <c r="Q1137" s="5">
        <f t="shared" si="68"/>
        <v>205.91249999999999</v>
      </c>
      <c r="R1137" s="5">
        <f t="shared" si="69"/>
        <v>128.43</v>
      </c>
      <c r="S1137" s="5">
        <f t="shared" si="70"/>
        <v>77.482499999999987</v>
      </c>
      <c r="T1137" s="7">
        <f t="shared" si="71"/>
        <v>0.37628847204516475</v>
      </c>
    </row>
    <row r="1138" spans="1:20" ht="15.6">
      <c r="A1138" s="2">
        <v>2549</v>
      </c>
      <c r="B1138" s="3">
        <v>46192</v>
      </c>
      <c r="C1138" s="4">
        <f>YEAR(SalesDataTable[[#This Row],[Order Date]])</f>
        <v>2026</v>
      </c>
      <c r="D1138" s="16" t="str">
        <f>"Q"&amp;ROUNDUP(MONTH(SalesDataTable[[#This Row],[Order Date]])/3,0)</f>
        <v>Q2</v>
      </c>
      <c r="E1138" s="4">
        <f>MONTH(SalesDataTable[[#This Row],[Order Date]])</f>
        <v>6</v>
      </c>
      <c r="F1138" s="16" t="str">
        <f>TEXT(SalesDataTable[[#This Row],[Order Date]],"MMM")</f>
        <v>Jun</v>
      </c>
      <c r="G1138" s="4" t="s">
        <v>20</v>
      </c>
      <c r="H1138" s="4" t="s">
        <v>47</v>
      </c>
      <c r="I1138" s="4" t="s">
        <v>8</v>
      </c>
      <c r="J1138" s="4" t="s">
        <v>3</v>
      </c>
      <c r="K1138" s="4" t="s">
        <v>34</v>
      </c>
      <c r="L1138" s="4" t="s">
        <v>42</v>
      </c>
      <c r="M1138" s="8">
        <v>8</v>
      </c>
      <c r="N1138" s="5">
        <v>36.15</v>
      </c>
      <c r="O1138" s="6">
        <v>0.05</v>
      </c>
      <c r="P1138" s="5">
        <v>13.55</v>
      </c>
      <c r="Q1138" s="5">
        <f t="shared" si="68"/>
        <v>274.73999999999995</v>
      </c>
      <c r="R1138" s="5">
        <f t="shared" si="69"/>
        <v>108.4</v>
      </c>
      <c r="S1138" s="5">
        <f t="shared" si="70"/>
        <v>166.33999999999995</v>
      </c>
      <c r="T1138" s="7">
        <f t="shared" si="71"/>
        <v>0.60544514814005956</v>
      </c>
    </row>
    <row r="1139" spans="1:20" ht="15.6">
      <c r="A1139" s="2">
        <v>3341</v>
      </c>
      <c r="B1139" s="3">
        <v>46192</v>
      </c>
      <c r="C1139" s="4">
        <f>YEAR(SalesDataTable[[#This Row],[Order Date]])</f>
        <v>2026</v>
      </c>
      <c r="D1139" s="16" t="str">
        <f>"Q"&amp;ROUNDUP(MONTH(SalesDataTable[[#This Row],[Order Date]])/3,0)</f>
        <v>Q2</v>
      </c>
      <c r="E1139" s="4">
        <f>MONTH(SalesDataTable[[#This Row],[Order Date]])</f>
        <v>6</v>
      </c>
      <c r="F1139" s="16" t="str">
        <f>TEXT(SalesDataTable[[#This Row],[Order Date]],"MMM")</f>
        <v>Jun</v>
      </c>
      <c r="G1139" s="4" t="s">
        <v>0</v>
      </c>
      <c r="H1139" s="4" t="s">
        <v>50</v>
      </c>
      <c r="I1139" s="4" t="s">
        <v>2</v>
      </c>
      <c r="J1139" s="4" t="s">
        <v>13</v>
      </c>
      <c r="K1139" s="4" t="s">
        <v>9</v>
      </c>
      <c r="L1139" s="4" t="s">
        <v>17</v>
      </c>
      <c r="M1139" s="8">
        <v>2</v>
      </c>
      <c r="N1139" s="5">
        <v>143.1</v>
      </c>
      <c r="O1139" s="6">
        <v>0</v>
      </c>
      <c r="P1139" s="5">
        <v>78.11</v>
      </c>
      <c r="Q1139" s="5">
        <f t="shared" si="68"/>
        <v>286.2</v>
      </c>
      <c r="R1139" s="5">
        <f t="shared" si="69"/>
        <v>156.22</v>
      </c>
      <c r="S1139" s="5">
        <f t="shared" si="70"/>
        <v>129.97999999999999</v>
      </c>
      <c r="T1139" s="7">
        <f t="shared" si="71"/>
        <v>0.45415793151642209</v>
      </c>
    </row>
    <row r="1140" spans="1:20" ht="15.6">
      <c r="A1140" s="2">
        <v>3351</v>
      </c>
      <c r="B1140" s="3">
        <v>46192</v>
      </c>
      <c r="C1140" s="4">
        <f>YEAR(SalesDataTable[[#This Row],[Order Date]])</f>
        <v>2026</v>
      </c>
      <c r="D1140" s="16" t="str">
        <f>"Q"&amp;ROUNDUP(MONTH(SalesDataTable[[#This Row],[Order Date]])/3,0)</f>
        <v>Q2</v>
      </c>
      <c r="E1140" s="4">
        <f>MONTH(SalesDataTable[[#This Row],[Order Date]])</f>
        <v>6</v>
      </c>
      <c r="F1140" s="16" t="str">
        <f>TEXT(SalesDataTable[[#This Row],[Order Date]],"MMM")</f>
        <v>Jun</v>
      </c>
      <c r="G1140" s="4" t="s">
        <v>6</v>
      </c>
      <c r="H1140" s="4" t="s">
        <v>7</v>
      </c>
      <c r="I1140" s="4" t="s">
        <v>28</v>
      </c>
      <c r="J1140" s="4" t="s">
        <v>13</v>
      </c>
      <c r="K1140" s="4" t="s">
        <v>23</v>
      </c>
      <c r="L1140" s="4" t="s">
        <v>51</v>
      </c>
      <c r="M1140" s="8">
        <v>4</v>
      </c>
      <c r="N1140" s="5">
        <v>123.89</v>
      </c>
      <c r="O1140" s="6">
        <v>0</v>
      </c>
      <c r="P1140" s="5">
        <v>59.42</v>
      </c>
      <c r="Q1140" s="5">
        <f t="shared" si="68"/>
        <v>495.56</v>
      </c>
      <c r="R1140" s="5">
        <f t="shared" si="69"/>
        <v>237.68</v>
      </c>
      <c r="S1140" s="5">
        <f t="shared" si="70"/>
        <v>257.88</v>
      </c>
      <c r="T1140" s="7">
        <f t="shared" si="71"/>
        <v>0.5203809831301961</v>
      </c>
    </row>
    <row r="1141" spans="1:20" ht="15.6">
      <c r="A1141" s="2">
        <v>3366</v>
      </c>
      <c r="B1141" s="3">
        <v>46192</v>
      </c>
      <c r="C1141" s="4">
        <f>YEAR(SalesDataTable[[#This Row],[Order Date]])</f>
        <v>2026</v>
      </c>
      <c r="D1141" s="16" t="str">
        <f>"Q"&amp;ROUNDUP(MONTH(SalesDataTable[[#This Row],[Order Date]])/3,0)</f>
        <v>Q2</v>
      </c>
      <c r="E1141" s="4">
        <f>MONTH(SalesDataTable[[#This Row],[Order Date]])</f>
        <v>6</v>
      </c>
      <c r="F1141" s="16" t="str">
        <f>TEXT(SalesDataTable[[#This Row],[Order Date]],"MMM")</f>
        <v>Jun</v>
      </c>
      <c r="G1141" s="4" t="s">
        <v>6</v>
      </c>
      <c r="H1141" s="4" t="s">
        <v>41</v>
      </c>
      <c r="I1141" s="4" t="s">
        <v>2</v>
      </c>
      <c r="J1141" s="4" t="s">
        <v>16</v>
      </c>
      <c r="K1141" s="4" t="s">
        <v>14</v>
      </c>
      <c r="L1141" s="4" t="s">
        <v>44</v>
      </c>
      <c r="M1141" s="8">
        <v>1</v>
      </c>
      <c r="N1141" s="5">
        <v>135.41999999999999</v>
      </c>
      <c r="O1141" s="6">
        <v>0.05</v>
      </c>
      <c r="P1141" s="5">
        <v>68.180000000000007</v>
      </c>
      <c r="Q1141" s="5">
        <f t="shared" si="68"/>
        <v>128.64899999999997</v>
      </c>
      <c r="R1141" s="5">
        <f t="shared" si="69"/>
        <v>68.180000000000007</v>
      </c>
      <c r="S1141" s="5">
        <f t="shared" si="70"/>
        <v>60.468999999999966</v>
      </c>
      <c r="T1141" s="7">
        <f t="shared" si="71"/>
        <v>0.47003085915941811</v>
      </c>
    </row>
    <row r="1142" spans="1:20" ht="15.6">
      <c r="A1142" s="2">
        <v>3691</v>
      </c>
      <c r="B1142" s="3">
        <v>46192</v>
      </c>
      <c r="C1142" s="4">
        <f>YEAR(SalesDataTable[[#This Row],[Order Date]])</f>
        <v>2026</v>
      </c>
      <c r="D1142" s="16" t="str">
        <f>"Q"&amp;ROUNDUP(MONTH(SalesDataTable[[#This Row],[Order Date]])/3,0)</f>
        <v>Q2</v>
      </c>
      <c r="E1142" s="4">
        <f>MONTH(SalesDataTable[[#This Row],[Order Date]])</f>
        <v>6</v>
      </c>
      <c r="F1142" s="16" t="str">
        <f>TEXT(SalesDataTable[[#This Row],[Order Date]],"MMM")</f>
        <v>Jun</v>
      </c>
      <c r="G1142" s="4" t="s">
        <v>6</v>
      </c>
      <c r="H1142" s="4" t="s">
        <v>27</v>
      </c>
      <c r="I1142" s="4" t="s">
        <v>19</v>
      </c>
      <c r="J1142" s="4" t="s">
        <v>3</v>
      </c>
      <c r="K1142" s="4" t="s">
        <v>9</v>
      </c>
      <c r="L1142" s="4" t="s">
        <v>10</v>
      </c>
      <c r="M1142" s="8">
        <v>1</v>
      </c>
      <c r="N1142" s="5">
        <v>93.48</v>
      </c>
      <c r="O1142" s="6">
        <v>0.05</v>
      </c>
      <c r="P1142" s="5">
        <v>44.31</v>
      </c>
      <c r="Q1142" s="5">
        <f t="shared" si="68"/>
        <v>88.805999999999997</v>
      </c>
      <c r="R1142" s="5">
        <f t="shared" si="69"/>
        <v>44.31</v>
      </c>
      <c r="S1142" s="5">
        <f t="shared" si="70"/>
        <v>44.495999999999995</v>
      </c>
      <c r="T1142" s="7">
        <f t="shared" si="71"/>
        <v>0.50104722653874734</v>
      </c>
    </row>
    <row r="1143" spans="1:20" ht="15.6">
      <c r="A1143" s="2">
        <v>3909</v>
      </c>
      <c r="B1143" s="3">
        <v>46192</v>
      </c>
      <c r="C1143" s="4">
        <f>YEAR(SalesDataTable[[#This Row],[Order Date]])</f>
        <v>2026</v>
      </c>
      <c r="D1143" s="16" t="str">
        <f>"Q"&amp;ROUNDUP(MONTH(SalesDataTable[[#This Row],[Order Date]])/3,0)</f>
        <v>Q2</v>
      </c>
      <c r="E1143" s="4">
        <f>MONTH(SalesDataTable[[#This Row],[Order Date]])</f>
        <v>6</v>
      </c>
      <c r="F1143" s="16" t="str">
        <f>TEXT(SalesDataTable[[#This Row],[Order Date]],"MMM")</f>
        <v>Jun</v>
      </c>
      <c r="G1143" s="4" t="s">
        <v>6</v>
      </c>
      <c r="H1143" s="4" t="s">
        <v>7</v>
      </c>
      <c r="I1143" s="4" t="s">
        <v>28</v>
      </c>
      <c r="J1143" s="4" t="s">
        <v>3</v>
      </c>
      <c r="K1143" s="4" t="s">
        <v>9</v>
      </c>
      <c r="L1143" s="4" t="s">
        <v>37</v>
      </c>
      <c r="M1143" s="8">
        <v>1</v>
      </c>
      <c r="N1143" s="5">
        <v>156.05000000000001</v>
      </c>
      <c r="O1143" s="6">
        <v>0.05</v>
      </c>
      <c r="P1143" s="5">
        <v>81.28</v>
      </c>
      <c r="Q1143" s="5">
        <f t="shared" si="68"/>
        <v>148.2475</v>
      </c>
      <c r="R1143" s="5">
        <f t="shared" si="69"/>
        <v>81.28</v>
      </c>
      <c r="S1143" s="5">
        <f t="shared" si="70"/>
        <v>66.967500000000001</v>
      </c>
      <c r="T1143" s="7">
        <f t="shared" si="71"/>
        <v>0.45172768512116562</v>
      </c>
    </row>
    <row r="1144" spans="1:20" ht="15.6">
      <c r="A1144" s="2">
        <v>4862</v>
      </c>
      <c r="B1144" s="3">
        <v>46192</v>
      </c>
      <c r="C1144" s="4">
        <f>YEAR(SalesDataTable[[#This Row],[Order Date]])</f>
        <v>2026</v>
      </c>
      <c r="D1144" s="16" t="str">
        <f>"Q"&amp;ROUNDUP(MONTH(SalesDataTable[[#This Row],[Order Date]])/3,0)</f>
        <v>Q2</v>
      </c>
      <c r="E1144" s="4">
        <f>MONTH(SalesDataTable[[#This Row],[Order Date]])</f>
        <v>6</v>
      </c>
      <c r="F1144" s="16" t="str">
        <f>TEXT(SalesDataTable[[#This Row],[Order Date]],"MMM")</f>
        <v>Jun</v>
      </c>
      <c r="G1144" s="4" t="s">
        <v>6</v>
      </c>
      <c r="H1144" s="4" t="s">
        <v>27</v>
      </c>
      <c r="I1144" s="4" t="s">
        <v>2</v>
      </c>
      <c r="J1144" s="4" t="s">
        <v>3</v>
      </c>
      <c r="K1144" s="4" t="s">
        <v>34</v>
      </c>
      <c r="L1144" s="4" t="s">
        <v>42</v>
      </c>
      <c r="M1144" s="8">
        <v>1</v>
      </c>
      <c r="N1144" s="5">
        <v>36.74</v>
      </c>
      <c r="O1144" s="6">
        <v>0</v>
      </c>
      <c r="P1144" s="5">
        <v>14.15</v>
      </c>
      <c r="Q1144" s="5">
        <f t="shared" si="68"/>
        <v>36.74</v>
      </c>
      <c r="R1144" s="5">
        <f t="shared" si="69"/>
        <v>14.15</v>
      </c>
      <c r="S1144" s="5">
        <f t="shared" si="70"/>
        <v>22.590000000000003</v>
      </c>
      <c r="T1144" s="7">
        <f t="shared" si="71"/>
        <v>0.61486118671747425</v>
      </c>
    </row>
    <row r="1145" spans="1:20" ht="15.6">
      <c r="A1145" s="2">
        <v>5096</v>
      </c>
      <c r="B1145" s="3">
        <v>46192</v>
      </c>
      <c r="C1145" s="4">
        <f>YEAR(SalesDataTable[[#This Row],[Order Date]])</f>
        <v>2026</v>
      </c>
      <c r="D1145" s="16" t="str">
        <f>"Q"&amp;ROUNDUP(MONTH(SalesDataTable[[#This Row],[Order Date]])/3,0)</f>
        <v>Q2</v>
      </c>
      <c r="E1145" s="4">
        <f>MONTH(SalesDataTable[[#This Row],[Order Date]])</f>
        <v>6</v>
      </c>
      <c r="F1145" s="16" t="str">
        <f>TEXT(SalesDataTable[[#This Row],[Order Date]],"MMM")</f>
        <v>Jun</v>
      </c>
      <c r="G1145" s="4" t="s">
        <v>0</v>
      </c>
      <c r="H1145" s="4" t="s">
        <v>50</v>
      </c>
      <c r="I1145" s="4" t="s">
        <v>2</v>
      </c>
      <c r="J1145" s="4" t="s">
        <v>3</v>
      </c>
      <c r="K1145" s="4" t="s">
        <v>23</v>
      </c>
      <c r="L1145" s="4" t="s">
        <v>29</v>
      </c>
      <c r="M1145" s="8">
        <v>2</v>
      </c>
      <c r="N1145" s="5">
        <v>199.28</v>
      </c>
      <c r="O1145" s="6">
        <v>0</v>
      </c>
      <c r="P1145" s="5">
        <v>102.85</v>
      </c>
      <c r="Q1145" s="5">
        <f t="shared" si="68"/>
        <v>398.56</v>
      </c>
      <c r="R1145" s="5">
        <f t="shared" si="69"/>
        <v>205.7</v>
      </c>
      <c r="S1145" s="5">
        <f t="shared" si="70"/>
        <v>192.86</v>
      </c>
      <c r="T1145" s="7">
        <f t="shared" si="71"/>
        <v>0.48389201124046571</v>
      </c>
    </row>
    <row r="1146" spans="1:20" ht="15.6">
      <c r="A1146" s="2">
        <v>5112</v>
      </c>
      <c r="B1146" s="3">
        <v>46192</v>
      </c>
      <c r="C1146" s="4">
        <f>YEAR(SalesDataTable[[#This Row],[Order Date]])</f>
        <v>2026</v>
      </c>
      <c r="D1146" s="16" t="str">
        <f>"Q"&amp;ROUNDUP(MONTH(SalesDataTable[[#This Row],[Order Date]])/3,0)</f>
        <v>Q2</v>
      </c>
      <c r="E1146" s="4">
        <f>MONTH(SalesDataTable[[#This Row],[Order Date]])</f>
        <v>6</v>
      </c>
      <c r="F1146" s="16" t="str">
        <f>TEXT(SalesDataTable[[#This Row],[Order Date]],"MMM")</f>
        <v>Jun</v>
      </c>
      <c r="G1146" s="4" t="s">
        <v>0</v>
      </c>
      <c r="H1146" s="4" t="s">
        <v>1</v>
      </c>
      <c r="I1146" s="4" t="s">
        <v>28</v>
      </c>
      <c r="J1146" s="4" t="s">
        <v>3</v>
      </c>
      <c r="K1146" s="4" t="s">
        <v>34</v>
      </c>
      <c r="L1146" s="4" t="s">
        <v>42</v>
      </c>
      <c r="M1146" s="8">
        <v>2</v>
      </c>
      <c r="N1146" s="5">
        <v>37.04</v>
      </c>
      <c r="O1146" s="6">
        <v>0.05</v>
      </c>
      <c r="P1146" s="5">
        <v>13.76</v>
      </c>
      <c r="Q1146" s="5">
        <f t="shared" si="68"/>
        <v>70.375999999999991</v>
      </c>
      <c r="R1146" s="5">
        <f t="shared" si="69"/>
        <v>27.52</v>
      </c>
      <c r="S1146" s="5">
        <f t="shared" si="70"/>
        <v>42.855999999999995</v>
      </c>
      <c r="T1146" s="7">
        <f t="shared" si="71"/>
        <v>0.60895759918153913</v>
      </c>
    </row>
    <row r="1147" spans="1:20" ht="15.6">
      <c r="A1147" s="2">
        <v>501</v>
      </c>
      <c r="B1147" s="3">
        <v>46193</v>
      </c>
      <c r="C1147" s="4">
        <f>YEAR(SalesDataTable[[#This Row],[Order Date]])</f>
        <v>2026</v>
      </c>
      <c r="D1147" s="16" t="str">
        <f>"Q"&amp;ROUNDUP(MONTH(SalesDataTable[[#This Row],[Order Date]])/3,0)</f>
        <v>Q2</v>
      </c>
      <c r="E1147" s="4">
        <f>MONTH(SalesDataTable[[#This Row],[Order Date]])</f>
        <v>6</v>
      </c>
      <c r="F1147" s="16" t="str">
        <f>TEXT(SalesDataTable[[#This Row],[Order Date]],"MMM")</f>
        <v>Jun</v>
      </c>
      <c r="G1147" s="4" t="s">
        <v>20</v>
      </c>
      <c r="H1147" s="4" t="s">
        <v>21</v>
      </c>
      <c r="I1147" s="4" t="s">
        <v>2</v>
      </c>
      <c r="J1147" s="4" t="s">
        <v>13</v>
      </c>
      <c r="K1147" s="4" t="s">
        <v>23</v>
      </c>
      <c r="L1147" s="4" t="s">
        <v>40</v>
      </c>
      <c r="M1147" s="8">
        <v>2</v>
      </c>
      <c r="N1147" s="5">
        <v>80.95</v>
      </c>
      <c r="O1147" s="6">
        <v>0.1</v>
      </c>
      <c r="P1147" s="5">
        <v>39.44</v>
      </c>
      <c r="Q1147" s="5">
        <f t="shared" si="68"/>
        <v>145.71</v>
      </c>
      <c r="R1147" s="5">
        <f t="shared" si="69"/>
        <v>78.88</v>
      </c>
      <c r="S1147" s="5">
        <f t="shared" si="70"/>
        <v>66.830000000000013</v>
      </c>
      <c r="T1147" s="7">
        <f t="shared" si="71"/>
        <v>0.45865074462974409</v>
      </c>
    </row>
    <row r="1148" spans="1:20" ht="15.6">
      <c r="A1148" s="2">
        <v>540</v>
      </c>
      <c r="B1148" s="3">
        <v>46193</v>
      </c>
      <c r="C1148" s="4">
        <f>YEAR(SalesDataTable[[#This Row],[Order Date]])</f>
        <v>2026</v>
      </c>
      <c r="D1148" s="16" t="str">
        <f>"Q"&amp;ROUNDUP(MONTH(SalesDataTable[[#This Row],[Order Date]])/3,0)</f>
        <v>Q2</v>
      </c>
      <c r="E1148" s="4">
        <f>MONTH(SalesDataTable[[#This Row],[Order Date]])</f>
        <v>6</v>
      </c>
      <c r="F1148" s="16" t="str">
        <f>TEXT(SalesDataTable[[#This Row],[Order Date]],"MMM")</f>
        <v>Jun</v>
      </c>
      <c r="G1148" s="4" t="s">
        <v>0</v>
      </c>
      <c r="H1148" s="4" t="s">
        <v>36</v>
      </c>
      <c r="I1148" s="4" t="s">
        <v>28</v>
      </c>
      <c r="J1148" s="4" t="s">
        <v>3</v>
      </c>
      <c r="K1148" s="4" t="s">
        <v>9</v>
      </c>
      <c r="L1148" s="4" t="s">
        <v>37</v>
      </c>
      <c r="M1148" s="8">
        <v>1</v>
      </c>
      <c r="N1148" s="5">
        <v>151.46</v>
      </c>
      <c r="O1148" s="6">
        <v>0.05</v>
      </c>
      <c r="P1148" s="5">
        <v>77.98</v>
      </c>
      <c r="Q1148" s="5">
        <f t="shared" si="68"/>
        <v>143.887</v>
      </c>
      <c r="R1148" s="5">
        <f t="shared" si="69"/>
        <v>77.98</v>
      </c>
      <c r="S1148" s="5">
        <f t="shared" si="70"/>
        <v>65.906999999999996</v>
      </c>
      <c r="T1148" s="7">
        <f t="shared" si="71"/>
        <v>0.45804693961233467</v>
      </c>
    </row>
    <row r="1149" spans="1:20" ht="15.6">
      <c r="A1149" s="2">
        <v>2255</v>
      </c>
      <c r="B1149" s="3">
        <v>46193</v>
      </c>
      <c r="C1149" s="4">
        <f>YEAR(SalesDataTable[[#This Row],[Order Date]])</f>
        <v>2026</v>
      </c>
      <c r="D1149" s="16" t="str">
        <f>"Q"&amp;ROUNDUP(MONTH(SalesDataTable[[#This Row],[Order Date]])/3,0)</f>
        <v>Q2</v>
      </c>
      <c r="E1149" s="4">
        <f>MONTH(SalesDataTable[[#This Row],[Order Date]])</f>
        <v>6</v>
      </c>
      <c r="F1149" s="16" t="str">
        <f>TEXT(SalesDataTable[[#This Row],[Order Date]],"MMM")</f>
        <v>Jun</v>
      </c>
      <c r="G1149" s="4" t="s">
        <v>0</v>
      </c>
      <c r="H1149" s="4" t="s">
        <v>36</v>
      </c>
      <c r="I1149" s="4" t="s">
        <v>2</v>
      </c>
      <c r="J1149" s="4" t="s">
        <v>16</v>
      </c>
      <c r="K1149" s="4" t="s">
        <v>9</v>
      </c>
      <c r="L1149" s="4" t="s">
        <v>10</v>
      </c>
      <c r="M1149" s="8">
        <v>5</v>
      </c>
      <c r="N1149" s="5">
        <v>90.1</v>
      </c>
      <c r="O1149" s="6">
        <v>0</v>
      </c>
      <c r="P1149" s="5">
        <v>44.32</v>
      </c>
      <c r="Q1149" s="5">
        <f t="shared" si="68"/>
        <v>450.5</v>
      </c>
      <c r="R1149" s="5">
        <f t="shared" si="69"/>
        <v>221.6</v>
      </c>
      <c r="S1149" s="5">
        <f t="shared" si="70"/>
        <v>228.9</v>
      </c>
      <c r="T1149" s="7">
        <f t="shared" si="71"/>
        <v>0.50810210876803552</v>
      </c>
    </row>
    <row r="1150" spans="1:20" ht="15.6">
      <c r="A1150" s="2">
        <v>3126</v>
      </c>
      <c r="B1150" s="3">
        <v>46193</v>
      </c>
      <c r="C1150" s="4">
        <f>YEAR(SalesDataTable[[#This Row],[Order Date]])</f>
        <v>2026</v>
      </c>
      <c r="D1150" s="16" t="str">
        <f>"Q"&amp;ROUNDUP(MONTH(SalesDataTable[[#This Row],[Order Date]])/3,0)</f>
        <v>Q2</v>
      </c>
      <c r="E1150" s="4">
        <f>MONTH(SalesDataTable[[#This Row],[Order Date]])</f>
        <v>6</v>
      </c>
      <c r="F1150" s="16" t="str">
        <f>TEXT(SalesDataTable[[#This Row],[Order Date]],"MMM")</f>
        <v>Jun</v>
      </c>
      <c r="G1150" s="4" t="s">
        <v>0</v>
      </c>
      <c r="H1150" s="4" t="s">
        <v>1</v>
      </c>
      <c r="I1150" s="4" t="s">
        <v>28</v>
      </c>
      <c r="J1150" s="4" t="s">
        <v>16</v>
      </c>
      <c r="K1150" s="4" t="s">
        <v>9</v>
      </c>
      <c r="L1150" s="4" t="s">
        <v>37</v>
      </c>
      <c r="M1150" s="8">
        <v>1</v>
      </c>
      <c r="N1150" s="5">
        <v>155.69</v>
      </c>
      <c r="O1150" s="6">
        <v>0.1</v>
      </c>
      <c r="P1150" s="5">
        <v>79.42</v>
      </c>
      <c r="Q1150" s="5">
        <f t="shared" si="68"/>
        <v>140.12100000000001</v>
      </c>
      <c r="R1150" s="5">
        <f t="shared" si="69"/>
        <v>79.42</v>
      </c>
      <c r="S1150" s="5">
        <f t="shared" si="70"/>
        <v>60.701000000000008</v>
      </c>
      <c r="T1150" s="7">
        <f t="shared" si="71"/>
        <v>0.43320415926235184</v>
      </c>
    </row>
    <row r="1151" spans="1:20" ht="15.6">
      <c r="A1151" s="2">
        <v>3223</v>
      </c>
      <c r="B1151" s="3">
        <v>46193</v>
      </c>
      <c r="C1151" s="4">
        <f>YEAR(SalesDataTable[[#This Row],[Order Date]])</f>
        <v>2026</v>
      </c>
      <c r="D1151" s="16" t="str">
        <f>"Q"&amp;ROUNDUP(MONTH(SalesDataTable[[#This Row],[Order Date]])/3,0)</f>
        <v>Q2</v>
      </c>
      <c r="E1151" s="4">
        <f>MONTH(SalesDataTable[[#This Row],[Order Date]])</f>
        <v>6</v>
      </c>
      <c r="F1151" s="16" t="str">
        <f>TEXT(SalesDataTable[[#This Row],[Order Date]],"MMM")</f>
        <v>Jun</v>
      </c>
      <c r="G1151" s="4" t="s">
        <v>6</v>
      </c>
      <c r="H1151" s="4" t="s">
        <v>49</v>
      </c>
      <c r="I1151" s="4" t="s">
        <v>19</v>
      </c>
      <c r="J1151" s="4" t="s">
        <v>3</v>
      </c>
      <c r="K1151" s="4" t="s">
        <v>34</v>
      </c>
      <c r="L1151" s="4" t="s">
        <v>45</v>
      </c>
      <c r="M1151" s="8">
        <v>1</v>
      </c>
      <c r="N1151" s="5">
        <v>50.11</v>
      </c>
      <c r="O1151" s="6">
        <v>0.05</v>
      </c>
      <c r="P1151" s="5">
        <v>21.38</v>
      </c>
      <c r="Q1151" s="5">
        <f t="shared" si="68"/>
        <v>47.604499999999994</v>
      </c>
      <c r="R1151" s="5">
        <f t="shared" si="69"/>
        <v>21.38</v>
      </c>
      <c r="S1151" s="5">
        <f t="shared" si="70"/>
        <v>26.224499999999995</v>
      </c>
      <c r="T1151" s="7">
        <f t="shared" si="71"/>
        <v>0.55088279469377888</v>
      </c>
    </row>
    <row r="1152" spans="1:20" ht="15.6">
      <c r="A1152" s="2">
        <v>3260</v>
      </c>
      <c r="B1152" s="3">
        <v>46193</v>
      </c>
      <c r="C1152" s="4">
        <f>YEAR(SalesDataTable[[#This Row],[Order Date]])</f>
        <v>2026</v>
      </c>
      <c r="D1152" s="16" t="str">
        <f>"Q"&amp;ROUNDUP(MONTH(SalesDataTable[[#This Row],[Order Date]])/3,0)</f>
        <v>Q2</v>
      </c>
      <c r="E1152" s="4">
        <f>MONTH(SalesDataTable[[#This Row],[Order Date]])</f>
        <v>6</v>
      </c>
      <c r="F1152" s="16" t="str">
        <f>TEXT(SalesDataTable[[#This Row],[Order Date]],"MMM")</f>
        <v>Jun</v>
      </c>
      <c r="G1152" s="4" t="s">
        <v>11</v>
      </c>
      <c r="H1152" s="4" t="s">
        <v>12</v>
      </c>
      <c r="I1152" s="4" t="s">
        <v>19</v>
      </c>
      <c r="J1152" s="4" t="s">
        <v>3</v>
      </c>
      <c r="K1152" s="4" t="s">
        <v>9</v>
      </c>
      <c r="L1152" s="4" t="s">
        <v>17</v>
      </c>
      <c r="M1152" s="8">
        <v>1</v>
      </c>
      <c r="N1152" s="5">
        <v>142.55000000000001</v>
      </c>
      <c r="O1152" s="6">
        <v>0.1</v>
      </c>
      <c r="P1152" s="5">
        <v>79.709999999999994</v>
      </c>
      <c r="Q1152" s="5">
        <f t="shared" si="68"/>
        <v>128.29500000000002</v>
      </c>
      <c r="R1152" s="5">
        <f t="shared" si="69"/>
        <v>79.709999999999994</v>
      </c>
      <c r="S1152" s="5">
        <f t="shared" si="70"/>
        <v>48.585000000000022</v>
      </c>
      <c r="T1152" s="7">
        <f t="shared" si="71"/>
        <v>0.37869753302934656</v>
      </c>
    </row>
    <row r="1153" spans="1:20" ht="15.6">
      <c r="A1153" s="2">
        <v>3404</v>
      </c>
      <c r="B1153" s="3">
        <v>46193</v>
      </c>
      <c r="C1153" s="4">
        <f>YEAR(SalesDataTable[[#This Row],[Order Date]])</f>
        <v>2026</v>
      </c>
      <c r="D1153" s="16" t="str">
        <f>"Q"&amp;ROUNDUP(MONTH(SalesDataTable[[#This Row],[Order Date]])/3,0)</f>
        <v>Q2</v>
      </c>
      <c r="E1153" s="4">
        <f>MONTH(SalesDataTable[[#This Row],[Order Date]])</f>
        <v>6</v>
      </c>
      <c r="F1153" s="16" t="str">
        <f>TEXT(SalesDataTable[[#This Row],[Order Date]],"MMM")</f>
        <v>Jun</v>
      </c>
      <c r="G1153" s="4" t="s">
        <v>20</v>
      </c>
      <c r="H1153" s="4" t="s">
        <v>33</v>
      </c>
      <c r="I1153" s="4" t="s">
        <v>2</v>
      </c>
      <c r="J1153" s="4" t="s">
        <v>13</v>
      </c>
      <c r="K1153" s="4" t="s">
        <v>23</v>
      </c>
      <c r="L1153" s="4" t="s">
        <v>29</v>
      </c>
      <c r="M1153" s="8">
        <v>3</v>
      </c>
      <c r="N1153" s="5">
        <v>191.11</v>
      </c>
      <c r="O1153" s="6">
        <v>0.05</v>
      </c>
      <c r="P1153" s="5">
        <v>102.82</v>
      </c>
      <c r="Q1153" s="5">
        <f t="shared" si="68"/>
        <v>544.6635</v>
      </c>
      <c r="R1153" s="5">
        <f t="shared" si="69"/>
        <v>308.45999999999998</v>
      </c>
      <c r="S1153" s="5">
        <f t="shared" si="70"/>
        <v>236.20350000000002</v>
      </c>
      <c r="T1153" s="7">
        <f t="shared" si="71"/>
        <v>0.43366867800026992</v>
      </c>
    </row>
    <row r="1154" spans="1:20" ht="15.6">
      <c r="A1154" s="2">
        <v>4267</v>
      </c>
      <c r="B1154" s="3">
        <v>46193</v>
      </c>
      <c r="C1154" s="4">
        <f>YEAR(SalesDataTable[[#This Row],[Order Date]])</f>
        <v>2026</v>
      </c>
      <c r="D1154" s="16" t="str">
        <f>"Q"&amp;ROUNDUP(MONTH(SalesDataTable[[#This Row],[Order Date]])/3,0)</f>
        <v>Q2</v>
      </c>
      <c r="E1154" s="4">
        <f>MONTH(SalesDataTable[[#This Row],[Order Date]])</f>
        <v>6</v>
      </c>
      <c r="F1154" s="16" t="str">
        <f>TEXT(SalesDataTable[[#This Row],[Order Date]],"MMM")</f>
        <v>Jun</v>
      </c>
      <c r="G1154" s="4" t="s">
        <v>20</v>
      </c>
      <c r="H1154" s="4" t="s">
        <v>47</v>
      </c>
      <c r="I1154" s="4" t="s">
        <v>8</v>
      </c>
      <c r="J1154" s="4" t="s">
        <v>16</v>
      </c>
      <c r="K1154" s="4" t="s">
        <v>4</v>
      </c>
      <c r="L1154" s="4" t="s">
        <v>26</v>
      </c>
      <c r="M1154" s="8">
        <v>6</v>
      </c>
      <c r="N1154" s="5">
        <v>40.229999999999997</v>
      </c>
      <c r="O1154" s="6">
        <v>0.15</v>
      </c>
      <c r="P1154" s="5">
        <v>17.079999999999998</v>
      </c>
      <c r="Q1154" s="5">
        <f t="shared" ref="Q1154:Q1217" si="72">M1154*N1154*(1-O1154)</f>
        <v>205.173</v>
      </c>
      <c r="R1154" s="5">
        <f t="shared" ref="R1154:R1217" si="73">M1154*P1154</f>
        <v>102.47999999999999</v>
      </c>
      <c r="S1154" s="5">
        <f t="shared" ref="S1154:S1217" si="74">Q1154-R1154</f>
        <v>102.69300000000001</v>
      </c>
      <c r="T1154" s="7">
        <f t="shared" ref="T1154:T1217" si="75">IFERROR(S1154/Q1154,0)</f>
        <v>0.50051907414718322</v>
      </c>
    </row>
    <row r="1155" spans="1:20" ht="15.6">
      <c r="A1155" s="2">
        <v>5082</v>
      </c>
      <c r="B1155" s="3">
        <v>46193</v>
      </c>
      <c r="C1155" s="4">
        <f>YEAR(SalesDataTable[[#This Row],[Order Date]])</f>
        <v>2026</v>
      </c>
      <c r="D1155" s="16" t="str">
        <f>"Q"&amp;ROUNDUP(MONTH(SalesDataTable[[#This Row],[Order Date]])/3,0)</f>
        <v>Q2</v>
      </c>
      <c r="E1155" s="4">
        <f>MONTH(SalesDataTable[[#This Row],[Order Date]])</f>
        <v>6</v>
      </c>
      <c r="F1155" s="16" t="str">
        <f>TEXT(SalesDataTable[[#This Row],[Order Date]],"MMM")</f>
        <v>Jun</v>
      </c>
      <c r="G1155" s="4" t="s">
        <v>6</v>
      </c>
      <c r="H1155" s="4" t="s">
        <v>41</v>
      </c>
      <c r="I1155" s="4" t="s">
        <v>2</v>
      </c>
      <c r="J1155" s="4" t="s">
        <v>16</v>
      </c>
      <c r="K1155" s="4" t="s">
        <v>4</v>
      </c>
      <c r="L1155" s="4" t="s">
        <v>5</v>
      </c>
      <c r="M1155" s="8">
        <v>2</v>
      </c>
      <c r="N1155" s="5">
        <v>81.489999999999995</v>
      </c>
      <c r="O1155" s="6">
        <v>0</v>
      </c>
      <c r="P1155" s="5">
        <v>42.15</v>
      </c>
      <c r="Q1155" s="5">
        <f t="shared" si="72"/>
        <v>162.97999999999999</v>
      </c>
      <c r="R1155" s="5">
        <f t="shared" si="73"/>
        <v>84.3</v>
      </c>
      <c r="S1155" s="5">
        <f t="shared" si="74"/>
        <v>78.679999999999993</v>
      </c>
      <c r="T1155" s="7">
        <f t="shared" si="75"/>
        <v>0.48275862068965514</v>
      </c>
    </row>
    <row r="1156" spans="1:20" ht="15.6">
      <c r="A1156" s="2">
        <v>5108</v>
      </c>
      <c r="B1156" s="3">
        <v>46193</v>
      </c>
      <c r="C1156" s="4">
        <f>YEAR(SalesDataTable[[#This Row],[Order Date]])</f>
        <v>2026</v>
      </c>
      <c r="D1156" s="16" t="str">
        <f>"Q"&amp;ROUNDUP(MONTH(SalesDataTable[[#This Row],[Order Date]])/3,0)</f>
        <v>Q2</v>
      </c>
      <c r="E1156" s="4">
        <f>MONTH(SalesDataTable[[#This Row],[Order Date]])</f>
        <v>6</v>
      </c>
      <c r="F1156" s="16" t="str">
        <f>TEXT(SalesDataTable[[#This Row],[Order Date]],"MMM")</f>
        <v>Jun</v>
      </c>
      <c r="G1156" s="4" t="s">
        <v>6</v>
      </c>
      <c r="H1156" s="4" t="s">
        <v>27</v>
      </c>
      <c r="I1156" s="4" t="s">
        <v>8</v>
      </c>
      <c r="J1156" s="4" t="s">
        <v>16</v>
      </c>
      <c r="K1156" s="4" t="s">
        <v>14</v>
      </c>
      <c r="L1156" s="4" t="s">
        <v>48</v>
      </c>
      <c r="M1156" s="8">
        <v>8</v>
      </c>
      <c r="N1156" s="5">
        <v>162.71</v>
      </c>
      <c r="O1156" s="6">
        <v>0.2</v>
      </c>
      <c r="P1156" s="5">
        <v>85.27</v>
      </c>
      <c r="Q1156" s="5">
        <f t="shared" si="72"/>
        <v>1041.3440000000001</v>
      </c>
      <c r="R1156" s="5">
        <f t="shared" si="73"/>
        <v>682.16</v>
      </c>
      <c r="S1156" s="5">
        <f t="shared" si="74"/>
        <v>359.18400000000008</v>
      </c>
      <c r="T1156" s="7">
        <f t="shared" si="75"/>
        <v>0.34492348349824847</v>
      </c>
    </row>
    <row r="1157" spans="1:20" ht="15.6">
      <c r="A1157" s="2">
        <v>1105</v>
      </c>
      <c r="B1157" s="3">
        <v>46194</v>
      </c>
      <c r="C1157" s="4">
        <f>YEAR(SalesDataTable[[#This Row],[Order Date]])</f>
        <v>2026</v>
      </c>
      <c r="D1157" s="16" t="str">
        <f>"Q"&amp;ROUNDUP(MONTH(SalesDataTable[[#This Row],[Order Date]])/3,0)</f>
        <v>Q2</v>
      </c>
      <c r="E1157" s="4">
        <f>MONTH(SalesDataTable[[#This Row],[Order Date]])</f>
        <v>6</v>
      </c>
      <c r="F1157" s="16" t="str">
        <f>TEXT(SalesDataTable[[#This Row],[Order Date]],"MMM")</f>
        <v>Jun</v>
      </c>
      <c r="G1157" s="4" t="s">
        <v>11</v>
      </c>
      <c r="H1157" s="4" t="s">
        <v>25</v>
      </c>
      <c r="I1157" s="4" t="s">
        <v>28</v>
      </c>
      <c r="J1157" s="4" t="s">
        <v>3</v>
      </c>
      <c r="K1157" s="4" t="s">
        <v>14</v>
      </c>
      <c r="L1157" s="4" t="s">
        <v>15</v>
      </c>
      <c r="M1157" s="8">
        <v>1</v>
      </c>
      <c r="N1157" s="5">
        <v>36.479999999999997</v>
      </c>
      <c r="O1157" s="6">
        <v>0.1</v>
      </c>
      <c r="P1157" s="5">
        <v>13.9</v>
      </c>
      <c r="Q1157" s="5">
        <f t="shared" si="72"/>
        <v>32.832000000000001</v>
      </c>
      <c r="R1157" s="5">
        <f t="shared" si="73"/>
        <v>13.9</v>
      </c>
      <c r="S1157" s="5">
        <f t="shared" si="74"/>
        <v>18.932000000000002</v>
      </c>
      <c r="T1157" s="7">
        <f t="shared" si="75"/>
        <v>0.57663255360623789</v>
      </c>
    </row>
    <row r="1158" spans="1:20" ht="15.6">
      <c r="A1158" s="2">
        <v>2757</v>
      </c>
      <c r="B1158" s="3">
        <v>46194</v>
      </c>
      <c r="C1158" s="4">
        <f>YEAR(SalesDataTable[[#This Row],[Order Date]])</f>
        <v>2026</v>
      </c>
      <c r="D1158" s="16" t="str">
        <f>"Q"&amp;ROUNDUP(MONTH(SalesDataTable[[#This Row],[Order Date]])/3,0)</f>
        <v>Q2</v>
      </c>
      <c r="E1158" s="4">
        <f>MONTH(SalesDataTable[[#This Row],[Order Date]])</f>
        <v>6</v>
      </c>
      <c r="F1158" s="16" t="str">
        <f>TEXT(SalesDataTable[[#This Row],[Order Date]],"MMM")</f>
        <v>Jun</v>
      </c>
      <c r="G1158" s="4" t="s">
        <v>6</v>
      </c>
      <c r="H1158" s="4" t="s">
        <v>27</v>
      </c>
      <c r="I1158" s="4" t="s">
        <v>8</v>
      </c>
      <c r="J1158" s="4" t="s">
        <v>16</v>
      </c>
      <c r="K1158" s="4" t="s">
        <v>14</v>
      </c>
      <c r="L1158" s="4" t="s">
        <v>44</v>
      </c>
      <c r="M1158" s="8">
        <v>6</v>
      </c>
      <c r="N1158" s="5">
        <v>136.65</v>
      </c>
      <c r="O1158" s="6">
        <v>0.15</v>
      </c>
      <c r="P1158" s="5">
        <v>68.56</v>
      </c>
      <c r="Q1158" s="5">
        <f t="shared" si="72"/>
        <v>696.91500000000008</v>
      </c>
      <c r="R1158" s="5">
        <f t="shared" si="73"/>
        <v>411.36</v>
      </c>
      <c r="S1158" s="5">
        <f t="shared" si="74"/>
        <v>285.55500000000006</v>
      </c>
      <c r="T1158" s="7">
        <f t="shared" si="75"/>
        <v>0.4097415036266977</v>
      </c>
    </row>
    <row r="1159" spans="1:20" ht="15.6">
      <c r="A1159" s="2">
        <v>3325</v>
      </c>
      <c r="B1159" s="3">
        <v>46194</v>
      </c>
      <c r="C1159" s="4">
        <f>YEAR(SalesDataTable[[#This Row],[Order Date]])</f>
        <v>2026</v>
      </c>
      <c r="D1159" s="16" t="str">
        <f>"Q"&amp;ROUNDUP(MONTH(SalesDataTable[[#This Row],[Order Date]])/3,0)</f>
        <v>Q2</v>
      </c>
      <c r="E1159" s="4">
        <f>MONTH(SalesDataTable[[#This Row],[Order Date]])</f>
        <v>6</v>
      </c>
      <c r="F1159" s="16" t="str">
        <f>TEXT(SalesDataTable[[#This Row],[Order Date]],"MMM")</f>
        <v>Jun</v>
      </c>
      <c r="G1159" s="4" t="s">
        <v>11</v>
      </c>
      <c r="H1159" s="4" t="s">
        <v>12</v>
      </c>
      <c r="I1159" s="4" t="s">
        <v>2</v>
      </c>
      <c r="J1159" s="4" t="s">
        <v>13</v>
      </c>
      <c r="K1159" s="4" t="s">
        <v>4</v>
      </c>
      <c r="L1159" s="4" t="s">
        <v>22</v>
      </c>
      <c r="M1159" s="8">
        <v>4</v>
      </c>
      <c r="N1159" s="5">
        <v>50.57</v>
      </c>
      <c r="O1159" s="6">
        <v>0</v>
      </c>
      <c r="P1159" s="5">
        <v>21.85</v>
      </c>
      <c r="Q1159" s="5">
        <f t="shared" si="72"/>
        <v>202.28</v>
      </c>
      <c r="R1159" s="5">
        <f t="shared" si="73"/>
        <v>87.4</v>
      </c>
      <c r="S1159" s="5">
        <f t="shared" si="74"/>
        <v>114.88</v>
      </c>
      <c r="T1159" s="7">
        <f t="shared" si="75"/>
        <v>0.56792564761716435</v>
      </c>
    </row>
    <row r="1160" spans="1:20" ht="15.6">
      <c r="A1160" s="2">
        <v>4070</v>
      </c>
      <c r="B1160" s="3">
        <v>46194</v>
      </c>
      <c r="C1160" s="4">
        <f>YEAR(SalesDataTable[[#This Row],[Order Date]])</f>
        <v>2026</v>
      </c>
      <c r="D1160" s="16" t="str">
        <f>"Q"&amp;ROUNDUP(MONTH(SalesDataTable[[#This Row],[Order Date]])/3,0)</f>
        <v>Q2</v>
      </c>
      <c r="E1160" s="4">
        <f>MONTH(SalesDataTable[[#This Row],[Order Date]])</f>
        <v>6</v>
      </c>
      <c r="F1160" s="16" t="str">
        <f>TEXT(SalesDataTable[[#This Row],[Order Date]],"MMM")</f>
        <v>Jun</v>
      </c>
      <c r="G1160" s="4" t="s">
        <v>20</v>
      </c>
      <c r="H1160" s="4" t="s">
        <v>33</v>
      </c>
      <c r="I1160" s="4" t="s">
        <v>2</v>
      </c>
      <c r="J1160" s="4" t="s">
        <v>13</v>
      </c>
      <c r="K1160" s="4" t="s">
        <v>4</v>
      </c>
      <c r="L1160" s="4" t="s">
        <v>30</v>
      </c>
      <c r="M1160" s="8">
        <v>3</v>
      </c>
      <c r="N1160" s="5">
        <v>103.72</v>
      </c>
      <c r="O1160" s="6">
        <v>0</v>
      </c>
      <c r="P1160" s="5">
        <v>50.34</v>
      </c>
      <c r="Q1160" s="5">
        <f t="shared" si="72"/>
        <v>311.15999999999997</v>
      </c>
      <c r="R1160" s="5">
        <f t="shared" si="73"/>
        <v>151.02000000000001</v>
      </c>
      <c r="S1160" s="5">
        <f t="shared" si="74"/>
        <v>160.13999999999996</v>
      </c>
      <c r="T1160" s="7">
        <f t="shared" si="75"/>
        <v>0.51465483995372152</v>
      </c>
    </row>
    <row r="1161" spans="1:20" ht="15.6">
      <c r="A1161" s="2">
        <v>4339</v>
      </c>
      <c r="B1161" s="3">
        <v>46194</v>
      </c>
      <c r="C1161" s="4">
        <f>YEAR(SalesDataTable[[#This Row],[Order Date]])</f>
        <v>2026</v>
      </c>
      <c r="D1161" s="16" t="str">
        <f>"Q"&amp;ROUNDUP(MONTH(SalesDataTable[[#This Row],[Order Date]])/3,0)</f>
        <v>Q2</v>
      </c>
      <c r="E1161" s="4">
        <f>MONTH(SalesDataTable[[#This Row],[Order Date]])</f>
        <v>6</v>
      </c>
      <c r="F1161" s="16" t="str">
        <f>TEXT(SalesDataTable[[#This Row],[Order Date]],"MMM")</f>
        <v>Jun</v>
      </c>
      <c r="G1161" s="4" t="s">
        <v>11</v>
      </c>
      <c r="H1161" s="4" t="s">
        <v>52</v>
      </c>
      <c r="I1161" s="4" t="s">
        <v>28</v>
      </c>
      <c r="J1161" s="4" t="s">
        <v>3</v>
      </c>
      <c r="K1161" s="4" t="s">
        <v>14</v>
      </c>
      <c r="L1161" s="4" t="s">
        <v>44</v>
      </c>
      <c r="M1161" s="8">
        <v>1</v>
      </c>
      <c r="N1161" s="5">
        <v>132.49</v>
      </c>
      <c r="O1161" s="6">
        <v>0</v>
      </c>
      <c r="P1161" s="5">
        <v>67.09</v>
      </c>
      <c r="Q1161" s="5">
        <f t="shared" si="72"/>
        <v>132.49</v>
      </c>
      <c r="R1161" s="5">
        <f t="shared" si="73"/>
        <v>67.09</v>
      </c>
      <c r="S1161" s="5">
        <f t="shared" si="74"/>
        <v>65.400000000000006</v>
      </c>
      <c r="T1161" s="7">
        <f t="shared" si="75"/>
        <v>0.49362216016303118</v>
      </c>
    </row>
    <row r="1162" spans="1:20" ht="15.6">
      <c r="A1162" s="2">
        <v>731</v>
      </c>
      <c r="B1162" s="3">
        <v>46195</v>
      </c>
      <c r="C1162" s="4">
        <f>YEAR(SalesDataTable[[#This Row],[Order Date]])</f>
        <v>2026</v>
      </c>
      <c r="D1162" s="16" t="str">
        <f>"Q"&amp;ROUNDUP(MONTH(SalesDataTable[[#This Row],[Order Date]])/3,0)</f>
        <v>Q2</v>
      </c>
      <c r="E1162" s="4">
        <f>MONTH(SalesDataTable[[#This Row],[Order Date]])</f>
        <v>6</v>
      </c>
      <c r="F1162" s="16" t="str">
        <f>TEXT(SalesDataTable[[#This Row],[Order Date]],"MMM")</f>
        <v>Jun</v>
      </c>
      <c r="G1162" s="4" t="s">
        <v>11</v>
      </c>
      <c r="H1162" s="4" t="s">
        <v>18</v>
      </c>
      <c r="I1162" s="4" t="s">
        <v>2</v>
      </c>
      <c r="J1162" s="4" t="s">
        <v>13</v>
      </c>
      <c r="K1162" s="4" t="s">
        <v>23</v>
      </c>
      <c r="L1162" s="4" t="s">
        <v>40</v>
      </c>
      <c r="M1162" s="8">
        <v>2</v>
      </c>
      <c r="N1162" s="5">
        <v>80.650000000000006</v>
      </c>
      <c r="O1162" s="6">
        <v>0</v>
      </c>
      <c r="P1162" s="5">
        <v>39.18</v>
      </c>
      <c r="Q1162" s="5">
        <f t="shared" si="72"/>
        <v>161.30000000000001</v>
      </c>
      <c r="R1162" s="5">
        <f t="shared" si="73"/>
        <v>78.36</v>
      </c>
      <c r="S1162" s="5">
        <f t="shared" si="74"/>
        <v>82.940000000000012</v>
      </c>
      <c r="T1162" s="7">
        <f t="shared" si="75"/>
        <v>0.51419714817110973</v>
      </c>
    </row>
    <row r="1163" spans="1:20" ht="15.6">
      <c r="A1163" s="2">
        <v>1362</v>
      </c>
      <c r="B1163" s="3">
        <v>46195</v>
      </c>
      <c r="C1163" s="4">
        <f>YEAR(SalesDataTable[[#This Row],[Order Date]])</f>
        <v>2026</v>
      </c>
      <c r="D1163" s="16" t="str">
        <f>"Q"&amp;ROUNDUP(MONTH(SalesDataTable[[#This Row],[Order Date]])/3,0)</f>
        <v>Q2</v>
      </c>
      <c r="E1163" s="4">
        <f>MONTH(SalesDataTable[[#This Row],[Order Date]])</f>
        <v>6</v>
      </c>
      <c r="F1163" s="16" t="str">
        <f>TEXT(SalesDataTable[[#This Row],[Order Date]],"MMM")</f>
        <v>Jun</v>
      </c>
      <c r="G1163" s="4" t="s">
        <v>6</v>
      </c>
      <c r="H1163" s="4" t="s">
        <v>7</v>
      </c>
      <c r="I1163" s="4" t="s">
        <v>19</v>
      </c>
      <c r="J1163" s="4" t="s">
        <v>13</v>
      </c>
      <c r="K1163" s="4" t="s">
        <v>34</v>
      </c>
      <c r="L1163" s="4" t="s">
        <v>42</v>
      </c>
      <c r="M1163" s="8">
        <v>1</v>
      </c>
      <c r="N1163" s="5">
        <v>35.409999999999997</v>
      </c>
      <c r="O1163" s="6">
        <v>0.05</v>
      </c>
      <c r="P1163" s="5">
        <v>13.9</v>
      </c>
      <c r="Q1163" s="5">
        <f t="shared" si="72"/>
        <v>33.639499999999998</v>
      </c>
      <c r="R1163" s="5">
        <f t="shared" si="73"/>
        <v>13.9</v>
      </c>
      <c r="S1163" s="5">
        <f t="shared" si="74"/>
        <v>19.7395</v>
      </c>
      <c r="T1163" s="7">
        <f t="shared" si="75"/>
        <v>0.58679528530447833</v>
      </c>
    </row>
    <row r="1164" spans="1:20" ht="15.6">
      <c r="A1164" s="2">
        <v>1512</v>
      </c>
      <c r="B1164" s="3">
        <v>46195</v>
      </c>
      <c r="C1164" s="4">
        <f>YEAR(SalesDataTable[[#This Row],[Order Date]])</f>
        <v>2026</v>
      </c>
      <c r="D1164" s="16" t="str">
        <f>"Q"&amp;ROUNDUP(MONTH(SalesDataTable[[#This Row],[Order Date]])/3,0)</f>
        <v>Q2</v>
      </c>
      <c r="E1164" s="4">
        <f>MONTH(SalesDataTable[[#This Row],[Order Date]])</f>
        <v>6</v>
      </c>
      <c r="F1164" s="16" t="str">
        <f>TEXT(SalesDataTable[[#This Row],[Order Date]],"MMM")</f>
        <v>Jun</v>
      </c>
      <c r="G1164" s="4" t="s">
        <v>0</v>
      </c>
      <c r="H1164" s="4" t="s">
        <v>1</v>
      </c>
      <c r="I1164" s="4" t="s">
        <v>28</v>
      </c>
      <c r="J1164" s="4" t="s">
        <v>3</v>
      </c>
      <c r="K1164" s="4" t="s">
        <v>34</v>
      </c>
      <c r="L1164" s="4" t="s">
        <v>35</v>
      </c>
      <c r="M1164" s="8">
        <v>3</v>
      </c>
      <c r="N1164" s="5">
        <v>41.01</v>
      </c>
      <c r="O1164" s="6">
        <v>0</v>
      </c>
      <c r="P1164" s="5">
        <v>14.33</v>
      </c>
      <c r="Q1164" s="5">
        <f t="shared" si="72"/>
        <v>123.03</v>
      </c>
      <c r="R1164" s="5">
        <f t="shared" si="73"/>
        <v>42.99</v>
      </c>
      <c r="S1164" s="5">
        <f t="shared" si="74"/>
        <v>80.039999999999992</v>
      </c>
      <c r="T1164" s="7">
        <f t="shared" si="75"/>
        <v>0.65057303096805652</v>
      </c>
    </row>
    <row r="1165" spans="1:20" ht="15.6">
      <c r="A1165" s="2">
        <v>1647</v>
      </c>
      <c r="B1165" s="3">
        <v>46195</v>
      </c>
      <c r="C1165" s="4">
        <f>YEAR(SalesDataTable[[#This Row],[Order Date]])</f>
        <v>2026</v>
      </c>
      <c r="D1165" s="16" t="str">
        <f>"Q"&amp;ROUNDUP(MONTH(SalesDataTable[[#This Row],[Order Date]])/3,0)</f>
        <v>Q2</v>
      </c>
      <c r="E1165" s="4">
        <f>MONTH(SalesDataTable[[#This Row],[Order Date]])</f>
        <v>6</v>
      </c>
      <c r="F1165" s="16" t="str">
        <f>TEXT(SalesDataTable[[#This Row],[Order Date]],"MMM")</f>
        <v>Jun</v>
      </c>
      <c r="G1165" s="4" t="s">
        <v>20</v>
      </c>
      <c r="H1165" s="4" t="s">
        <v>33</v>
      </c>
      <c r="I1165" s="4" t="s">
        <v>2</v>
      </c>
      <c r="J1165" s="4" t="s">
        <v>16</v>
      </c>
      <c r="K1165" s="4" t="s">
        <v>14</v>
      </c>
      <c r="L1165" s="4" t="s">
        <v>15</v>
      </c>
      <c r="M1165" s="8">
        <v>1</v>
      </c>
      <c r="N1165" s="5">
        <v>36.01</v>
      </c>
      <c r="O1165" s="6">
        <v>0</v>
      </c>
      <c r="P1165" s="5">
        <v>13.23</v>
      </c>
      <c r="Q1165" s="5">
        <f t="shared" si="72"/>
        <v>36.01</v>
      </c>
      <c r="R1165" s="5">
        <f t="shared" si="73"/>
        <v>13.23</v>
      </c>
      <c r="S1165" s="5">
        <f t="shared" si="74"/>
        <v>22.779999999999998</v>
      </c>
      <c r="T1165" s="7">
        <f t="shared" si="75"/>
        <v>0.63260205498472644</v>
      </c>
    </row>
    <row r="1166" spans="1:20" ht="15.6">
      <c r="A1166" s="2">
        <v>2358</v>
      </c>
      <c r="B1166" s="3">
        <v>46195</v>
      </c>
      <c r="C1166" s="4">
        <f>YEAR(SalesDataTable[[#This Row],[Order Date]])</f>
        <v>2026</v>
      </c>
      <c r="D1166" s="16" t="str">
        <f>"Q"&amp;ROUNDUP(MONTH(SalesDataTable[[#This Row],[Order Date]])/3,0)</f>
        <v>Q2</v>
      </c>
      <c r="E1166" s="4">
        <f>MONTH(SalesDataTable[[#This Row],[Order Date]])</f>
        <v>6</v>
      </c>
      <c r="F1166" s="16" t="str">
        <f>TEXT(SalesDataTable[[#This Row],[Order Date]],"MMM")</f>
        <v>Jun</v>
      </c>
      <c r="G1166" s="4" t="s">
        <v>0</v>
      </c>
      <c r="H1166" s="4" t="s">
        <v>1</v>
      </c>
      <c r="I1166" s="4" t="s">
        <v>28</v>
      </c>
      <c r="J1166" s="4" t="s">
        <v>3</v>
      </c>
      <c r="K1166" s="4" t="s">
        <v>34</v>
      </c>
      <c r="L1166" s="4" t="s">
        <v>45</v>
      </c>
      <c r="M1166" s="8">
        <v>2</v>
      </c>
      <c r="N1166" s="5">
        <v>50.21</v>
      </c>
      <c r="O1166" s="6">
        <v>0.05</v>
      </c>
      <c r="P1166" s="5">
        <v>21.74</v>
      </c>
      <c r="Q1166" s="5">
        <f t="shared" si="72"/>
        <v>95.399000000000001</v>
      </c>
      <c r="R1166" s="5">
        <f t="shared" si="73"/>
        <v>43.48</v>
      </c>
      <c r="S1166" s="5">
        <f t="shared" si="74"/>
        <v>51.919000000000004</v>
      </c>
      <c r="T1166" s="7">
        <f t="shared" si="75"/>
        <v>0.54423002337550708</v>
      </c>
    </row>
    <row r="1167" spans="1:20" ht="15.6">
      <c r="A1167" s="2">
        <v>2366</v>
      </c>
      <c r="B1167" s="3">
        <v>46195</v>
      </c>
      <c r="C1167" s="4">
        <f>YEAR(SalesDataTable[[#This Row],[Order Date]])</f>
        <v>2026</v>
      </c>
      <c r="D1167" s="16" t="str">
        <f>"Q"&amp;ROUNDUP(MONTH(SalesDataTable[[#This Row],[Order Date]])/3,0)</f>
        <v>Q2</v>
      </c>
      <c r="E1167" s="4">
        <f>MONTH(SalesDataTable[[#This Row],[Order Date]])</f>
        <v>6</v>
      </c>
      <c r="F1167" s="16" t="str">
        <f>TEXT(SalesDataTable[[#This Row],[Order Date]],"MMM")</f>
        <v>Jun</v>
      </c>
      <c r="G1167" s="4" t="s">
        <v>11</v>
      </c>
      <c r="H1167" s="4" t="s">
        <v>39</v>
      </c>
      <c r="I1167" s="4" t="s">
        <v>28</v>
      </c>
      <c r="J1167" s="4" t="s">
        <v>3</v>
      </c>
      <c r="K1167" s="4" t="s">
        <v>4</v>
      </c>
      <c r="L1167" s="4" t="s">
        <v>30</v>
      </c>
      <c r="M1167" s="8">
        <v>3</v>
      </c>
      <c r="N1167" s="5">
        <v>100.3</v>
      </c>
      <c r="O1167" s="6">
        <v>0</v>
      </c>
      <c r="P1167" s="5">
        <v>49.26</v>
      </c>
      <c r="Q1167" s="5">
        <f t="shared" si="72"/>
        <v>300.89999999999998</v>
      </c>
      <c r="R1167" s="5">
        <f t="shared" si="73"/>
        <v>147.78</v>
      </c>
      <c r="S1167" s="5">
        <f t="shared" si="74"/>
        <v>153.11999999999998</v>
      </c>
      <c r="T1167" s="7">
        <f t="shared" si="75"/>
        <v>0.5088733798604187</v>
      </c>
    </row>
    <row r="1168" spans="1:20" ht="15.6">
      <c r="A1168" s="2">
        <v>3481</v>
      </c>
      <c r="B1168" s="3">
        <v>46195</v>
      </c>
      <c r="C1168" s="4">
        <f>YEAR(SalesDataTable[[#This Row],[Order Date]])</f>
        <v>2026</v>
      </c>
      <c r="D1168" s="16" t="str">
        <f>"Q"&amp;ROUNDUP(MONTH(SalesDataTable[[#This Row],[Order Date]])/3,0)</f>
        <v>Q2</v>
      </c>
      <c r="E1168" s="4">
        <f>MONTH(SalesDataTable[[#This Row],[Order Date]])</f>
        <v>6</v>
      </c>
      <c r="F1168" s="16" t="str">
        <f>TEXT(SalesDataTable[[#This Row],[Order Date]],"MMM")</f>
        <v>Jun</v>
      </c>
      <c r="G1168" s="4" t="s">
        <v>20</v>
      </c>
      <c r="H1168" s="4" t="s">
        <v>33</v>
      </c>
      <c r="I1168" s="4" t="s">
        <v>19</v>
      </c>
      <c r="J1168" s="4" t="s">
        <v>13</v>
      </c>
      <c r="K1168" s="4" t="s">
        <v>14</v>
      </c>
      <c r="L1168" s="4" t="s">
        <v>32</v>
      </c>
      <c r="M1168" s="8">
        <v>1</v>
      </c>
      <c r="N1168" s="5">
        <v>47.7</v>
      </c>
      <c r="O1168" s="6">
        <v>0.1</v>
      </c>
      <c r="P1168" s="5">
        <v>18.760000000000002</v>
      </c>
      <c r="Q1168" s="5">
        <f t="shared" si="72"/>
        <v>42.930000000000007</v>
      </c>
      <c r="R1168" s="5">
        <f t="shared" si="73"/>
        <v>18.760000000000002</v>
      </c>
      <c r="S1168" s="5">
        <f t="shared" si="74"/>
        <v>24.170000000000005</v>
      </c>
      <c r="T1168" s="7">
        <f t="shared" si="75"/>
        <v>0.56300955043093415</v>
      </c>
    </row>
    <row r="1169" spans="1:20" ht="15.6">
      <c r="A1169" s="2">
        <v>3595</v>
      </c>
      <c r="B1169" s="3">
        <v>46195</v>
      </c>
      <c r="C1169" s="4">
        <f>YEAR(SalesDataTable[[#This Row],[Order Date]])</f>
        <v>2026</v>
      </c>
      <c r="D1169" s="16" t="str">
        <f>"Q"&amp;ROUNDUP(MONTH(SalesDataTable[[#This Row],[Order Date]])/3,0)</f>
        <v>Q2</v>
      </c>
      <c r="E1169" s="4">
        <f>MONTH(SalesDataTable[[#This Row],[Order Date]])</f>
        <v>6</v>
      </c>
      <c r="F1169" s="16" t="str">
        <f>TEXT(SalesDataTable[[#This Row],[Order Date]],"MMM")</f>
        <v>Jun</v>
      </c>
      <c r="G1169" s="4" t="s">
        <v>6</v>
      </c>
      <c r="H1169" s="4" t="s">
        <v>49</v>
      </c>
      <c r="I1169" s="4" t="s">
        <v>2</v>
      </c>
      <c r="J1169" s="4" t="s">
        <v>13</v>
      </c>
      <c r="K1169" s="4" t="s">
        <v>4</v>
      </c>
      <c r="L1169" s="4" t="s">
        <v>26</v>
      </c>
      <c r="M1169" s="8">
        <v>2</v>
      </c>
      <c r="N1169" s="5">
        <v>40.94</v>
      </c>
      <c r="O1169" s="6">
        <v>0.1</v>
      </c>
      <c r="P1169" s="5">
        <v>16.88</v>
      </c>
      <c r="Q1169" s="5">
        <f t="shared" si="72"/>
        <v>73.691999999999993</v>
      </c>
      <c r="R1169" s="5">
        <f t="shared" si="73"/>
        <v>33.76</v>
      </c>
      <c r="S1169" s="5">
        <f t="shared" si="74"/>
        <v>39.931999999999995</v>
      </c>
      <c r="T1169" s="7">
        <f t="shared" si="75"/>
        <v>0.54187700157411933</v>
      </c>
    </row>
    <row r="1170" spans="1:20" ht="15.6">
      <c r="A1170" s="2">
        <v>3766</v>
      </c>
      <c r="B1170" s="3">
        <v>46195</v>
      </c>
      <c r="C1170" s="4">
        <f>YEAR(SalesDataTable[[#This Row],[Order Date]])</f>
        <v>2026</v>
      </c>
      <c r="D1170" s="16" t="str">
        <f>"Q"&amp;ROUNDUP(MONTH(SalesDataTable[[#This Row],[Order Date]])/3,0)</f>
        <v>Q2</v>
      </c>
      <c r="E1170" s="4">
        <f>MONTH(SalesDataTable[[#This Row],[Order Date]])</f>
        <v>6</v>
      </c>
      <c r="F1170" s="16" t="str">
        <f>TEXT(SalesDataTable[[#This Row],[Order Date]],"MMM")</f>
        <v>Jun</v>
      </c>
      <c r="G1170" s="4" t="s">
        <v>20</v>
      </c>
      <c r="H1170" s="4" t="s">
        <v>33</v>
      </c>
      <c r="I1170" s="4" t="s">
        <v>19</v>
      </c>
      <c r="J1170" s="4" t="s">
        <v>3</v>
      </c>
      <c r="K1170" s="4" t="s">
        <v>9</v>
      </c>
      <c r="L1170" s="4" t="s">
        <v>10</v>
      </c>
      <c r="M1170" s="8">
        <v>1</v>
      </c>
      <c r="N1170" s="5">
        <v>93.78</v>
      </c>
      <c r="O1170" s="6">
        <v>0</v>
      </c>
      <c r="P1170" s="5">
        <v>46.62</v>
      </c>
      <c r="Q1170" s="5">
        <f t="shared" si="72"/>
        <v>93.78</v>
      </c>
      <c r="R1170" s="5">
        <f t="shared" si="73"/>
        <v>46.62</v>
      </c>
      <c r="S1170" s="5">
        <f t="shared" si="74"/>
        <v>47.160000000000004</v>
      </c>
      <c r="T1170" s="7">
        <f t="shared" si="75"/>
        <v>0.50287907869481774</v>
      </c>
    </row>
    <row r="1171" spans="1:20" ht="15.6">
      <c r="A1171" s="2">
        <v>3933</v>
      </c>
      <c r="B1171" s="3">
        <v>46195</v>
      </c>
      <c r="C1171" s="4">
        <f>YEAR(SalesDataTable[[#This Row],[Order Date]])</f>
        <v>2026</v>
      </c>
      <c r="D1171" s="16" t="str">
        <f>"Q"&amp;ROUNDUP(MONTH(SalesDataTable[[#This Row],[Order Date]])/3,0)</f>
        <v>Q2</v>
      </c>
      <c r="E1171" s="4">
        <f>MONTH(SalesDataTable[[#This Row],[Order Date]])</f>
        <v>6</v>
      </c>
      <c r="F1171" s="16" t="str">
        <f>TEXT(SalesDataTable[[#This Row],[Order Date]],"MMM")</f>
        <v>Jun</v>
      </c>
      <c r="G1171" s="4" t="s">
        <v>20</v>
      </c>
      <c r="H1171" s="4" t="s">
        <v>21</v>
      </c>
      <c r="I1171" s="4" t="s">
        <v>19</v>
      </c>
      <c r="J1171" s="4" t="s">
        <v>13</v>
      </c>
      <c r="K1171" s="4" t="s">
        <v>34</v>
      </c>
      <c r="L1171" s="4" t="s">
        <v>45</v>
      </c>
      <c r="M1171" s="8">
        <v>2</v>
      </c>
      <c r="N1171" s="5">
        <v>51.42</v>
      </c>
      <c r="O1171" s="6">
        <v>0</v>
      </c>
      <c r="P1171" s="5">
        <v>22.19</v>
      </c>
      <c r="Q1171" s="5">
        <f t="shared" si="72"/>
        <v>102.84</v>
      </c>
      <c r="R1171" s="5">
        <f t="shared" si="73"/>
        <v>44.38</v>
      </c>
      <c r="S1171" s="5">
        <f t="shared" si="74"/>
        <v>58.46</v>
      </c>
      <c r="T1171" s="7">
        <f t="shared" si="75"/>
        <v>0.56845585375340335</v>
      </c>
    </row>
    <row r="1172" spans="1:20" ht="15.6">
      <c r="A1172" s="2">
        <v>3951</v>
      </c>
      <c r="B1172" s="3">
        <v>46195</v>
      </c>
      <c r="C1172" s="4">
        <f>YEAR(SalesDataTable[[#This Row],[Order Date]])</f>
        <v>2026</v>
      </c>
      <c r="D1172" s="16" t="str">
        <f>"Q"&amp;ROUNDUP(MONTH(SalesDataTable[[#This Row],[Order Date]])/3,0)</f>
        <v>Q2</v>
      </c>
      <c r="E1172" s="4">
        <f>MONTH(SalesDataTable[[#This Row],[Order Date]])</f>
        <v>6</v>
      </c>
      <c r="F1172" s="16" t="str">
        <f>TEXT(SalesDataTable[[#This Row],[Order Date]],"MMM")</f>
        <v>Jun</v>
      </c>
      <c r="G1172" s="4" t="s">
        <v>11</v>
      </c>
      <c r="H1172" s="4" t="s">
        <v>12</v>
      </c>
      <c r="I1172" s="4" t="s">
        <v>19</v>
      </c>
      <c r="J1172" s="4" t="s">
        <v>13</v>
      </c>
      <c r="K1172" s="4" t="s">
        <v>14</v>
      </c>
      <c r="L1172" s="4" t="s">
        <v>48</v>
      </c>
      <c r="M1172" s="8">
        <v>1</v>
      </c>
      <c r="N1172" s="5">
        <v>164.99</v>
      </c>
      <c r="O1172" s="6">
        <v>0.1</v>
      </c>
      <c r="P1172" s="5">
        <v>86.6</v>
      </c>
      <c r="Q1172" s="5">
        <f t="shared" si="72"/>
        <v>148.49100000000001</v>
      </c>
      <c r="R1172" s="5">
        <f t="shared" si="73"/>
        <v>86.6</v>
      </c>
      <c r="S1172" s="5">
        <f t="shared" si="74"/>
        <v>61.89100000000002</v>
      </c>
      <c r="T1172" s="7">
        <f t="shared" si="75"/>
        <v>0.41679967136055396</v>
      </c>
    </row>
    <row r="1173" spans="1:20" ht="15.6">
      <c r="A1173" s="2">
        <v>4078</v>
      </c>
      <c r="B1173" s="3">
        <v>46195</v>
      </c>
      <c r="C1173" s="4">
        <f>YEAR(SalesDataTable[[#This Row],[Order Date]])</f>
        <v>2026</v>
      </c>
      <c r="D1173" s="16" t="str">
        <f>"Q"&amp;ROUNDUP(MONTH(SalesDataTable[[#This Row],[Order Date]])/3,0)</f>
        <v>Q2</v>
      </c>
      <c r="E1173" s="4">
        <f>MONTH(SalesDataTable[[#This Row],[Order Date]])</f>
        <v>6</v>
      </c>
      <c r="F1173" s="16" t="str">
        <f>TEXT(SalesDataTable[[#This Row],[Order Date]],"MMM")</f>
        <v>Jun</v>
      </c>
      <c r="G1173" s="4" t="s">
        <v>11</v>
      </c>
      <c r="H1173" s="4" t="s">
        <v>25</v>
      </c>
      <c r="I1173" s="4" t="s">
        <v>28</v>
      </c>
      <c r="J1173" s="4" t="s">
        <v>3</v>
      </c>
      <c r="K1173" s="4" t="s">
        <v>9</v>
      </c>
      <c r="L1173" s="4" t="s">
        <v>17</v>
      </c>
      <c r="M1173" s="8">
        <v>1</v>
      </c>
      <c r="N1173" s="5">
        <v>145.65</v>
      </c>
      <c r="O1173" s="6">
        <v>0</v>
      </c>
      <c r="P1173" s="5">
        <v>79.87</v>
      </c>
      <c r="Q1173" s="5">
        <f t="shared" si="72"/>
        <v>145.65</v>
      </c>
      <c r="R1173" s="5">
        <f t="shared" si="73"/>
        <v>79.87</v>
      </c>
      <c r="S1173" s="5">
        <f t="shared" si="74"/>
        <v>65.78</v>
      </c>
      <c r="T1173" s="7">
        <f t="shared" si="75"/>
        <v>0.45163062135255749</v>
      </c>
    </row>
    <row r="1174" spans="1:20" ht="15.6">
      <c r="A1174" s="2">
        <v>4182</v>
      </c>
      <c r="B1174" s="3">
        <v>46195</v>
      </c>
      <c r="C1174" s="4">
        <f>YEAR(SalesDataTable[[#This Row],[Order Date]])</f>
        <v>2026</v>
      </c>
      <c r="D1174" s="16" t="str">
        <f>"Q"&amp;ROUNDUP(MONTH(SalesDataTable[[#This Row],[Order Date]])/3,0)</f>
        <v>Q2</v>
      </c>
      <c r="E1174" s="4">
        <f>MONTH(SalesDataTable[[#This Row],[Order Date]])</f>
        <v>6</v>
      </c>
      <c r="F1174" s="16" t="str">
        <f>TEXT(SalesDataTable[[#This Row],[Order Date]],"MMM")</f>
        <v>Jun</v>
      </c>
      <c r="G1174" s="4" t="s">
        <v>6</v>
      </c>
      <c r="H1174" s="4" t="s">
        <v>41</v>
      </c>
      <c r="I1174" s="4" t="s">
        <v>2</v>
      </c>
      <c r="J1174" s="4" t="s">
        <v>13</v>
      </c>
      <c r="K1174" s="4" t="s">
        <v>34</v>
      </c>
      <c r="L1174" s="4" t="s">
        <v>38</v>
      </c>
      <c r="M1174" s="8">
        <v>4</v>
      </c>
      <c r="N1174" s="5">
        <v>120.94</v>
      </c>
      <c r="O1174" s="6">
        <v>0.05</v>
      </c>
      <c r="P1174" s="5">
        <v>70.84</v>
      </c>
      <c r="Q1174" s="5">
        <f t="shared" si="72"/>
        <v>459.57199999999995</v>
      </c>
      <c r="R1174" s="5">
        <f t="shared" si="73"/>
        <v>283.36</v>
      </c>
      <c r="S1174" s="5">
        <f t="shared" si="74"/>
        <v>176.21199999999993</v>
      </c>
      <c r="T1174" s="7">
        <f t="shared" si="75"/>
        <v>0.38342631840059871</v>
      </c>
    </row>
    <row r="1175" spans="1:20" ht="15.6">
      <c r="A1175" s="2">
        <v>323</v>
      </c>
      <c r="B1175" s="3">
        <v>46196</v>
      </c>
      <c r="C1175" s="4">
        <f>YEAR(SalesDataTable[[#This Row],[Order Date]])</f>
        <v>2026</v>
      </c>
      <c r="D1175" s="16" t="str">
        <f>"Q"&amp;ROUNDUP(MONTH(SalesDataTable[[#This Row],[Order Date]])/3,0)</f>
        <v>Q2</v>
      </c>
      <c r="E1175" s="4">
        <f>MONTH(SalesDataTable[[#This Row],[Order Date]])</f>
        <v>6</v>
      </c>
      <c r="F1175" s="16" t="str">
        <f>TEXT(SalesDataTable[[#This Row],[Order Date]],"MMM")</f>
        <v>Jun</v>
      </c>
      <c r="G1175" s="4" t="s">
        <v>20</v>
      </c>
      <c r="H1175" s="4" t="s">
        <v>47</v>
      </c>
      <c r="I1175" s="4" t="s">
        <v>2</v>
      </c>
      <c r="J1175" s="4" t="s">
        <v>3</v>
      </c>
      <c r="K1175" s="4" t="s">
        <v>14</v>
      </c>
      <c r="L1175" s="4" t="s">
        <v>15</v>
      </c>
      <c r="M1175" s="8">
        <v>1</v>
      </c>
      <c r="N1175" s="5">
        <v>36.94</v>
      </c>
      <c r="O1175" s="6">
        <v>0</v>
      </c>
      <c r="P1175" s="5">
        <v>13.25</v>
      </c>
      <c r="Q1175" s="5">
        <f t="shared" si="72"/>
        <v>36.94</v>
      </c>
      <c r="R1175" s="5">
        <f t="shared" si="73"/>
        <v>13.25</v>
      </c>
      <c r="S1175" s="5">
        <f t="shared" si="74"/>
        <v>23.689999999999998</v>
      </c>
      <c r="T1175" s="7">
        <f t="shared" si="75"/>
        <v>0.64131023280996213</v>
      </c>
    </row>
    <row r="1176" spans="1:20" ht="15.6">
      <c r="A1176" s="2">
        <v>544</v>
      </c>
      <c r="B1176" s="3">
        <v>46196</v>
      </c>
      <c r="C1176" s="4">
        <f>YEAR(SalesDataTable[[#This Row],[Order Date]])</f>
        <v>2026</v>
      </c>
      <c r="D1176" s="16" t="str">
        <f>"Q"&amp;ROUNDUP(MONTH(SalesDataTable[[#This Row],[Order Date]])/3,0)</f>
        <v>Q2</v>
      </c>
      <c r="E1176" s="4">
        <f>MONTH(SalesDataTable[[#This Row],[Order Date]])</f>
        <v>6</v>
      </c>
      <c r="F1176" s="16" t="str">
        <f>TEXT(SalesDataTable[[#This Row],[Order Date]],"MMM")</f>
        <v>Jun</v>
      </c>
      <c r="G1176" s="4" t="s">
        <v>0</v>
      </c>
      <c r="H1176" s="4" t="s">
        <v>50</v>
      </c>
      <c r="I1176" s="4" t="s">
        <v>2</v>
      </c>
      <c r="J1176" s="4" t="s">
        <v>16</v>
      </c>
      <c r="K1176" s="4" t="s">
        <v>9</v>
      </c>
      <c r="L1176" s="4" t="s">
        <v>10</v>
      </c>
      <c r="M1176" s="8">
        <v>1</v>
      </c>
      <c r="N1176" s="5">
        <v>90.3</v>
      </c>
      <c r="O1176" s="6">
        <v>0.05</v>
      </c>
      <c r="P1176" s="5">
        <v>45.07</v>
      </c>
      <c r="Q1176" s="5">
        <f t="shared" si="72"/>
        <v>85.784999999999997</v>
      </c>
      <c r="R1176" s="5">
        <f t="shared" si="73"/>
        <v>45.07</v>
      </c>
      <c r="S1176" s="5">
        <f t="shared" si="74"/>
        <v>40.714999999999996</v>
      </c>
      <c r="T1176" s="7">
        <f t="shared" si="75"/>
        <v>0.47461677449437545</v>
      </c>
    </row>
    <row r="1177" spans="1:20" ht="15.6">
      <c r="A1177" s="2">
        <v>1570</v>
      </c>
      <c r="B1177" s="3">
        <v>46196</v>
      </c>
      <c r="C1177" s="4">
        <f>YEAR(SalesDataTable[[#This Row],[Order Date]])</f>
        <v>2026</v>
      </c>
      <c r="D1177" s="16" t="str">
        <f>"Q"&amp;ROUNDUP(MONTH(SalesDataTable[[#This Row],[Order Date]])/3,0)</f>
        <v>Q2</v>
      </c>
      <c r="E1177" s="4">
        <f>MONTH(SalesDataTable[[#This Row],[Order Date]])</f>
        <v>6</v>
      </c>
      <c r="F1177" s="16" t="str">
        <f>TEXT(SalesDataTable[[#This Row],[Order Date]],"MMM")</f>
        <v>Jun</v>
      </c>
      <c r="G1177" s="4" t="s">
        <v>20</v>
      </c>
      <c r="H1177" s="4" t="s">
        <v>47</v>
      </c>
      <c r="I1177" s="4" t="s">
        <v>28</v>
      </c>
      <c r="J1177" s="4" t="s">
        <v>3</v>
      </c>
      <c r="K1177" s="4" t="s">
        <v>23</v>
      </c>
      <c r="L1177" s="4" t="s">
        <v>24</v>
      </c>
      <c r="M1177" s="8">
        <v>1</v>
      </c>
      <c r="N1177" s="5">
        <v>335.05</v>
      </c>
      <c r="O1177" s="6">
        <v>0</v>
      </c>
      <c r="P1177" s="5">
        <v>191.67</v>
      </c>
      <c r="Q1177" s="5">
        <f t="shared" si="72"/>
        <v>335.05</v>
      </c>
      <c r="R1177" s="5">
        <f t="shared" si="73"/>
        <v>191.67</v>
      </c>
      <c r="S1177" s="5">
        <f t="shared" si="74"/>
        <v>143.38000000000002</v>
      </c>
      <c r="T1177" s="7">
        <f t="shared" si="75"/>
        <v>0.42793612893597976</v>
      </c>
    </row>
    <row r="1178" spans="1:20" ht="15.6">
      <c r="A1178" s="2">
        <v>1932</v>
      </c>
      <c r="B1178" s="3">
        <v>46196</v>
      </c>
      <c r="C1178" s="4">
        <f>YEAR(SalesDataTable[[#This Row],[Order Date]])</f>
        <v>2026</v>
      </c>
      <c r="D1178" s="16" t="str">
        <f>"Q"&amp;ROUNDUP(MONTH(SalesDataTable[[#This Row],[Order Date]])/3,0)</f>
        <v>Q2</v>
      </c>
      <c r="E1178" s="4">
        <f>MONTH(SalesDataTable[[#This Row],[Order Date]])</f>
        <v>6</v>
      </c>
      <c r="F1178" s="16" t="str">
        <f>TEXT(SalesDataTable[[#This Row],[Order Date]],"MMM")</f>
        <v>Jun</v>
      </c>
      <c r="G1178" s="4" t="s">
        <v>20</v>
      </c>
      <c r="H1178" s="4" t="s">
        <v>33</v>
      </c>
      <c r="I1178" s="4" t="s">
        <v>2</v>
      </c>
      <c r="J1178" s="4" t="s">
        <v>13</v>
      </c>
      <c r="K1178" s="4" t="s">
        <v>14</v>
      </c>
      <c r="L1178" s="4" t="s">
        <v>15</v>
      </c>
      <c r="M1178" s="8">
        <v>1</v>
      </c>
      <c r="N1178" s="5">
        <v>35.9</v>
      </c>
      <c r="O1178" s="6">
        <v>0.05</v>
      </c>
      <c r="P1178" s="5">
        <v>13.81</v>
      </c>
      <c r="Q1178" s="5">
        <f t="shared" si="72"/>
        <v>34.104999999999997</v>
      </c>
      <c r="R1178" s="5">
        <f t="shared" si="73"/>
        <v>13.81</v>
      </c>
      <c r="S1178" s="5">
        <f t="shared" si="74"/>
        <v>20.294999999999995</v>
      </c>
      <c r="T1178" s="7">
        <f t="shared" si="75"/>
        <v>0.59507403606509301</v>
      </c>
    </row>
    <row r="1179" spans="1:20" ht="15.6">
      <c r="A1179" s="2">
        <v>4352</v>
      </c>
      <c r="B1179" s="3">
        <v>46196</v>
      </c>
      <c r="C1179" s="4">
        <f>YEAR(SalesDataTable[[#This Row],[Order Date]])</f>
        <v>2026</v>
      </c>
      <c r="D1179" s="16" t="str">
        <f>"Q"&amp;ROUNDUP(MONTH(SalesDataTable[[#This Row],[Order Date]])/3,0)</f>
        <v>Q2</v>
      </c>
      <c r="E1179" s="4">
        <f>MONTH(SalesDataTable[[#This Row],[Order Date]])</f>
        <v>6</v>
      </c>
      <c r="F1179" s="16" t="str">
        <f>TEXT(SalesDataTable[[#This Row],[Order Date]],"MMM")</f>
        <v>Jun</v>
      </c>
      <c r="G1179" s="4" t="s">
        <v>20</v>
      </c>
      <c r="H1179" s="4" t="s">
        <v>47</v>
      </c>
      <c r="I1179" s="4" t="s">
        <v>2</v>
      </c>
      <c r="J1179" s="4" t="s">
        <v>3</v>
      </c>
      <c r="K1179" s="4" t="s">
        <v>4</v>
      </c>
      <c r="L1179" s="4" t="s">
        <v>22</v>
      </c>
      <c r="M1179" s="8">
        <v>6</v>
      </c>
      <c r="N1179" s="5">
        <v>51.34</v>
      </c>
      <c r="O1179" s="6">
        <v>0.1</v>
      </c>
      <c r="P1179" s="5">
        <v>22.47</v>
      </c>
      <c r="Q1179" s="5">
        <f t="shared" si="72"/>
        <v>277.23600000000005</v>
      </c>
      <c r="R1179" s="5">
        <f t="shared" si="73"/>
        <v>134.82</v>
      </c>
      <c r="S1179" s="5">
        <f t="shared" si="74"/>
        <v>142.41600000000005</v>
      </c>
      <c r="T1179" s="7">
        <f t="shared" si="75"/>
        <v>0.51369951954291659</v>
      </c>
    </row>
    <row r="1180" spans="1:20" ht="15.6">
      <c r="A1180" s="2">
        <v>4561</v>
      </c>
      <c r="B1180" s="3">
        <v>46196</v>
      </c>
      <c r="C1180" s="4">
        <f>YEAR(SalesDataTable[[#This Row],[Order Date]])</f>
        <v>2026</v>
      </c>
      <c r="D1180" s="16" t="str">
        <f>"Q"&amp;ROUNDUP(MONTH(SalesDataTable[[#This Row],[Order Date]])/3,0)</f>
        <v>Q2</v>
      </c>
      <c r="E1180" s="4">
        <f>MONTH(SalesDataTable[[#This Row],[Order Date]])</f>
        <v>6</v>
      </c>
      <c r="F1180" s="16" t="str">
        <f>TEXT(SalesDataTable[[#This Row],[Order Date]],"MMM")</f>
        <v>Jun</v>
      </c>
      <c r="G1180" s="4" t="s">
        <v>0</v>
      </c>
      <c r="H1180" s="4" t="s">
        <v>1</v>
      </c>
      <c r="I1180" s="4" t="s">
        <v>19</v>
      </c>
      <c r="J1180" s="4" t="s">
        <v>3</v>
      </c>
      <c r="K1180" s="4" t="s">
        <v>9</v>
      </c>
      <c r="L1180" s="4" t="s">
        <v>37</v>
      </c>
      <c r="M1180" s="8">
        <v>1</v>
      </c>
      <c r="N1180" s="5">
        <v>157.91</v>
      </c>
      <c r="O1180" s="6">
        <v>0</v>
      </c>
      <c r="P1180" s="5">
        <v>77.12</v>
      </c>
      <c r="Q1180" s="5">
        <f t="shared" si="72"/>
        <v>157.91</v>
      </c>
      <c r="R1180" s="5">
        <f t="shared" si="73"/>
        <v>77.12</v>
      </c>
      <c r="S1180" s="5">
        <f t="shared" si="74"/>
        <v>80.789999999999992</v>
      </c>
      <c r="T1180" s="7">
        <f t="shared" si="75"/>
        <v>0.51162054334747642</v>
      </c>
    </row>
    <row r="1181" spans="1:20" ht="15.6">
      <c r="A1181" s="2">
        <v>4741</v>
      </c>
      <c r="B1181" s="3">
        <v>46196</v>
      </c>
      <c r="C1181" s="4">
        <f>YEAR(SalesDataTable[[#This Row],[Order Date]])</f>
        <v>2026</v>
      </c>
      <c r="D1181" s="16" t="str">
        <f>"Q"&amp;ROUNDUP(MONTH(SalesDataTable[[#This Row],[Order Date]])/3,0)</f>
        <v>Q2</v>
      </c>
      <c r="E1181" s="4">
        <f>MONTH(SalesDataTable[[#This Row],[Order Date]])</f>
        <v>6</v>
      </c>
      <c r="F1181" s="16" t="str">
        <f>TEXT(SalesDataTable[[#This Row],[Order Date]],"MMM")</f>
        <v>Jun</v>
      </c>
      <c r="G1181" s="4" t="s">
        <v>20</v>
      </c>
      <c r="H1181" s="4" t="s">
        <v>47</v>
      </c>
      <c r="I1181" s="4" t="s">
        <v>2</v>
      </c>
      <c r="J1181" s="4" t="s">
        <v>13</v>
      </c>
      <c r="K1181" s="4" t="s">
        <v>4</v>
      </c>
      <c r="L1181" s="4" t="s">
        <v>26</v>
      </c>
      <c r="M1181" s="8">
        <v>3</v>
      </c>
      <c r="N1181" s="5">
        <v>41.09</v>
      </c>
      <c r="O1181" s="6">
        <v>0.05</v>
      </c>
      <c r="P1181" s="5">
        <v>16.809999999999999</v>
      </c>
      <c r="Q1181" s="5">
        <f t="shared" si="72"/>
        <v>117.10650000000001</v>
      </c>
      <c r="R1181" s="5">
        <f t="shared" si="73"/>
        <v>50.429999999999993</v>
      </c>
      <c r="S1181" s="5">
        <f t="shared" si="74"/>
        <v>66.676500000000019</v>
      </c>
      <c r="T1181" s="7">
        <f t="shared" si="75"/>
        <v>0.569366346018368</v>
      </c>
    </row>
    <row r="1182" spans="1:20" ht="15.6">
      <c r="A1182" s="2">
        <v>4882</v>
      </c>
      <c r="B1182" s="3">
        <v>46196</v>
      </c>
      <c r="C1182" s="4">
        <f>YEAR(SalesDataTable[[#This Row],[Order Date]])</f>
        <v>2026</v>
      </c>
      <c r="D1182" s="16" t="str">
        <f>"Q"&amp;ROUNDUP(MONTH(SalesDataTable[[#This Row],[Order Date]])/3,0)</f>
        <v>Q2</v>
      </c>
      <c r="E1182" s="4">
        <f>MONTH(SalesDataTable[[#This Row],[Order Date]])</f>
        <v>6</v>
      </c>
      <c r="F1182" s="16" t="str">
        <f>TEXT(SalesDataTable[[#This Row],[Order Date]],"MMM")</f>
        <v>Jun</v>
      </c>
      <c r="G1182" s="4" t="s">
        <v>6</v>
      </c>
      <c r="H1182" s="4" t="s">
        <v>43</v>
      </c>
      <c r="I1182" s="4" t="s">
        <v>2</v>
      </c>
      <c r="J1182" s="4" t="s">
        <v>3</v>
      </c>
      <c r="K1182" s="4" t="s">
        <v>23</v>
      </c>
      <c r="L1182" s="4" t="s">
        <v>51</v>
      </c>
      <c r="M1182" s="8">
        <v>2</v>
      </c>
      <c r="N1182" s="5">
        <v>120.18</v>
      </c>
      <c r="O1182" s="6">
        <v>0.05</v>
      </c>
      <c r="P1182" s="5">
        <v>59.4</v>
      </c>
      <c r="Q1182" s="5">
        <f t="shared" si="72"/>
        <v>228.34200000000001</v>
      </c>
      <c r="R1182" s="5">
        <f t="shared" si="73"/>
        <v>118.8</v>
      </c>
      <c r="S1182" s="5">
        <f t="shared" si="74"/>
        <v>109.54200000000002</v>
      </c>
      <c r="T1182" s="7">
        <f t="shared" si="75"/>
        <v>0.47972777675591882</v>
      </c>
    </row>
    <row r="1183" spans="1:20" ht="15.6">
      <c r="A1183" s="2">
        <v>4885</v>
      </c>
      <c r="B1183" s="3">
        <v>46196</v>
      </c>
      <c r="C1183" s="4">
        <f>YEAR(SalesDataTable[[#This Row],[Order Date]])</f>
        <v>2026</v>
      </c>
      <c r="D1183" s="16" t="str">
        <f>"Q"&amp;ROUNDUP(MONTH(SalesDataTable[[#This Row],[Order Date]])/3,0)</f>
        <v>Q2</v>
      </c>
      <c r="E1183" s="4">
        <f>MONTH(SalesDataTable[[#This Row],[Order Date]])</f>
        <v>6</v>
      </c>
      <c r="F1183" s="16" t="str">
        <f>TEXT(SalesDataTable[[#This Row],[Order Date]],"MMM")</f>
        <v>Jun</v>
      </c>
      <c r="G1183" s="4" t="s">
        <v>20</v>
      </c>
      <c r="H1183" s="4" t="s">
        <v>47</v>
      </c>
      <c r="I1183" s="4" t="s">
        <v>28</v>
      </c>
      <c r="J1183" s="4" t="s">
        <v>13</v>
      </c>
      <c r="K1183" s="4" t="s">
        <v>23</v>
      </c>
      <c r="L1183" s="4" t="s">
        <v>29</v>
      </c>
      <c r="M1183" s="8">
        <v>1</v>
      </c>
      <c r="N1183" s="5">
        <v>198.1</v>
      </c>
      <c r="O1183" s="6">
        <v>0.1</v>
      </c>
      <c r="P1183" s="5">
        <v>103.46</v>
      </c>
      <c r="Q1183" s="5">
        <f t="shared" si="72"/>
        <v>178.29</v>
      </c>
      <c r="R1183" s="5">
        <f t="shared" si="73"/>
        <v>103.46</v>
      </c>
      <c r="S1183" s="5">
        <f t="shared" si="74"/>
        <v>74.83</v>
      </c>
      <c r="T1183" s="7">
        <f t="shared" si="75"/>
        <v>0.41970946211228899</v>
      </c>
    </row>
    <row r="1184" spans="1:20" ht="15.6">
      <c r="A1184" s="2">
        <v>4982</v>
      </c>
      <c r="B1184" s="3">
        <v>46196</v>
      </c>
      <c r="C1184" s="4">
        <f>YEAR(SalesDataTable[[#This Row],[Order Date]])</f>
        <v>2026</v>
      </c>
      <c r="D1184" s="16" t="str">
        <f>"Q"&amp;ROUNDUP(MONTH(SalesDataTable[[#This Row],[Order Date]])/3,0)</f>
        <v>Q2</v>
      </c>
      <c r="E1184" s="4">
        <f>MONTH(SalesDataTable[[#This Row],[Order Date]])</f>
        <v>6</v>
      </c>
      <c r="F1184" s="16" t="str">
        <f>TEXT(SalesDataTable[[#This Row],[Order Date]],"MMM")</f>
        <v>Jun</v>
      </c>
      <c r="G1184" s="4" t="s">
        <v>11</v>
      </c>
      <c r="H1184" s="4" t="s">
        <v>39</v>
      </c>
      <c r="I1184" s="4" t="s">
        <v>2</v>
      </c>
      <c r="J1184" s="4" t="s">
        <v>3</v>
      </c>
      <c r="K1184" s="4" t="s">
        <v>14</v>
      </c>
      <c r="L1184" s="4" t="s">
        <v>15</v>
      </c>
      <c r="M1184" s="8">
        <v>1</v>
      </c>
      <c r="N1184" s="5">
        <v>36.700000000000003</v>
      </c>
      <c r="O1184" s="6">
        <v>0.15</v>
      </c>
      <c r="P1184" s="5">
        <v>13.59</v>
      </c>
      <c r="Q1184" s="5">
        <f t="shared" si="72"/>
        <v>31.195</v>
      </c>
      <c r="R1184" s="5">
        <f t="shared" si="73"/>
        <v>13.59</v>
      </c>
      <c r="S1184" s="5">
        <f t="shared" si="74"/>
        <v>17.605</v>
      </c>
      <c r="T1184" s="7">
        <f t="shared" si="75"/>
        <v>0.56435326174066358</v>
      </c>
    </row>
    <row r="1185" spans="1:20" ht="15.6">
      <c r="A1185" s="2">
        <v>40</v>
      </c>
      <c r="B1185" s="3">
        <v>46197</v>
      </c>
      <c r="C1185" s="4">
        <f>YEAR(SalesDataTable[[#This Row],[Order Date]])</f>
        <v>2026</v>
      </c>
      <c r="D1185" s="16" t="str">
        <f>"Q"&amp;ROUNDUP(MONTH(SalesDataTable[[#This Row],[Order Date]])/3,0)</f>
        <v>Q2</v>
      </c>
      <c r="E1185" s="4">
        <f>MONTH(SalesDataTable[[#This Row],[Order Date]])</f>
        <v>6</v>
      </c>
      <c r="F1185" s="16" t="str">
        <f>TEXT(SalesDataTable[[#This Row],[Order Date]],"MMM")</f>
        <v>Jun</v>
      </c>
      <c r="G1185" s="4" t="s">
        <v>20</v>
      </c>
      <c r="H1185" s="4" t="s">
        <v>31</v>
      </c>
      <c r="I1185" s="4" t="s">
        <v>19</v>
      </c>
      <c r="J1185" s="4" t="s">
        <v>13</v>
      </c>
      <c r="K1185" s="4" t="s">
        <v>14</v>
      </c>
      <c r="L1185" s="4" t="s">
        <v>48</v>
      </c>
      <c r="M1185" s="8">
        <v>1</v>
      </c>
      <c r="N1185" s="5">
        <v>167.23</v>
      </c>
      <c r="O1185" s="6">
        <v>0.05</v>
      </c>
      <c r="P1185" s="5">
        <v>85.14</v>
      </c>
      <c r="Q1185" s="5">
        <f t="shared" si="72"/>
        <v>158.86849999999998</v>
      </c>
      <c r="R1185" s="5">
        <f t="shared" si="73"/>
        <v>85.14</v>
      </c>
      <c r="S1185" s="5">
        <f t="shared" si="74"/>
        <v>73.728499999999983</v>
      </c>
      <c r="T1185" s="7">
        <f t="shared" si="75"/>
        <v>0.46408507665144438</v>
      </c>
    </row>
    <row r="1186" spans="1:20" ht="15.6">
      <c r="A1186" s="2">
        <v>110</v>
      </c>
      <c r="B1186" s="3">
        <v>46197</v>
      </c>
      <c r="C1186" s="4">
        <f>YEAR(SalesDataTable[[#This Row],[Order Date]])</f>
        <v>2026</v>
      </c>
      <c r="D1186" s="16" t="str">
        <f>"Q"&amp;ROUNDUP(MONTH(SalesDataTable[[#This Row],[Order Date]])/3,0)</f>
        <v>Q2</v>
      </c>
      <c r="E1186" s="4">
        <f>MONTH(SalesDataTable[[#This Row],[Order Date]])</f>
        <v>6</v>
      </c>
      <c r="F1186" s="16" t="str">
        <f>TEXT(SalesDataTable[[#This Row],[Order Date]],"MMM")</f>
        <v>Jun</v>
      </c>
      <c r="G1186" s="4" t="s">
        <v>6</v>
      </c>
      <c r="H1186" s="4" t="s">
        <v>43</v>
      </c>
      <c r="I1186" s="4" t="s">
        <v>19</v>
      </c>
      <c r="J1186" s="4" t="s">
        <v>16</v>
      </c>
      <c r="K1186" s="4" t="s">
        <v>9</v>
      </c>
      <c r="L1186" s="4" t="s">
        <v>46</v>
      </c>
      <c r="M1186" s="8">
        <v>2</v>
      </c>
      <c r="N1186" s="5">
        <v>72.97</v>
      </c>
      <c r="O1186" s="6">
        <v>0</v>
      </c>
      <c r="P1186" s="5">
        <v>31.57</v>
      </c>
      <c r="Q1186" s="5">
        <f t="shared" si="72"/>
        <v>145.94</v>
      </c>
      <c r="R1186" s="5">
        <f t="shared" si="73"/>
        <v>63.14</v>
      </c>
      <c r="S1186" s="5">
        <f t="shared" si="74"/>
        <v>82.8</v>
      </c>
      <c r="T1186" s="7">
        <f t="shared" si="75"/>
        <v>0.56735644785528294</v>
      </c>
    </row>
    <row r="1187" spans="1:20" ht="15.6">
      <c r="A1187" s="2">
        <v>1169</v>
      </c>
      <c r="B1187" s="3">
        <v>46197</v>
      </c>
      <c r="C1187" s="4">
        <f>YEAR(SalesDataTable[[#This Row],[Order Date]])</f>
        <v>2026</v>
      </c>
      <c r="D1187" s="16" t="str">
        <f>"Q"&amp;ROUNDUP(MONTH(SalesDataTable[[#This Row],[Order Date]])/3,0)</f>
        <v>Q2</v>
      </c>
      <c r="E1187" s="4">
        <f>MONTH(SalesDataTable[[#This Row],[Order Date]])</f>
        <v>6</v>
      </c>
      <c r="F1187" s="16" t="str">
        <f>TEXT(SalesDataTable[[#This Row],[Order Date]],"MMM")</f>
        <v>Jun</v>
      </c>
      <c r="G1187" s="4" t="s">
        <v>6</v>
      </c>
      <c r="H1187" s="4" t="s">
        <v>41</v>
      </c>
      <c r="I1187" s="4" t="s">
        <v>19</v>
      </c>
      <c r="J1187" s="4" t="s">
        <v>13</v>
      </c>
      <c r="K1187" s="4" t="s">
        <v>4</v>
      </c>
      <c r="L1187" s="4" t="s">
        <v>5</v>
      </c>
      <c r="M1187" s="8">
        <v>3</v>
      </c>
      <c r="N1187" s="5">
        <v>82.91</v>
      </c>
      <c r="O1187" s="6">
        <v>0</v>
      </c>
      <c r="P1187" s="5">
        <v>42.29</v>
      </c>
      <c r="Q1187" s="5">
        <f t="shared" si="72"/>
        <v>248.73</v>
      </c>
      <c r="R1187" s="5">
        <f t="shared" si="73"/>
        <v>126.87</v>
      </c>
      <c r="S1187" s="5">
        <f t="shared" si="74"/>
        <v>121.85999999999999</v>
      </c>
      <c r="T1187" s="7">
        <f t="shared" si="75"/>
        <v>0.4899288384995778</v>
      </c>
    </row>
    <row r="1188" spans="1:20" ht="15.6">
      <c r="A1188" s="2">
        <v>2211</v>
      </c>
      <c r="B1188" s="3">
        <v>46197</v>
      </c>
      <c r="C1188" s="4">
        <f>YEAR(SalesDataTable[[#This Row],[Order Date]])</f>
        <v>2026</v>
      </c>
      <c r="D1188" s="16" t="str">
        <f>"Q"&amp;ROUNDUP(MONTH(SalesDataTable[[#This Row],[Order Date]])/3,0)</f>
        <v>Q2</v>
      </c>
      <c r="E1188" s="4">
        <f>MONTH(SalesDataTable[[#This Row],[Order Date]])</f>
        <v>6</v>
      </c>
      <c r="F1188" s="16" t="str">
        <f>TEXT(SalesDataTable[[#This Row],[Order Date]],"MMM")</f>
        <v>Jun</v>
      </c>
      <c r="G1188" s="4" t="s">
        <v>11</v>
      </c>
      <c r="H1188" s="4" t="s">
        <v>39</v>
      </c>
      <c r="I1188" s="4" t="s">
        <v>28</v>
      </c>
      <c r="J1188" s="4" t="s">
        <v>13</v>
      </c>
      <c r="K1188" s="4" t="s">
        <v>34</v>
      </c>
      <c r="L1188" s="4" t="s">
        <v>35</v>
      </c>
      <c r="M1188" s="8">
        <v>2</v>
      </c>
      <c r="N1188" s="5">
        <v>41.25</v>
      </c>
      <c r="O1188" s="6">
        <v>0</v>
      </c>
      <c r="P1188" s="5">
        <v>14.72</v>
      </c>
      <c r="Q1188" s="5">
        <f t="shared" si="72"/>
        <v>82.5</v>
      </c>
      <c r="R1188" s="5">
        <f t="shared" si="73"/>
        <v>29.44</v>
      </c>
      <c r="S1188" s="5">
        <f t="shared" si="74"/>
        <v>53.06</v>
      </c>
      <c r="T1188" s="7">
        <f t="shared" si="75"/>
        <v>0.64315151515151514</v>
      </c>
    </row>
    <row r="1189" spans="1:20" ht="15.6">
      <c r="A1189" s="2">
        <v>3494</v>
      </c>
      <c r="B1189" s="3">
        <v>46197</v>
      </c>
      <c r="C1189" s="4">
        <f>YEAR(SalesDataTable[[#This Row],[Order Date]])</f>
        <v>2026</v>
      </c>
      <c r="D1189" s="16" t="str">
        <f>"Q"&amp;ROUNDUP(MONTH(SalesDataTable[[#This Row],[Order Date]])/3,0)</f>
        <v>Q2</v>
      </c>
      <c r="E1189" s="4">
        <f>MONTH(SalesDataTable[[#This Row],[Order Date]])</f>
        <v>6</v>
      </c>
      <c r="F1189" s="16" t="str">
        <f>TEXT(SalesDataTable[[#This Row],[Order Date]],"MMM")</f>
        <v>Jun</v>
      </c>
      <c r="G1189" s="4" t="s">
        <v>20</v>
      </c>
      <c r="H1189" s="4" t="s">
        <v>33</v>
      </c>
      <c r="I1189" s="4" t="s">
        <v>8</v>
      </c>
      <c r="J1189" s="4" t="s">
        <v>16</v>
      </c>
      <c r="K1189" s="4" t="s">
        <v>23</v>
      </c>
      <c r="L1189" s="4" t="s">
        <v>29</v>
      </c>
      <c r="M1189" s="8">
        <v>6</v>
      </c>
      <c r="N1189" s="5">
        <v>194.79</v>
      </c>
      <c r="O1189" s="6">
        <v>0.15</v>
      </c>
      <c r="P1189" s="5">
        <v>106.78</v>
      </c>
      <c r="Q1189" s="5">
        <f t="shared" si="72"/>
        <v>993.42899999999997</v>
      </c>
      <c r="R1189" s="5">
        <f t="shared" si="73"/>
        <v>640.68000000000006</v>
      </c>
      <c r="S1189" s="5">
        <f t="shared" si="74"/>
        <v>352.74899999999991</v>
      </c>
      <c r="T1189" s="7">
        <f t="shared" si="75"/>
        <v>0.3550822454347517</v>
      </c>
    </row>
    <row r="1190" spans="1:20" ht="15.6">
      <c r="A1190" s="2">
        <v>3586</v>
      </c>
      <c r="B1190" s="3">
        <v>46197</v>
      </c>
      <c r="C1190" s="4">
        <f>YEAR(SalesDataTable[[#This Row],[Order Date]])</f>
        <v>2026</v>
      </c>
      <c r="D1190" s="16" t="str">
        <f>"Q"&amp;ROUNDUP(MONTH(SalesDataTable[[#This Row],[Order Date]])/3,0)</f>
        <v>Q2</v>
      </c>
      <c r="E1190" s="4">
        <f>MONTH(SalesDataTable[[#This Row],[Order Date]])</f>
        <v>6</v>
      </c>
      <c r="F1190" s="16" t="str">
        <f>TEXT(SalesDataTable[[#This Row],[Order Date]],"MMM")</f>
        <v>Jun</v>
      </c>
      <c r="G1190" s="4" t="s">
        <v>0</v>
      </c>
      <c r="H1190" s="4" t="s">
        <v>50</v>
      </c>
      <c r="I1190" s="4" t="s">
        <v>8</v>
      </c>
      <c r="J1190" s="4" t="s">
        <v>16</v>
      </c>
      <c r="K1190" s="4" t="s">
        <v>23</v>
      </c>
      <c r="L1190" s="4" t="s">
        <v>29</v>
      </c>
      <c r="M1190" s="8">
        <v>6</v>
      </c>
      <c r="N1190" s="5">
        <v>193.13</v>
      </c>
      <c r="O1190" s="6">
        <v>0.15</v>
      </c>
      <c r="P1190" s="5">
        <v>106.49</v>
      </c>
      <c r="Q1190" s="5">
        <f t="shared" si="72"/>
        <v>984.96299999999997</v>
      </c>
      <c r="R1190" s="5">
        <f t="shared" si="73"/>
        <v>638.93999999999994</v>
      </c>
      <c r="S1190" s="5">
        <f t="shared" si="74"/>
        <v>346.02300000000002</v>
      </c>
      <c r="T1190" s="7">
        <f t="shared" si="75"/>
        <v>0.35130558203709178</v>
      </c>
    </row>
    <row r="1191" spans="1:20" ht="15.6">
      <c r="A1191" s="2">
        <v>3660</v>
      </c>
      <c r="B1191" s="3">
        <v>46197</v>
      </c>
      <c r="C1191" s="4">
        <f>YEAR(SalesDataTable[[#This Row],[Order Date]])</f>
        <v>2026</v>
      </c>
      <c r="D1191" s="16" t="str">
        <f>"Q"&amp;ROUNDUP(MONTH(SalesDataTable[[#This Row],[Order Date]])/3,0)</f>
        <v>Q2</v>
      </c>
      <c r="E1191" s="4">
        <f>MONTH(SalesDataTable[[#This Row],[Order Date]])</f>
        <v>6</v>
      </c>
      <c r="F1191" s="16" t="str">
        <f>TEXT(SalesDataTable[[#This Row],[Order Date]],"MMM")</f>
        <v>Jun</v>
      </c>
      <c r="G1191" s="4" t="s">
        <v>11</v>
      </c>
      <c r="H1191" s="4" t="s">
        <v>18</v>
      </c>
      <c r="I1191" s="4" t="s">
        <v>2</v>
      </c>
      <c r="J1191" s="4" t="s">
        <v>13</v>
      </c>
      <c r="K1191" s="4" t="s">
        <v>4</v>
      </c>
      <c r="L1191" s="4" t="s">
        <v>5</v>
      </c>
      <c r="M1191" s="8">
        <v>1</v>
      </c>
      <c r="N1191" s="5">
        <v>82.7</v>
      </c>
      <c r="O1191" s="6">
        <v>0.05</v>
      </c>
      <c r="P1191" s="5">
        <v>42.16</v>
      </c>
      <c r="Q1191" s="5">
        <f t="shared" si="72"/>
        <v>78.564999999999998</v>
      </c>
      <c r="R1191" s="5">
        <f t="shared" si="73"/>
        <v>42.16</v>
      </c>
      <c r="S1191" s="5">
        <f t="shared" si="74"/>
        <v>36.405000000000001</v>
      </c>
      <c r="T1191" s="7">
        <f t="shared" si="75"/>
        <v>0.46337427607713361</v>
      </c>
    </row>
    <row r="1192" spans="1:20" ht="15.6">
      <c r="A1192" s="2">
        <v>4307</v>
      </c>
      <c r="B1192" s="3">
        <v>46197</v>
      </c>
      <c r="C1192" s="4">
        <f>YEAR(SalesDataTable[[#This Row],[Order Date]])</f>
        <v>2026</v>
      </c>
      <c r="D1192" s="16" t="str">
        <f>"Q"&amp;ROUNDUP(MONTH(SalesDataTable[[#This Row],[Order Date]])/3,0)</f>
        <v>Q2</v>
      </c>
      <c r="E1192" s="4">
        <f>MONTH(SalesDataTable[[#This Row],[Order Date]])</f>
        <v>6</v>
      </c>
      <c r="F1192" s="16" t="str">
        <f>TEXT(SalesDataTable[[#This Row],[Order Date]],"MMM")</f>
        <v>Jun</v>
      </c>
      <c r="G1192" s="4" t="s">
        <v>20</v>
      </c>
      <c r="H1192" s="4" t="s">
        <v>33</v>
      </c>
      <c r="I1192" s="4" t="s">
        <v>2</v>
      </c>
      <c r="J1192" s="4" t="s">
        <v>16</v>
      </c>
      <c r="K1192" s="4" t="s">
        <v>4</v>
      </c>
      <c r="L1192" s="4" t="s">
        <v>26</v>
      </c>
      <c r="M1192" s="8">
        <v>1</v>
      </c>
      <c r="N1192" s="5">
        <v>40.33</v>
      </c>
      <c r="O1192" s="6">
        <v>0</v>
      </c>
      <c r="P1192" s="5">
        <v>16.48</v>
      </c>
      <c r="Q1192" s="5">
        <f t="shared" si="72"/>
        <v>40.33</v>
      </c>
      <c r="R1192" s="5">
        <f t="shared" si="73"/>
        <v>16.48</v>
      </c>
      <c r="S1192" s="5">
        <f t="shared" si="74"/>
        <v>23.849999999999998</v>
      </c>
      <c r="T1192" s="7">
        <f t="shared" si="75"/>
        <v>0.59137118770146291</v>
      </c>
    </row>
    <row r="1193" spans="1:20" ht="15.6">
      <c r="A1193" s="2">
        <v>5133</v>
      </c>
      <c r="B1193" s="3">
        <v>46197</v>
      </c>
      <c r="C1193" s="4">
        <f>YEAR(SalesDataTable[[#This Row],[Order Date]])</f>
        <v>2026</v>
      </c>
      <c r="D1193" s="16" t="str">
        <f>"Q"&amp;ROUNDUP(MONTH(SalesDataTable[[#This Row],[Order Date]])/3,0)</f>
        <v>Q2</v>
      </c>
      <c r="E1193" s="4">
        <f>MONTH(SalesDataTable[[#This Row],[Order Date]])</f>
        <v>6</v>
      </c>
      <c r="F1193" s="16" t="str">
        <f>TEXT(SalesDataTable[[#This Row],[Order Date]],"MMM")</f>
        <v>Jun</v>
      </c>
      <c r="G1193" s="4" t="s">
        <v>0</v>
      </c>
      <c r="H1193" s="4" t="s">
        <v>1</v>
      </c>
      <c r="I1193" s="4" t="s">
        <v>2</v>
      </c>
      <c r="J1193" s="4" t="s">
        <v>16</v>
      </c>
      <c r="K1193" s="4" t="s">
        <v>23</v>
      </c>
      <c r="L1193" s="4" t="s">
        <v>40</v>
      </c>
      <c r="M1193" s="8">
        <v>1</v>
      </c>
      <c r="N1193" s="5">
        <v>81.99</v>
      </c>
      <c r="O1193" s="6">
        <v>0.15</v>
      </c>
      <c r="P1193" s="5">
        <v>40.29</v>
      </c>
      <c r="Q1193" s="5">
        <f t="shared" si="72"/>
        <v>69.691499999999991</v>
      </c>
      <c r="R1193" s="5">
        <f t="shared" si="73"/>
        <v>40.29</v>
      </c>
      <c r="S1193" s="5">
        <f t="shared" si="74"/>
        <v>29.401499999999992</v>
      </c>
      <c r="T1193" s="7">
        <f t="shared" si="75"/>
        <v>0.4218807171606293</v>
      </c>
    </row>
    <row r="1194" spans="1:20" ht="15.6">
      <c r="A1194" s="2">
        <v>472</v>
      </c>
      <c r="B1194" s="3">
        <v>46198</v>
      </c>
      <c r="C1194" s="4">
        <f>YEAR(SalesDataTable[[#This Row],[Order Date]])</f>
        <v>2026</v>
      </c>
      <c r="D1194" s="16" t="str">
        <f>"Q"&amp;ROUNDUP(MONTH(SalesDataTable[[#This Row],[Order Date]])/3,0)</f>
        <v>Q2</v>
      </c>
      <c r="E1194" s="4">
        <f>MONTH(SalesDataTable[[#This Row],[Order Date]])</f>
        <v>6</v>
      </c>
      <c r="F1194" s="16" t="str">
        <f>TEXT(SalesDataTable[[#This Row],[Order Date]],"MMM")</f>
        <v>Jun</v>
      </c>
      <c r="G1194" s="4" t="s">
        <v>6</v>
      </c>
      <c r="H1194" s="4" t="s">
        <v>27</v>
      </c>
      <c r="I1194" s="4" t="s">
        <v>19</v>
      </c>
      <c r="J1194" s="4" t="s">
        <v>16</v>
      </c>
      <c r="K1194" s="4" t="s">
        <v>14</v>
      </c>
      <c r="L1194" s="4" t="s">
        <v>32</v>
      </c>
      <c r="M1194" s="8">
        <v>3</v>
      </c>
      <c r="N1194" s="5">
        <v>46.29</v>
      </c>
      <c r="O1194" s="6">
        <v>0</v>
      </c>
      <c r="P1194" s="5">
        <v>18.309999999999999</v>
      </c>
      <c r="Q1194" s="5">
        <f t="shared" si="72"/>
        <v>138.87</v>
      </c>
      <c r="R1194" s="5">
        <f t="shared" si="73"/>
        <v>54.929999999999993</v>
      </c>
      <c r="S1194" s="5">
        <f t="shared" si="74"/>
        <v>83.940000000000012</v>
      </c>
      <c r="T1194" s="7">
        <f t="shared" si="75"/>
        <v>0.60445020522791104</v>
      </c>
    </row>
    <row r="1195" spans="1:20" ht="15.6">
      <c r="A1195" s="2">
        <v>689</v>
      </c>
      <c r="B1195" s="3">
        <v>46198</v>
      </c>
      <c r="C1195" s="4">
        <f>YEAR(SalesDataTable[[#This Row],[Order Date]])</f>
        <v>2026</v>
      </c>
      <c r="D1195" s="16" t="str">
        <f>"Q"&amp;ROUNDUP(MONTH(SalesDataTable[[#This Row],[Order Date]])/3,0)</f>
        <v>Q2</v>
      </c>
      <c r="E1195" s="4">
        <f>MONTH(SalesDataTable[[#This Row],[Order Date]])</f>
        <v>6</v>
      </c>
      <c r="F1195" s="16" t="str">
        <f>TEXT(SalesDataTable[[#This Row],[Order Date]],"MMM")</f>
        <v>Jun</v>
      </c>
      <c r="G1195" s="4" t="s">
        <v>20</v>
      </c>
      <c r="H1195" s="4" t="s">
        <v>31</v>
      </c>
      <c r="I1195" s="4" t="s">
        <v>2</v>
      </c>
      <c r="J1195" s="4" t="s">
        <v>13</v>
      </c>
      <c r="K1195" s="4" t="s">
        <v>4</v>
      </c>
      <c r="L1195" s="4" t="s">
        <v>26</v>
      </c>
      <c r="M1195" s="8">
        <v>1</v>
      </c>
      <c r="N1195" s="5">
        <v>39.729999999999997</v>
      </c>
      <c r="O1195" s="6">
        <v>0</v>
      </c>
      <c r="P1195" s="5">
        <v>16.55</v>
      </c>
      <c r="Q1195" s="5">
        <f t="shared" si="72"/>
        <v>39.729999999999997</v>
      </c>
      <c r="R1195" s="5">
        <f t="shared" si="73"/>
        <v>16.55</v>
      </c>
      <c r="S1195" s="5">
        <f t="shared" si="74"/>
        <v>23.179999999999996</v>
      </c>
      <c r="T1195" s="7">
        <f t="shared" si="75"/>
        <v>0.58343820790334755</v>
      </c>
    </row>
    <row r="1196" spans="1:20" ht="15.6">
      <c r="A1196" s="2">
        <v>864</v>
      </c>
      <c r="B1196" s="3">
        <v>46198</v>
      </c>
      <c r="C1196" s="4">
        <f>YEAR(SalesDataTable[[#This Row],[Order Date]])</f>
        <v>2026</v>
      </c>
      <c r="D1196" s="16" t="str">
        <f>"Q"&amp;ROUNDUP(MONTH(SalesDataTable[[#This Row],[Order Date]])/3,0)</f>
        <v>Q2</v>
      </c>
      <c r="E1196" s="4">
        <f>MONTH(SalesDataTable[[#This Row],[Order Date]])</f>
        <v>6</v>
      </c>
      <c r="F1196" s="16" t="str">
        <f>TEXT(SalesDataTable[[#This Row],[Order Date]],"MMM")</f>
        <v>Jun</v>
      </c>
      <c r="G1196" s="4" t="s">
        <v>20</v>
      </c>
      <c r="H1196" s="4" t="s">
        <v>33</v>
      </c>
      <c r="I1196" s="4" t="s">
        <v>2</v>
      </c>
      <c r="J1196" s="4" t="s">
        <v>13</v>
      </c>
      <c r="K1196" s="4" t="s">
        <v>14</v>
      </c>
      <c r="L1196" s="4" t="s">
        <v>44</v>
      </c>
      <c r="M1196" s="8">
        <v>4</v>
      </c>
      <c r="N1196" s="5">
        <v>131.02000000000001</v>
      </c>
      <c r="O1196" s="6">
        <v>0.05</v>
      </c>
      <c r="P1196" s="5">
        <v>67.42</v>
      </c>
      <c r="Q1196" s="5">
        <f t="shared" si="72"/>
        <v>497.87600000000003</v>
      </c>
      <c r="R1196" s="5">
        <f t="shared" si="73"/>
        <v>269.68</v>
      </c>
      <c r="S1196" s="5">
        <f t="shared" si="74"/>
        <v>228.19600000000003</v>
      </c>
      <c r="T1196" s="7">
        <f t="shared" si="75"/>
        <v>0.45833902417469413</v>
      </c>
    </row>
    <row r="1197" spans="1:20" ht="15.6">
      <c r="A1197" s="2">
        <v>1163</v>
      </c>
      <c r="B1197" s="3">
        <v>46198</v>
      </c>
      <c r="C1197" s="4">
        <f>YEAR(SalesDataTable[[#This Row],[Order Date]])</f>
        <v>2026</v>
      </c>
      <c r="D1197" s="16" t="str">
        <f>"Q"&amp;ROUNDUP(MONTH(SalesDataTable[[#This Row],[Order Date]])/3,0)</f>
        <v>Q2</v>
      </c>
      <c r="E1197" s="4">
        <f>MONTH(SalesDataTable[[#This Row],[Order Date]])</f>
        <v>6</v>
      </c>
      <c r="F1197" s="16" t="str">
        <f>TEXT(SalesDataTable[[#This Row],[Order Date]],"MMM")</f>
        <v>Jun</v>
      </c>
      <c r="G1197" s="4" t="s">
        <v>6</v>
      </c>
      <c r="H1197" s="4" t="s">
        <v>43</v>
      </c>
      <c r="I1197" s="4" t="s">
        <v>2</v>
      </c>
      <c r="J1197" s="4" t="s">
        <v>13</v>
      </c>
      <c r="K1197" s="4" t="s">
        <v>14</v>
      </c>
      <c r="L1197" s="4" t="s">
        <v>32</v>
      </c>
      <c r="M1197" s="8">
        <v>2</v>
      </c>
      <c r="N1197" s="5">
        <v>46.69</v>
      </c>
      <c r="O1197" s="6">
        <v>0.05</v>
      </c>
      <c r="P1197" s="5">
        <v>18.23</v>
      </c>
      <c r="Q1197" s="5">
        <f t="shared" si="72"/>
        <v>88.710999999999999</v>
      </c>
      <c r="R1197" s="5">
        <f t="shared" si="73"/>
        <v>36.46</v>
      </c>
      <c r="S1197" s="5">
        <f t="shared" si="74"/>
        <v>52.250999999999998</v>
      </c>
      <c r="T1197" s="7">
        <f t="shared" si="75"/>
        <v>0.58900249123558523</v>
      </c>
    </row>
    <row r="1198" spans="1:20" ht="15.6">
      <c r="A1198" s="2">
        <v>1323</v>
      </c>
      <c r="B1198" s="3">
        <v>46198</v>
      </c>
      <c r="C1198" s="4">
        <f>YEAR(SalesDataTable[[#This Row],[Order Date]])</f>
        <v>2026</v>
      </c>
      <c r="D1198" s="16" t="str">
        <f>"Q"&amp;ROUNDUP(MONTH(SalesDataTable[[#This Row],[Order Date]])/3,0)</f>
        <v>Q2</v>
      </c>
      <c r="E1198" s="4">
        <f>MONTH(SalesDataTable[[#This Row],[Order Date]])</f>
        <v>6</v>
      </c>
      <c r="F1198" s="16" t="str">
        <f>TEXT(SalesDataTable[[#This Row],[Order Date]],"MMM")</f>
        <v>Jun</v>
      </c>
      <c r="G1198" s="4" t="s">
        <v>6</v>
      </c>
      <c r="H1198" s="4" t="s">
        <v>43</v>
      </c>
      <c r="I1198" s="4" t="s">
        <v>2</v>
      </c>
      <c r="J1198" s="4" t="s">
        <v>3</v>
      </c>
      <c r="K1198" s="4" t="s">
        <v>34</v>
      </c>
      <c r="L1198" s="4" t="s">
        <v>35</v>
      </c>
      <c r="M1198" s="8">
        <v>2</v>
      </c>
      <c r="N1198" s="5">
        <v>39.57</v>
      </c>
      <c r="O1198" s="6">
        <v>0.1</v>
      </c>
      <c r="P1198" s="5">
        <v>14.64</v>
      </c>
      <c r="Q1198" s="5">
        <f t="shared" si="72"/>
        <v>71.225999999999999</v>
      </c>
      <c r="R1198" s="5">
        <f t="shared" si="73"/>
        <v>29.28</v>
      </c>
      <c r="S1198" s="5">
        <f t="shared" si="74"/>
        <v>41.945999999999998</v>
      </c>
      <c r="T1198" s="7">
        <f t="shared" si="75"/>
        <v>0.58891416055934631</v>
      </c>
    </row>
    <row r="1199" spans="1:20" ht="15.6">
      <c r="A1199" s="2">
        <v>2098</v>
      </c>
      <c r="B1199" s="3">
        <v>46198</v>
      </c>
      <c r="C1199" s="4">
        <f>YEAR(SalesDataTable[[#This Row],[Order Date]])</f>
        <v>2026</v>
      </c>
      <c r="D1199" s="16" t="str">
        <f>"Q"&amp;ROUNDUP(MONTH(SalesDataTable[[#This Row],[Order Date]])/3,0)</f>
        <v>Q2</v>
      </c>
      <c r="E1199" s="4">
        <f>MONTH(SalesDataTable[[#This Row],[Order Date]])</f>
        <v>6</v>
      </c>
      <c r="F1199" s="16" t="str">
        <f>TEXT(SalesDataTable[[#This Row],[Order Date]],"MMM")</f>
        <v>Jun</v>
      </c>
      <c r="G1199" s="4" t="s">
        <v>11</v>
      </c>
      <c r="H1199" s="4" t="s">
        <v>12</v>
      </c>
      <c r="I1199" s="4" t="s">
        <v>2</v>
      </c>
      <c r="J1199" s="4" t="s">
        <v>3</v>
      </c>
      <c r="K1199" s="4" t="s">
        <v>9</v>
      </c>
      <c r="L1199" s="4" t="s">
        <v>17</v>
      </c>
      <c r="M1199" s="8">
        <v>1</v>
      </c>
      <c r="N1199" s="5">
        <v>146.46</v>
      </c>
      <c r="O1199" s="6">
        <v>0.15</v>
      </c>
      <c r="P1199" s="5">
        <v>80.760000000000005</v>
      </c>
      <c r="Q1199" s="5">
        <f t="shared" si="72"/>
        <v>124.491</v>
      </c>
      <c r="R1199" s="5">
        <f t="shared" si="73"/>
        <v>80.760000000000005</v>
      </c>
      <c r="S1199" s="5">
        <f t="shared" si="74"/>
        <v>43.730999999999995</v>
      </c>
      <c r="T1199" s="7">
        <f t="shared" si="75"/>
        <v>0.35127840566787955</v>
      </c>
    </row>
    <row r="1200" spans="1:20" ht="15.6">
      <c r="A1200" s="2">
        <v>2190</v>
      </c>
      <c r="B1200" s="3">
        <v>46198</v>
      </c>
      <c r="C1200" s="4">
        <f>YEAR(SalesDataTable[[#This Row],[Order Date]])</f>
        <v>2026</v>
      </c>
      <c r="D1200" s="16" t="str">
        <f>"Q"&amp;ROUNDUP(MONTH(SalesDataTable[[#This Row],[Order Date]])/3,0)</f>
        <v>Q2</v>
      </c>
      <c r="E1200" s="4">
        <f>MONTH(SalesDataTable[[#This Row],[Order Date]])</f>
        <v>6</v>
      </c>
      <c r="F1200" s="16" t="str">
        <f>TEXT(SalesDataTable[[#This Row],[Order Date]],"MMM")</f>
        <v>Jun</v>
      </c>
      <c r="G1200" s="4" t="s">
        <v>6</v>
      </c>
      <c r="H1200" s="4" t="s">
        <v>27</v>
      </c>
      <c r="I1200" s="4" t="s">
        <v>19</v>
      </c>
      <c r="J1200" s="4" t="s">
        <v>16</v>
      </c>
      <c r="K1200" s="4" t="s">
        <v>4</v>
      </c>
      <c r="L1200" s="4" t="s">
        <v>22</v>
      </c>
      <c r="M1200" s="8">
        <v>5</v>
      </c>
      <c r="N1200" s="5">
        <v>50.78</v>
      </c>
      <c r="O1200" s="6">
        <v>0</v>
      </c>
      <c r="P1200" s="5">
        <v>22.68</v>
      </c>
      <c r="Q1200" s="5">
        <f t="shared" si="72"/>
        <v>253.9</v>
      </c>
      <c r="R1200" s="5">
        <f t="shared" si="73"/>
        <v>113.4</v>
      </c>
      <c r="S1200" s="5">
        <f t="shared" si="74"/>
        <v>140.5</v>
      </c>
      <c r="T1200" s="7">
        <f t="shared" si="75"/>
        <v>0.55336746750689247</v>
      </c>
    </row>
    <row r="1201" spans="1:20" ht="15.6">
      <c r="A1201" s="2">
        <v>2664</v>
      </c>
      <c r="B1201" s="3">
        <v>46198</v>
      </c>
      <c r="C1201" s="4">
        <f>YEAR(SalesDataTable[[#This Row],[Order Date]])</f>
        <v>2026</v>
      </c>
      <c r="D1201" s="16" t="str">
        <f>"Q"&amp;ROUNDUP(MONTH(SalesDataTable[[#This Row],[Order Date]])/3,0)</f>
        <v>Q2</v>
      </c>
      <c r="E1201" s="4">
        <f>MONTH(SalesDataTable[[#This Row],[Order Date]])</f>
        <v>6</v>
      </c>
      <c r="F1201" s="16" t="str">
        <f>TEXT(SalesDataTable[[#This Row],[Order Date]],"MMM")</f>
        <v>Jun</v>
      </c>
      <c r="G1201" s="4" t="s">
        <v>11</v>
      </c>
      <c r="H1201" s="4" t="s">
        <v>39</v>
      </c>
      <c r="I1201" s="4" t="s">
        <v>28</v>
      </c>
      <c r="J1201" s="4" t="s">
        <v>3</v>
      </c>
      <c r="K1201" s="4" t="s">
        <v>14</v>
      </c>
      <c r="L1201" s="4" t="s">
        <v>32</v>
      </c>
      <c r="M1201" s="8">
        <v>3</v>
      </c>
      <c r="N1201" s="5">
        <v>47.61</v>
      </c>
      <c r="O1201" s="6">
        <v>0</v>
      </c>
      <c r="P1201" s="5">
        <v>18.21</v>
      </c>
      <c r="Q1201" s="5">
        <f t="shared" si="72"/>
        <v>142.82999999999998</v>
      </c>
      <c r="R1201" s="5">
        <f t="shared" si="73"/>
        <v>54.63</v>
      </c>
      <c r="S1201" s="5">
        <f t="shared" si="74"/>
        <v>88.199999999999989</v>
      </c>
      <c r="T1201" s="7">
        <f t="shared" si="75"/>
        <v>0.61751732829237549</v>
      </c>
    </row>
    <row r="1202" spans="1:20" ht="15.6">
      <c r="A1202" s="2">
        <v>2992</v>
      </c>
      <c r="B1202" s="3">
        <v>46198</v>
      </c>
      <c r="C1202" s="4">
        <f>YEAR(SalesDataTable[[#This Row],[Order Date]])</f>
        <v>2026</v>
      </c>
      <c r="D1202" s="16" t="str">
        <f>"Q"&amp;ROUNDUP(MONTH(SalesDataTable[[#This Row],[Order Date]])/3,0)</f>
        <v>Q2</v>
      </c>
      <c r="E1202" s="4">
        <f>MONTH(SalesDataTable[[#This Row],[Order Date]])</f>
        <v>6</v>
      </c>
      <c r="F1202" s="16" t="str">
        <f>TEXT(SalesDataTable[[#This Row],[Order Date]],"MMM")</f>
        <v>Jun</v>
      </c>
      <c r="G1202" s="4" t="s">
        <v>11</v>
      </c>
      <c r="H1202" s="4" t="s">
        <v>52</v>
      </c>
      <c r="I1202" s="4" t="s">
        <v>2</v>
      </c>
      <c r="J1202" s="4" t="s">
        <v>13</v>
      </c>
      <c r="K1202" s="4" t="s">
        <v>4</v>
      </c>
      <c r="L1202" s="4" t="s">
        <v>22</v>
      </c>
      <c r="M1202" s="8">
        <v>1</v>
      </c>
      <c r="N1202" s="5">
        <v>50.75</v>
      </c>
      <c r="O1202" s="6">
        <v>0.1</v>
      </c>
      <c r="P1202" s="5">
        <v>22.94</v>
      </c>
      <c r="Q1202" s="5">
        <f t="shared" si="72"/>
        <v>45.675000000000004</v>
      </c>
      <c r="R1202" s="5">
        <f t="shared" si="73"/>
        <v>22.94</v>
      </c>
      <c r="S1202" s="5">
        <f t="shared" si="74"/>
        <v>22.735000000000003</v>
      </c>
      <c r="T1202" s="7">
        <f t="shared" si="75"/>
        <v>0.49775588396278053</v>
      </c>
    </row>
    <row r="1203" spans="1:20" ht="15.6">
      <c r="A1203" s="2">
        <v>3120</v>
      </c>
      <c r="B1203" s="3">
        <v>46198</v>
      </c>
      <c r="C1203" s="4">
        <f>YEAR(SalesDataTable[[#This Row],[Order Date]])</f>
        <v>2026</v>
      </c>
      <c r="D1203" s="16" t="str">
        <f>"Q"&amp;ROUNDUP(MONTH(SalesDataTable[[#This Row],[Order Date]])/3,0)</f>
        <v>Q2</v>
      </c>
      <c r="E1203" s="4">
        <f>MONTH(SalesDataTable[[#This Row],[Order Date]])</f>
        <v>6</v>
      </c>
      <c r="F1203" s="16" t="str">
        <f>TEXT(SalesDataTable[[#This Row],[Order Date]],"MMM")</f>
        <v>Jun</v>
      </c>
      <c r="G1203" s="4" t="s">
        <v>11</v>
      </c>
      <c r="H1203" s="4" t="s">
        <v>25</v>
      </c>
      <c r="I1203" s="4" t="s">
        <v>28</v>
      </c>
      <c r="J1203" s="4" t="s">
        <v>3</v>
      </c>
      <c r="K1203" s="4" t="s">
        <v>34</v>
      </c>
      <c r="L1203" s="4" t="s">
        <v>45</v>
      </c>
      <c r="M1203" s="8">
        <v>1</v>
      </c>
      <c r="N1203" s="5">
        <v>50.33</v>
      </c>
      <c r="O1203" s="6">
        <v>0</v>
      </c>
      <c r="P1203" s="5">
        <v>21.66</v>
      </c>
      <c r="Q1203" s="5">
        <f t="shared" si="72"/>
        <v>50.33</v>
      </c>
      <c r="R1203" s="5">
        <f t="shared" si="73"/>
        <v>21.66</v>
      </c>
      <c r="S1203" s="5">
        <f t="shared" si="74"/>
        <v>28.669999999999998</v>
      </c>
      <c r="T1203" s="7">
        <f t="shared" si="75"/>
        <v>0.56964037353467112</v>
      </c>
    </row>
    <row r="1204" spans="1:20" ht="15.6">
      <c r="A1204" s="2">
        <v>189</v>
      </c>
      <c r="B1204" s="3">
        <v>46199</v>
      </c>
      <c r="C1204" s="4">
        <f>YEAR(SalesDataTable[[#This Row],[Order Date]])</f>
        <v>2026</v>
      </c>
      <c r="D1204" s="16" t="str">
        <f>"Q"&amp;ROUNDUP(MONTH(SalesDataTable[[#This Row],[Order Date]])/3,0)</f>
        <v>Q2</v>
      </c>
      <c r="E1204" s="4">
        <f>MONTH(SalesDataTable[[#This Row],[Order Date]])</f>
        <v>6</v>
      </c>
      <c r="F1204" s="16" t="str">
        <f>TEXT(SalesDataTable[[#This Row],[Order Date]],"MMM")</f>
        <v>Jun</v>
      </c>
      <c r="G1204" s="4" t="s">
        <v>11</v>
      </c>
      <c r="H1204" s="4" t="s">
        <v>39</v>
      </c>
      <c r="I1204" s="4" t="s">
        <v>2</v>
      </c>
      <c r="J1204" s="4" t="s">
        <v>16</v>
      </c>
      <c r="K1204" s="4" t="s">
        <v>14</v>
      </c>
      <c r="L1204" s="4" t="s">
        <v>32</v>
      </c>
      <c r="M1204" s="8">
        <v>1</v>
      </c>
      <c r="N1204" s="5">
        <v>47.5</v>
      </c>
      <c r="O1204" s="6">
        <v>0.1</v>
      </c>
      <c r="P1204" s="5">
        <v>18.8</v>
      </c>
      <c r="Q1204" s="5">
        <f t="shared" si="72"/>
        <v>42.75</v>
      </c>
      <c r="R1204" s="5">
        <f t="shared" si="73"/>
        <v>18.8</v>
      </c>
      <c r="S1204" s="5">
        <f t="shared" si="74"/>
        <v>23.95</v>
      </c>
      <c r="T1204" s="7">
        <f t="shared" si="75"/>
        <v>0.56023391812865497</v>
      </c>
    </row>
    <row r="1205" spans="1:20" ht="15.6">
      <c r="A1205" s="2">
        <v>927</v>
      </c>
      <c r="B1205" s="3">
        <v>46199</v>
      </c>
      <c r="C1205" s="4">
        <f>YEAR(SalesDataTable[[#This Row],[Order Date]])</f>
        <v>2026</v>
      </c>
      <c r="D1205" s="16" t="str">
        <f>"Q"&amp;ROUNDUP(MONTH(SalesDataTable[[#This Row],[Order Date]])/3,0)</f>
        <v>Q2</v>
      </c>
      <c r="E1205" s="4">
        <f>MONTH(SalesDataTable[[#This Row],[Order Date]])</f>
        <v>6</v>
      </c>
      <c r="F1205" s="16" t="str">
        <f>TEXT(SalesDataTable[[#This Row],[Order Date]],"MMM")</f>
        <v>Jun</v>
      </c>
      <c r="G1205" s="4" t="s">
        <v>11</v>
      </c>
      <c r="H1205" s="4" t="s">
        <v>39</v>
      </c>
      <c r="I1205" s="4" t="s">
        <v>28</v>
      </c>
      <c r="J1205" s="4" t="s">
        <v>3</v>
      </c>
      <c r="K1205" s="4" t="s">
        <v>14</v>
      </c>
      <c r="L1205" s="4" t="s">
        <v>44</v>
      </c>
      <c r="M1205" s="8">
        <v>2</v>
      </c>
      <c r="N1205" s="5">
        <v>130.33000000000001</v>
      </c>
      <c r="O1205" s="6">
        <v>0.1</v>
      </c>
      <c r="P1205" s="5">
        <v>67.319999999999993</v>
      </c>
      <c r="Q1205" s="5">
        <f t="shared" si="72"/>
        <v>234.59400000000002</v>
      </c>
      <c r="R1205" s="5">
        <f t="shared" si="73"/>
        <v>134.63999999999999</v>
      </c>
      <c r="S1205" s="5">
        <f t="shared" si="74"/>
        <v>99.954000000000036</v>
      </c>
      <c r="T1205" s="7">
        <f t="shared" si="75"/>
        <v>0.42607227806337772</v>
      </c>
    </row>
    <row r="1206" spans="1:20" ht="15.6">
      <c r="A1206" s="2">
        <v>1388</v>
      </c>
      <c r="B1206" s="3">
        <v>46199</v>
      </c>
      <c r="C1206" s="4">
        <f>YEAR(SalesDataTable[[#This Row],[Order Date]])</f>
        <v>2026</v>
      </c>
      <c r="D1206" s="16" t="str">
        <f>"Q"&amp;ROUNDUP(MONTH(SalesDataTable[[#This Row],[Order Date]])/3,0)</f>
        <v>Q2</v>
      </c>
      <c r="E1206" s="4">
        <f>MONTH(SalesDataTable[[#This Row],[Order Date]])</f>
        <v>6</v>
      </c>
      <c r="F1206" s="16" t="str">
        <f>TEXT(SalesDataTable[[#This Row],[Order Date]],"MMM")</f>
        <v>Jun</v>
      </c>
      <c r="G1206" s="4" t="s">
        <v>6</v>
      </c>
      <c r="H1206" s="4" t="s">
        <v>49</v>
      </c>
      <c r="I1206" s="4" t="s">
        <v>2</v>
      </c>
      <c r="J1206" s="4" t="s">
        <v>3</v>
      </c>
      <c r="K1206" s="4" t="s">
        <v>9</v>
      </c>
      <c r="L1206" s="4" t="s">
        <v>37</v>
      </c>
      <c r="M1206" s="8">
        <v>3</v>
      </c>
      <c r="N1206" s="5">
        <v>156.76</v>
      </c>
      <c r="O1206" s="6">
        <v>0.05</v>
      </c>
      <c r="P1206" s="5">
        <v>78.63</v>
      </c>
      <c r="Q1206" s="5">
        <f t="shared" si="72"/>
        <v>446.76599999999996</v>
      </c>
      <c r="R1206" s="5">
        <f t="shared" si="73"/>
        <v>235.89</v>
      </c>
      <c r="S1206" s="5">
        <f t="shared" si="74"/>
        <v>210.87599999999998</v>
      </c>
      <c r="T1206" s="7">
        <f t="shared" si="75"/>
        <v>0.47200547937846654</v>
      </c>
    </row>
    <row r="1207" spans="1:20" ht="15.6">
      <c r="A1207" s="2">
        <v>3932</v>
      </c>
      <c r="B1207" s="3">
        <v>46199</v>
      </c>
      <c r="C1207" s="4">
        <f>YEAR(SalesDataTable[[#This Row],[Order Date]])</f>
        <v>2026</v>
      </c>
      <c r="D1207" s="16" t="str">
        <f>"Q"&amp;ROUNDUP(MONTH(SalesDataTable[[#This Row],[Order Date]])/3,0)</f>
        <v>Q2</v>
      </c>
      <c r="E1207" s="4">
        <f>MONTH(SalesDataTable[[#This Row],[Order Date]])</f>
        <v>6</v>
      </c>
      <c r="F1207" s="16" t="str">
        <f>TEXT(SalesDataTable[[#This Row],[Order Date]],"MMM")</f>
        <v>Jun</v>
      </c>
      <c r="G1207" s="4" t="s">
        <v>11</v>
      </c>
      <c r="H1207" s="4" t="s">
        <v>39</v>
      </c>
      <c r="I1207" s="4" t="s">
        <v>2</v>
      </c>
      <c r="J1207" s="4" t="s">
        <v>13</v>
      </c>
      <c r="K1207" s="4" t="s">
        <v>34</v>
      </c>
      <c r="L1207" s="4" t="s">
        <v>42</v>
      </c>
      <c r="M1207" s="8">
        <v>4</v>
      </c>
      <c r="N1207" s="5">
        <v>35.770000000000003</v>
      </c>
      <c r="O1207" s="6">
        <v>0</v>
      </c>
      <c r="P1207" s="5">
        <v>13.75</v>
      </c>
      <c r="Q1207" s="5">
        <f t="shared" si="72"/>
        <v>143.08000000000001</v>
      </c>
      <c r="R1207" s="5">
        <f t="shared" si="73"/>
        <v>55</v>
      </c>
      <c r="S1207" s="5">
        <f t="shared" si="74"/>
        <v>88.080000000000013</v>
      </c>
      <c r="T1207" s="7">
        <f t="shared" si="75"/>
        <v>0.61559966452334358</v>
      </c>
    </row>
    <row r="1208" spans="1:20" ht="15.6">
      <c r="A1208" s="2">
        <v>4008</v>
      </c>
      <c r="B1208" s="3">
        <v>46199</v>
      </c>
      <c r="C1208" s="4">
        <f>YEAR(SalesDataTable[[#This Row],[Order Date]])</f>
        <v>2026</v>
      </c>
      <c r="D1208" s="16" t="str">
        <f>"Q"&amp;ROUNDUP(MONTH(SalesDataTable[[#This Row],[Order Date]])/3,0)</f>
        <v>Q2</v>
      </c>
      <c r="E1208" s="4">
        <f>MONTH(SalesDataTable[[#This Row],[Order Date]])</f>
        <v>6</v>
      </c>
      <c r="F1208" s="16" t="str">
        <f>TEXT(SalesDataTable[[#This Row],[Order Date]],"MMM")</f>
        <v>Jun</v>
      </c>
      <c r="G1208" s="4" t="s">
        <v>6</v>
      </c>
      <c r="H1208" s="4" t="s">
        <v>49</v>
      </c>
      <c r="I1208" s="4" t="s">
        <v>2</v>
      </c>
      <c r="J1208" s="4" t="s">
        <v>3</v>
      </c>
      <c r="K1208" s="4" t="s">
        <v>4</v>
      </c>
      <c r="L1208" s="4" t="s">
        <v>30</v>
      </c>
      <c r="M1208" s="8">
        <v>2</v>
      </c>
      <c r="N1208" s="5">
        <v>102.49</v>
      </c>
      <c r="O1208" s="6">
        <v>0</v>
      </c>
      <c r="P1208" s="5">
        <v>50.07</v>
      </c>
      <c r="Q1208" s="5">
        <f t="shared" si="72"/>
        <v>204.98</v>
      </c>
      <c r="R1208" s="5">
        <f t="shared" si="73"/>
        <v>100.14</v>
      </c>
      <c r="S1208" s="5">
        <f t="shared" si="74"/>
        <v>104.83999999999999</v>
      </c>
      <c r="T1208" s="7">
        <f t="shared" si="75"/>
        <v>0.51146453312518292</v>
      </c>
    </row>
    <row r="1209" spans="1:20" ht="15.6">
      <c r="A1209" s="2">
        <v>4701</v>
      </c>
      <c r="B1209" s="3">
        <v>46199</v>
      </c>
      <c r="C1209" s="4">
        <f>YEAR(SalesDataTable[[#This Row],[Order Date]])</f>
        <v>2026</v>
      </c>
      <c r="D1209" s="16" t="str">
        <f>"Q"&amp;ROUNDUP(MONTH(SalesDataTable[[#This Row],[Order Date]])/3,0)</f>
        <v>Q2</v>
      </c>
      <c r="E1209" s="4">
        <f>MONTH(SalesDataTable[[#This Row],[Order Date]])</f>
        <v>6</v>
      </c>
      <c r="F1209" s="16" t="str">
        <f>TEXT(SalesDataTable[[#This Row],[Order Date]],"MMM")</f>
        <v>Jun</v>
      </c>
      <c r="G1209" s="4" t="s">
        <v>0</v>
      </c>
      <c r="H1209" s="4" t="s">
        <v>1</v>
      </c>
      <c r="I1209" s="4" t="s">
        <v>8</v>
      </c>
      <c r="J1209" s="4" t="s">
        <v>16</v>
      </c>
      <c r="K1209" s="4" t="s">
        <v>4</v>
      </c>
      <c r="L1209" s="4" t="s">
        <v>5</v>
      </c>
      <c r="M1209" s="8">
        <v>8</v>
      </c>
      <c r="N1209" s="5">
        <v>82.47</v>
      </c>
      <c r="O1209" s="6">
        <v>0.15</v>
      </c>
      <c r="P1209" s="5">
        <v>42.58</v>
      </c>
      <c r="Q1209" s="5">
        <f t="shared" si="72"/>
        <v>560.79599999999994</v>
      </c>
      <c r="R1209" s="5">
        <f t="shared" si="73"/>
        <v>340.64</v>
      </c>
      <c r="S1209" s="5">
        <f t="shared" si="74"/>
        <v>220.15599999999995</v>
      </c>
      <c r="T1209" s="7">
        <f t="shared" si="75"/>
        <v>0.39257769313618496</v>
      </c>
    </row>
    <row r="1210" spans="1:20" ht="15.6">
      <c r="A1210" s="2">
        <v>4805</v>
      </c>
      <c r="B1210" s="3">
        <v>46199</v>
      </c>
      <c r="C1210" s="4">
        <f>YEAR(SalesDataTable[[#This Row],[Order Date]])</f>
        <v>2026</v>
      </c>
      <c r="D1210" s="16" t="str">
        <f>"Q"&amp;ROUNDUP(MONTH(SalesDataTable[[#This Row],[Order Date]])/3,0)</f>
        <v>Q2</v>
      </c>
      <c r="E1210" s="4">
        <f>MONTH(SalesDataTable[[#This Row],[Order Date]])</f>
        <v>6</v>
      </c>
      <c r="F1210" s="16" t="str">
        <f>TEXT(SalesDataTable[[#This Row],[Order Date]],"MMM")</f>
        <v>Jun</v>
      </c>
      <c r="G1210" s="4" t="s">
        <v>11</v>
      </c>
      <c r="H1210" s="4" t="s">
        <v>39</v>
      </c>
      <c r="I1210" s="4" t="s">
        <v>2</v>
      </c>
      <c r="J1210" s="4" t="s">
        <v>3</v>
      </c>
      <c r="K1210" s="4" t="s">
        <v>23</v>
      </c>
      <c r="L1210" s="4" t="s">
        <v>51</v>
      </c>
      <c r="M1210" s="8">
        <v>1</v>
      </c>
      <c r="N1210" s="5">
        <v>121.44</v>
      </c>
      <c r="O1210" s="6">
        <v>0</v>
      </c>
      <c r="P1210" s="5">
        <v>62.34</v>
      </c>
      <c r="Q1210" s="5">
        <f t="shared" si="72"/>
        <v>121.44</v>
      </c>
      <c r="R1210" s="5">
        <f t="shared" si="73"/>
        <v>62.34</v>
      </c>
      <c r="S1210" s="5">
        <f t="shared" si="74"/>
        <v>59.099999999999994</v>
      </c>
      <c r="T1210" s="7">
        <f t="shared" si="75"/>
        <v>0.48666007905138337</v>
      </c>
    </row>
    <row r="1211" spans="1:20" ht="15.6">
      <c r="A1211" s="2">
        <v>912</v>
      </c>
      <c r="B1211" s="3">
        <v>46200</v>
      </c>
      <c r="C1211" s="4">
        <f>YEAR(SalesDataTable[[#This Row],[Order Date]])</f>
        <v>2026</v>
      </c>
      <c r="D1211" s="16" t="str">
        <f>"Q"&amp;ROUNDUP(MONTH(SalesDataTable[[#This Row],[Order Date]])/3,0)</f>
        <v>Q2</v>
      </c>
      <c r="E1211" s="4">
        <f>MONTH(SalesDataTable[[#This Row],[Order Date]])</f>
        <v>6</v>
      </c>
      <c r="F1211" s="16" t="str">
        <f>TEXT(SalesDataTable[[#This Row],[Order Date]],"MMM")</f>
        <v>Jun</v>
      </c>
      <c r="G1211" s="4" t="s">
        <v>0</v>
      </c>
      <c r="H1211" s="4" t="s">
        <v>1</v>
      </c>
      <c r="I1211" s="4" t="s">
        <v>28</v>
      </c>
      <c r="J1211" s="4" t="s">
        <v>13</v>
      </c>
      <c r="K1211" s="4" t="s">
        <v>14</v>
      </c>
      <c r="L1211" s="4" t="s">
        <v>32</v>
      </c>
      <c r="M1211" s="8">
        <v>4</v>
      </c>
      <c r="N1211" s="5">
        <v>46.44</v>
      </c>
      <c r="O1211" s="6">
        <v>0.05</v>
      </c>
      <c r="P1211" s="5">
        <v>18.2</v>
      </c>
      <c r="Q1211" s="5">
        <f t="shared" si="72"/>
        <v>176.47199999999998</v>
      </c>
      <c r="R1211" s="5">
        <f t="shared" si="73"/>
        <v>72.8</v>
      </c>
      <c r="S1211" s="5">
        <f t="shared" si="74"/>
        <v>103.67199999999998</v>
      </c>
      <c r="T1211" s="7">
        <f t="shared" si="75"/>
        <v>0.58746996690693143</v>
      </c>
    </row>
    <row r="1212" spans="1:20" ht="15.6">
      <c r="A1212" s="2">
        <v>1837</v>
      </c>
      <c r="B1212" s="3">
        <v>46200</v>
      </c>
      <c r="C1212" s="4">
        <f>YEAR(SalesDataTable[[#This Row],[Order Date]])</f>
        <v>2026</v>
      </c>
      <c r="D1212" s="16" t="str">
        <f>"Q"&amp;ROUNDUP(MONTH(SalesDataTable[[#This Row],[Order Date]])/3,0)</f>
        <v>Q2</v>
      </c>
      <c r="E1212" s="4">
        <f>MONTH(SalesDataTable[[#This Row],[Order Date]])</f>
        <v>6</v>
      </c>
      <c r="F1212" s="16" t="str">
        <f>TEXT(SalesDataTable[[#This Row],[Order Date]],"MMM")</f>
        <v>Jun</v>
      </c>
      <c r="G1212" s="4" t="s">
        <v>0</v>
      </c>
      <c r="H1212" s="4" t="s">
        <v>1</v>
      </c>
      <c r="I1212" s="4" t="s">
        <v>28</v>
      </c>
      <c r="J1212" s="4" t="s">
        <v>16</v>
      </c>
      <c r="K1212" s="4" t="s">
        <v>23</v>
      </c>
      <c r="L1212" s="4" t="s">
        <v>29</v>
      </c>
      <c r="M1212" s="8">
        <v>2</v>
      </c>
      <c r="N1212" s="5">
        <v>194.13</v>
      </c>
      <c r="O1212" s="6">
        <v>0.1</v>
      </c>
      <c r="P1212" s="5">
        <v>106.51</v>
      </c>
      <c r="Q1212" s="5">
        <f t="shared" si="72"/>
        <v>349.43400000000003</v>
      </c>
      <c r="R1212" s="5">
        <f t="shared" si="73"/>
        <v>213.02</v>
      </c>
      <c r="S1212" s="5">
        <f t="shared" si="74"/>
        <v>136.41400000000002</v>
      </c>
      <c r="T1212" s="7">
        <f t="shared" si="75"/>
        <v>0.39038559499075648</v>
      </c>
    </row>
    <row r="1213" spans="1:20" ht="15.6">
      <c r="A1213" s="2">
        <v>2216</v>
      </c>
      <c r="B1213" s="3">
        <v>46200</v>
      </c>
      <c r="C1213" s="4">
        <f>YEAR(SalesDataTable[[#This Row],[Order Date]])</f>
        <v>2026</v>
      </c>
      <c r="D1213" s="16" t="str">
        <f>"Q"&amp;ROUNDUP(MONTH(SalesDataTable[[#This Row],[Order Date]])/3,0)</f>
        <v>Q2</v>
      </c>
      <c r="E1213" s="4">
        <f>MONTH(SalesDataTable[[#This Row],[Order Date]])</f>
        <v>6</v>
      </c>
      <c r="F1213" s="16" t="str">
        <f>TEXT(SalesDataTable[[#This Row],[Order Date]],"MMM")</f>
        <v>Jun</v>
      </c>
      <c r="G1213" s="4" t="s">
        <v>0</v>
      </c>
      <c r="H1213" s="4" t="s">
        <v>36</v>
      </c>
      <c r="I1213" s="4" t="s">
        <v>2</v>
      </c>
      <c r="J1213" s="4" t="s">
        <v>16</v>
      </c>
      <c r="K1213" s="4" t="s">
        <v>4</v>
      </c>
      <c r="L1213" s="4" t="s">
        <v>5</v>
      </c>
      <c r="M1213" s="8">
        <v>4</v>
      </c>
      <c r="N1213" s="5">
        <v>81.86</v>
      </c>
      <c r="O1213" s="6">
        <v>0.05</v>
      </c>
      <c r="P1213" s="5">
        <v>42.22</v>
      </c>
      <c r="Q1213" s="5">
        <f t="shared" si="72"/>
        <v>311.06799999999998</v>
      </c>
      <c r="R1213" s="5">
        <f t="shared" si="73"/>
        <v>168.88</v>
      </c>
      <c r="S1213" s="5">
        <f t="shared" si="74"/>
        <v>142.18799999999999</v>
      </c>
      <c r="T1213" s="7">
        <f t="shared" si="75"/>
        <v>0.45709619761595532</v>
      </c>
    </row>
    <row r="1214" spans="1:20" ht="15.6">
      <c r="A1214" s="2">
        <v>2451</v>
      </c>
      <c r="B1214" s="3">
        <v>46200</v>
      </c>
      <c r="C1214" s="4">
        <f>YEAR(SalesDataTable[[#This Row],[Order Date]])</f>
        <v>2026</v>
      </c>
      <c r="D1214" s="16" t="str">
        <f>"Q"&amp;ROUNDUP(MONTH(SalesDataTable[[#This Row],[Order Date]])/3,0)</f>
        <v>Q2</v>
      </c>
      <c r="E1214" s="4">
        <f>MONTH(SalesDataTable[[#This Row],[Order Date]])</f>
        <v>6</v>
      </c>
      <c r="F1214" s="16" t="str">
        <f>TEXT(SalesDataTable[[#This Row],[Order Date]],"MMM")</f>
        <v>Jun</v>
      </c>
      <c r="G1214" s="4" t="s">
        <v>0</v>
      </c>
      <c r="H1214" s="4" t="s">
        <v>36</v>
      </c>
      <c r="I1214" s="4" t="s">
        <v>8</v>
      </c>
      <c r="J1214" s="4" t="s">
        <v>16</v>
      </c>
      <c r="K1214" s="4" t="s">
        <v>14</v>
      </c>
      <c r="L1214" s="4" t="s">
        <v>48</v>
      </c>
      <c r="M1214" s="8">
        <v>4</v>
      </c>
      <c r="N1214" s="5">
        <v>162.61000000000001</v>
      </c>
      <c r="O1214" s="6">
        <v>0.05</v>
      </c>
      <c r="P1214" s="5">
        <v>88.64</v>
      </c>
      <c r="Q1214" s="5">
        <f t="shared" si="72"/>
        <v>617.91800000000001</v>
      </c>
      <c r="R1214" s="5">
        <f t="shared" si="73"/>
        <v>354.56</v>
      </c>
      <c r="S1214" s="5">
        <f t="shared" si="74"/>
        <v>263.358</v>
      </c>
      <c r="T1214" s="7">
        <f t="shared" si="75"/>
        <v>0.4262021821665658</v>
      </c>
    </row>
    <row r="1215" spans="1:20" ht="15.6">
      <c r="A1215" s="2">
        <v>2874</v>
      </c>
      <c r="B1215" s="3">
        <v>46200</v>
      </c>
      <c r="C1215" s="4">
        <f>YEAR(SalesDataTable[[#This Row],[Order Date]])</f>
        <v>2026</v>
      </c>
      <c r="D1215" s="16" t="str">
        <f>"Q"&amp;ROUNDUP(MONTH(SalesDataTable[[#This Row],[Order Date]])/3,0)</f>
        <v>Q2</v>
      </c>
      <c r="E1215" s="4">
        <f>MONTH(SalesDataTable[[#This Row],[Order Date]])</f>
        <v>6</v>
      </c>
      <c r="F1215" s="16" t="str">
        <f>TEXT(SalesDataTable[[#This Row],[Order Date]],"MMM")</f>
        <v>Jun</v>
      </c>
      <c r="G1215" s="4" t="s">
        <v>6</v>
      </c>
      <c r="H1215" s="4" t="s">
        <v>43</v>
      </c>
      <c r="I1215" s="4" t="s">
        <v>19</v>
      </c>
      <c r="J1215" s="4" t="s">
        <v>13</v>
      </c>
      <c r="K1215" s="4" t="s">
        <v>4</v>
      </c>
      <c r="L1215" s="4" t="s">
        <v>26</v>
      </c>
      <c r="M1215" s="8">
        <v>1</v>
      </c>
      <c r="N1215" s="5">
        <v>40.26</v>
      </c>
      <c r="O1215" s="6">
        <v>0</v>
      </c>
      <c r="P1215" s="5">
        <v>16.62</v>
      </c>
      <c r="Q1215" s="5">
        <f t="shared" si="72"/>
        <v>40.26</v>
      </c>
      <c r="R1215" s="5">
        <f t="shared" si="73"/>
        <v>16.62</v>
      </c>
      <c r="S1215" s="5">
        <f t="shared" si="74"/>
        <v>23.639999999999997</v>
      </c>
      <c r="T1215" s="7">
        <f t="shared" si="75"/>
        <v>0.58718330849478384</v>
      </c>
    </row>
    <row r="1216" spans="1:20" ht="15.6">
      <c r="A1216" s="2">
        <v>2885</v>
      </c>
      <c r="B1216" s="3">
        <v>46200</v>
      </c>
      <c r="C1216" s="4">
        <f>YEAR(SalesDataTable[[#This Row],[Order Date]])</f>
        <v>2026</v>
      </c>
      <c r="D1216" s="16" t="str">
        <f>"Q"&amp;ROUNDUP(MONTH(SalesDataTable[[#This Row],[Order Date]])/3,0)</f>
        <v>Q2</v>
      </c>
      <c r="E1216" s="4">
        <f>MONTH(SalesDataTable[[#This Row],[Order Date]])</f>
        <v>6</v>
      </c>
      <c r="F1216" s="16" t="str">
        <f>TEXT(SalesDataTable[[#This Row],[Order Date]],"MMM")</f>
        <v>Jun</v>
      </c>
      <c r="G1216" s="4" t="s">
        <v>0</v>
      </c>
      <c r="H1216" s="4" t="s">
        <v>1</v>
      </c>
      <c r="I1216" s="4" t="s">
        <v>2</v>
      </c>
      <c r="J1216" s="4" t="s">
        <v>16</v>
      </c>
      <c r="K1216" s="4" t="s">
        <v>14</v>
      </c>
      <c r="L1216" s="4" t="s">
        <v>32</v>
      </c>
      <c r="M1216" s="8">
        <v>1</v>
      </c>
      <c r="N1216" s="5">
        <v>47.23</v>
      </c>
      <c r="O1216" s="6">
        <v>0.1</v>
      </c>
      <c r="P1216" s="5">
        <v>17.829999999999998</v>
      </c>
      <c r="Q1216" s="5">
        <f t="shared" si="72"/>
        <v>42.506999999999998</v>
      </c>
      <c r="R1216" s="5">
        <f t="shared" si="73"/>
        <v>17.829999999999998</v>
      </c>
      <c r="S1216" s="5">
        <f t="shared" si="74"/>
        <v>24.677</v>
      </c>
      <c r="T1216" s="7">
        <f t="shared" si="75"/>
        <v>0.58053967581810062</v>
      </c>
    </row>
    <row r="1217" spans="1:20" ht="15.6">
      <c r="A1217" s="2">
        <v>3014</v>
      </c>
      <c r="B1217" s="3">
        <v>46200</v>
      </c>
      <c r="C1217" s="4">
        <f>YEAR(SalesDataTable[[#This Row],[Order Date]])</f>
        <v>2026</v>
      </c>
      <c r="D1217" s="16" t="str">
        <f>"Q"&amp;ROUNDUP(MONTH(SalesDataTable[[#This Row],[Order Date]])/3,0)</f>
        <v>Q2</v>
      </c>
      <c r="E1217" s="4">
        <f>MONTH(SalesDataTable[[#This Row],[Order Date]])</f>
        <v>6</v>
      </c>
      <c r="F1217" s="16" t="str">
        <f>TEXT(SalesDataTable[[#This Row],[Order Date]],"MMM")</f>
        <v>Jun</v>
      </c>
      <c r="G1217" s="4" t="s">
        <v>11</v>
      </c>
      <c r="H1217" s="4" t="s">
        <v>39</v>
      </c>
      <c r="I1217" s="4" t="s">
        <v>2</v>
      </c>
      <c r="J1217" s="4" t="s">
        <v>13</v>
      </c>
      <c r="K1217" s="4" t="s">
        <v>34</v>
      </c>
      <c r="L1217" s="4" t="s">
        <v>45</v>
      </c>
      <c r="M1217" s="8">
        <v>1</v>
      </c>
      <c r="N1217" s="5">
        <v>50.13</v>
      </c>
      <c r="O1217" s="6">
        <v>0.15</v>
      </c>
      <c r="P1217" s="5">
        <v>22.22</v>
      </c>
      <c r="Q1217" s="5">
        <f t="shared" si="72"/>
        <v>42.610500000000002</v>
      </c>
      <c r="R1217" s="5">
        <f t="shared" si="73"/>
        <v>22.22</v>
      </c>
      <c r="S1217" s="5">
        <f t="shared" si="74"/>
        <v>20.390500000000003</v>
      </c>
      <c r="T1217" s="7">
        <f t="shared" si="75"/>
        <v>0.47853228664296366</v>
      </c>
    </row>
    <row r="1218" spans="1:20" ht="15.6">
      <c r="A1218" s="2">
        <v>3273</v>
      </c>
      <c r="B1218" s="3">
        <v>46200</v>
      </c>
      <c r="C1218" s="4">
        <f>YEAR(SalesDataTable[[#This Row],[Order Date]])</f>
        <v>2026</v>
      </c>
      <c r="D1218" s="16" t="str">
        <f>"Q"&amp;ROUNDUP(MONTH(SalesDataTable[[#This Row],[Order Date]])/3,0)</f>
        <v>Q2</v>
      </c>
      <c r="E1218" s="4">
        <f>MONTH(SalesDataTable[[#This Row],[Order Date]])</f>
        <v>6</v>
      </c>
      <c r="F1218" s="16" t="str">
        <f>TEXT(SalesDataTable[[#This Row],[Order Date]],"MMM")</f>
        <v>Jun</v>
      </c>
      <c r="G1218" s="4" t="s">
        <v>11</v>
      </c>
      <c r="H1218" s="4" t="s">
        <v>18</v>
      </c>
      <c r="I1218" s="4" t="s">
        <v>2</v>
      </c>
      <c r="J1218" s="4" t="s">
        <v>16</v>
      </c>
      <c r="K1218" s="4" t="s">
        <v>23</v>
      </c>
      <c r="L1218" s="4" t="s">
        <v>24</v>
      </c>
      <c r="M1218" s="8">
        <v>2</v>
      </c>
      <c r="N1218" s="5">
        <v>345.82</v>
      </c>
      <c r="O1218" s="6">
        <v>0.05</v>
      </c>
      <c r="P1218" s="5">
        <v>196.24</v>
      </c>
      <c r="Q1218" s="5">
        <f t="shared" ref="Q1218:Q1281" si="76">M1218*N1218*(1-O1218)</f>
        <v>657.05799999999999</v>
      </c>
      <c r="R1218" s="5">
        <f t="shared" ref="R1218:R1281" si="77">M1218*P1218</f>
        <v>392.48</v>
      </c>
      <c r="S1218" s="5">
        <f t="shared" ref="S1218:S1281" si="78">Q1218-R1218</f>
        <v>264.57799999999997</v>
      </c>
      <c r="T1218" s="7">
        <f t="shared" ref="T1218:T1281" si="79">IFERROR(S1218/Q1218,0)</f>
        <v>0.40267069269379563</v>
      </c>
    </row>
    <row r="1219" spans="1:20" ht="15.6">
      <c r="A1219" s="2">
        <v>5041</v>
      </c>
      <c r="B1219" s="3">
        <v>46200</v>
      </c>
      <c r="C1219" s="4">
        <f>YEAR(SalesDataTable[[#This Row],[Order Date]])</f>
        <v>2026</v>
      </c>
      <c r="D1219" s="16" t="str">
        <f>"Q"&amp;ROUNDUP(MONTH(SalesDataTable[[#This Row],[Order Date]])/3,0)</f>
        <v>Q2</v>
      </c>
      <c r="E1219" s="4">
        <f>MONTH(SalesDataTable[[#This Row],[Order Date]])</f>
        <v>6</v>
      </c>
      <c r="F1219" s="16" t="str">
        <f>TEXT(SalesDataTable[[#This Row],[Order Date]],"MMM")</f>
        <v>Jun</v>
      </c>
      <c r="G1219" s="4" t="s">
        <v>0</v>
      </c>
      <c r="H1219" s="4" t="s">
        <v>50</v>
      </c>
      <c r="I1219" s="4" t="s">
        <v>19</v>
      </c>
      <c r="J1219" s="4" t="s">
        <v>13</v>
      </c>
      <c r="K1219" s="4" t="s">
        <v>23</v>
      </c>
      <c r="L1219" s="4" t="s">
        <v>51</v>
      </c>
      <c r="M1219" s="8">
        <v>1</v>
      </c>
      <c r="N1219" s="5">
        <v>126.12</v>
      </c>
      <c r="O1219" s="6">
        <v>0</v>
      </c>
      <c r="P1219" s="5">
        <v>62.18</v>
      </c>
      <c r="Q1219" s="5">
        <f t="shared" si="76"/>
        <v>126.12</v>
      </c>
      <c r="R1219" s="5">
        <f t="shared" si="77"/>
        <v>62.18</v>
      </c>
      <c r="S1219" s="5">
        <f t="shared" si="78"/>
        <v>63.940000000000005</v>
      </c>
      <c r="T1219" s="7">
        <f t="shared" si="79"/>
        <v>0.50697748176339996</v>
      </c>
    </row>
    <row r="1220" spans="1:20" ht="15.6">
      <c r="A1220" s="2">
        <v>312</v>
      </c>
      <c r="B1220" s="3">
        <v>46201</v>
      </c>
      <c r="C1220" s="4">
        <f>YEAR(SalesDataTable[[#This Row],[Order Date]])</f>
        <v>2026</v>
      </c>
      <c r="D1220" s="16" t="str">
        <f>"Q"&amp;ROUNDUP(MONTH(SalesDataTable[[#This Row],[Order Date]])/3,0)</f>
        <v>Q2</v>
      </c>
      <c r="E1220" s="4">
        <f>MONTH(SalesDataTable[[#This Row],[Order Date]])</f>
        <v>6</v>
      </c>
      <c r="F1220" s="16" t="str">
        <f>TEXT(SalesDataTable[[#This Row],[Order Date]],"MMM")</f>
        <v>Jun</v>
      </c>
      <c r="G1220" s="4" t="s">
        <v>20</v>
      </c>
      <c r="H1220" s="4" t="s">
        <v>31</v>
      </c>
      <c r="I1220" s="4" t="s">
        <v>28</v>
      </c>
      <c r="J1220" s="4" t="s">
        <v>3</v>
      </c>
      <c r="K1220" s="4" t="s">
        <v>34</v>
      </c>
      <c r="L1220" s="4" t="s">
        <v>42</v>
      </c>
      <c r="M1220" s="8">
        <v>1</v>
      </c>
      <c r="N1220" s="5">
        <v>36</v>
      </c>
      <c r="O1220" s="6">
        <v>0</v>
      </c>
      <c r="P1220" s="5">
        <v>13.95</v>
      </c>
      <c r="Q1220" s="5">
        <f t="shared" si="76"/>
        <v>36</v>
      </c>
      <c r="R1220" s="5">
        <f t="shared" si="77"/>
        <v>13.95</v>
      </c>
      <c r="S1220" s="5">
        <f t="shared" si="78"/>
        <v>22.05</v>
      </c>
      <c r="T1220" s="7">
        <f t="shared" si="79"/>
        <v>0.61250000000000004</v>
      </c>
    </row>
    <row r="1221" spans="1:20" ht="15.6">
      <c r="A1221" s="2">
        <v>647</v>
      </c>
      <c r="B1221" s="3">
        <v>46201</v>
      </c>
      <c r="C1221" s="4">
        <f>YEAR(SalesDataTable[[#This Row],[Order Date]])</f>
        <v>2026</v>
      </c>
      <c r="D1221" s="16" t="str">
        <f>"Q"&amp;ROUNDUP(MONTH(SalesDataTable[[#This Row],[Order Date]])/3,0)</f>
        <v>Q2</v>
      </c>
      <c r="E1221" s="4">
        <f>MONTH(SalesDataTable[[#This Row],[Order Date]])</f>
        <v>6</v>
      </c>
      <c r="F1221" s="16" t="str">
        <f>TEXT(SalesDataTable[[#This Row],[Order Date]],"MMM")</f>
        <v>Jun</v>
      </c>
      <c r="G1221" s="4" t="s">
        <v>0</v>
      </c>
      <c r="H1221" s="4" t="s">
        <v>1</v>
      </c>
      <c r="I1221" s="4" t="s">
        <v>2</v>
      </c>
      <c r="J1221" s="4" t="s">
        <v>3</v>
      </c>
      <c r="K1221" s="4" t="s">
        <v>14</v>
      </c>
      <c r="L1221" s="4" t="s">
        <v>48</v>
      </c>
      <c r="M1221" s="8">
        <v>1</v>
      </c>
      <c r="N1221" s="5">
        <v>162.25</v>
      </c>
      <c r="O1221" s="6">
        <v>0.05</v>
      </c>
      <c r="P1221" s="5">
        <v>89.28</v>
      </c>
      <c r="Q1221" s="5">
        <f t="shared" si="76"/>
        <v>154.13749999999999</v>
      </c>
      <c r="R1221" s="5">
        <f t="shared" si="77"/>
        <v>89.28</v>
      </c>
      <c r="S1221" s="5">
        <f t="shared" si="78"/>
        <v>64.857499999999987</v>
      </c>
      <c r="T1221" s="7">
        <f t="shared" si="79"/>
        <v>0.42077690373854509</v>
      </c>
    </row>
    <row r="1222" spans="1:20" ht="15.6">
      <c r="A1222" s="2">
        <v>708</v>
      </c>
      <c r="B1222" s="3">
        <v>46201</v>
      </c>
      <c r="C1222" s="4">
        <f>YEAR(SalesDataTable[[#This Row],[Order Date]])</f>
        <v>2026</v>
      </c>
      <c r="D1222" s="16" t="str">
        <f>"Q"&amp;ROUNDUP(MONTH(SalesDataTable[[#This Row],[Order Date]])/3,0)</f>
        <v>Q2</v>
      </c>
      <c r="E1222" s="4">
        <f>MONTH(SalesDataTable[[#This Row],[Order Date]])</f>
        <v>6</v>
      </c>
      <c r="F1222" s="16" t="str">
        <f>TEXT(SalesDataTable[[#This Row],[Order Date]],"MMM")</f>
        <v>Jun</v>
      </c>
      <c r="G1222" s="4" t="s">
        <v>6</v>
      </c>
      <c r="H1222" s="4" t="s">
        <v>41</v>
      </c>
      <c r="I1222" s="4" t="s">
        <v>2</v>
      </c>
      <c r="J1222" s="4" t="s">
        <v>3</v>
      </c>
      <c r="K1222" s="4" t="s">
        <v>9</v>
      </c>
      <c r="L1222" s="4" t="s">
        <v>37</v>
      </c>
      <c r="M1222" s="8">
        <v>1</v>
      </c>
      <c r="N1222" s="5">
        <v>150.44</v>
      </c>
      <c r="O1222" s="6">
        <v>0</v>
      </c>
      <c r="P1222" s="5">
        <v>80.5</v>
      </c>
      <c r="Q1222" s="5">
        <f t="shared" si="76"/>
        <v>150.44</v>
      </c>
      <c r="R1222" s="5">
        <f t="shared" si="77"/>
        <v>80.5</v>
      </c>
      <c r="S1222" s="5">
        <f t="shared" si="78"/>
        <v>69.94</v>
      </c>
      <c r="T1222" s="7">
        <f t="shared" si="79"/>
        <v>0.46490295134272797</v>
      </c>
    </row>
    <row r="1223" spans="1:20" ht="15.6">
      <c r="A1223" s="2">
        <v>886</v>
      </c>
      <c r="B1223" s="3">
        <v>46201</v>
      </c>
      <c r="C1223" s="4">
        <f>YEAR(SalesDataTable[[#This Row],[Order Date]])</f>
        <v>2026</v>
      </c>
      <c r="D1223" s="16" t="str">
        <f>"Q"&amp;ROUNDUP(MONTH(SalesDataTable[[#This Row],[Order Date]])/3,0)</f>
        <v>Q2</v>
      </c>
      <c r="E1223" s="4">
        <f>MONTH(SalesDataTable[[#This Row],[Order Date]])</f>
        <v>6</v>
      </c>
      <c r="F1223" s="16" t="str">
        <f>TEXT(SalesDataTable[[#This Row],[Order Date]],"MMM")</f>
        <v>Jun</v>
      </c>
      <c r="G1223" s="4" t="s">
        <v>0</v>
      </c>
      <c r="H1223" s="4" t="s">
        <v>1</v>
      </c>
      <c r="I1223" s="4" t="s">
        <v>19</v>
      </c>
      <c r="J1223" s="4" t="s">
        <v>16</v>
      </c>
      <c r="K1223" s="4" t="s">
        <v>23</v>
      </c>
      <c r="L1223" s="4" t="s">
        <v>51</v>
      </c>
      <c r="M1223" s="8">
        <v>2</v>
      </c>
      <c r="N1223" s="5">
        <v>126.17</v>
      </c>
      <c r="O1223" s="6">
        <v>0.05</v>
      </c>
      <c r="P1223" s="5">
        <v>61.13</v>
      </c>
      <c r="Q1223" s="5">
        <f t="shared" si="76"/>
        <v>239.72299999999998</v>
      </c>
      <c r="R1223" s="5">
        <f t="shared" si="77"/>
        <v>122.26</v>
      </c>
      <c r="S1223" s="5">
        <f t="shared" si="78"/>
        <v>117.46299999999998</v>
      </c>
      <c r="T1223" s="7">
        <f t="shared" si="79"/>
        <v>0.48999470221881081</v>
      </c>
    </row>
    <row r="1224" spans="1:20" ht="15.6">
      <c r="A1224" s="2">
        <v>944</v>
      </c>
      <c r="B1224" s="3">
        <v>46201</v>
      </c>
      <c r="C1224" s="4">
        <f>YEAR(SalesDataTable[[#This Row],[Order Date]])</f>
        <v>2026</v>
      </c>
      <c r="D1224" s="16" t="str">
        <f>"Q"&amp;ROUNDUP(MONTH(SalesDataTable[[#This Row],[Order Date]])/3,0)</f>
        <v>Q2</v>
      </c>
      <c r="E1224" s="4">
        <f>MONTH(SalesDataTable[[#This Row],[Order Date]])</f>
        <v>6</v>
      </c>
      <c r="F1224" s="16" t="str">
        <f>TEXT(SalesDataTable[[#This Row],[Order Date]],"MMM")</f>
        <v>Jun</v>
      </c>
      <c r="G1224" s="4" t="s">
        <v>20</v>
      </c>
      <c r="H1224" s="4" t="s">
        <v>31</v>
      </c>
      <c r="I1224" s="4" t="s">
        <v>28</v>
      </c>
      <c r="J1224" s="4" t="s">
        <v>3</v>
      </c>
      <c r="K1224" s="4" t="s">
        <v>23</v>
      </c>
      <c r="L1224" s="4" t="s">
        <v>40</v>
      </c>
      <c r="M1224" s="8">
        <v>2</v>
      </c>
      <c r="N1224" s="5">
        <v>83.72</v>
      </c>
      <c r="O1224" s="6">
        <v>0</v>
      </c>
      <c r="P1224" s="5">
        <v>38.96</v>
      </c>
      <c r="Q1224" s="5">
        <f t="shared" si="76"/>
        <v>167.44</v>
      </c>
      <c r="R1224" s="5">
        <f t="shared" si="77"/>
        <v>77.92</v>
      </c>
      <c r="S1224" s="5">
        <f t="shared" si="78"/>
        <v>89.52</v>
      </c>
      <c r="T1224" s="7">
        <f t="shared" si="79"/>
        <v>0.53463927376970855</v>
      </c>
    </row>
    <row r="1225" spans="1:20" ht="15.6">
      <c r="A1225" s="2">
        <v>1050</v>
      </c>
      <c r="B1225" s="3">
        <v>46201</v>
      </c>
      <c r="C1225" s="4">
        <f>YEAR(SalesDataTable[[#This Row],[Order Date]])</f>
        <v>2026</v>
      </c>
      <c r="D1225" s="16" t="str">
        <f>"Q"&amp;ROUNDUP(MONTH(SalesDataTable[[#This Row],[Order Date]])/3,0)</f>
        <v>Q2</v>
      </c>
      <c r="E1225" s="4">
        <f>MONTH(SalesDataTable[[#This Row],[Order Date]])</f>
        <v>6</v>
      </c>
      <c r="F1225" s="16" t="str">
        <f>TEXT(SalesDataTable[[#This Row],[Order Date]],"MMM")</f>
        <v>Jun</v>
      </c>
      <c r="G1225" s="4" t="s">
        <v>20</v>
      </c>
      <c r="H1225" s="4" t="s">
        <v>33</v>
      </c>
      <c r="I1225" s="4" t="s">
        <v>28</v>
      </c>
      <c r="J1225" s="4" t="s">
        <v>13</v>
      </c>
      <c r="K1225" s="4" t="s">
        <v>9</v>
      </c>
      <c r="L1225" s="4" t="s">
        <v>46</v>
      </c>
      <c r="M1225" s="8">
        <v>1</v>
      </c>
      <c r="N1225" s="5">
        <v>70.58</v>
      </c>
      <c r="O1225" s="6">
        <v>0</v>
      </c>
      <c r="P1225" s="5">
        <v>32.78</v>
      </c>
      <c r="Q1225" s="5">
        <f t="shared" si="76"/>
        <v>70.58</v>
      </c>
      <c r="R1225" s="5">
        <f t="shared" si="77"/>
        <v>32.78</v>
      </c>
      <c r="S1225" s="5">
        <f t="shared" si="78"/>
        <v>37.799999999999997</v>
      </c>
      <c r="T1225" s="7">
        <f t="shared" si="79"/>
        <v>0.53556248228960046</v>
      </c>
    </row>
    <row r="1226" spans="1:20" ht="15.6">
      <c r="A1226" s="2">
        <v>1677</v>
      </c>
      <c r="B1226" s="3">
        <v>46201</v>
      </c>
      <c r="C1226" s="4">
        <f>YEAR(SalesDataTable[[#This Row],[Order Date]])</f>
        <v>2026</v>
      </c>
      <c r="D1226" s="16" t="str">
        <f>"Q"&amp;ROUNDUP(MONTH(SalesDataTable[[#This Row],[Order Date]])/3,0)</f>
        <v>Q2</v>
      </c>
      <c r="E1226" s="4">
        <f>MONTH(SalesDataTable[[#This Row],[Order Date]])</f>
        <v>6</v>
      </c>
      <c r="F1226" s="16" t="str">
        <f>TEXT(SalesDataTable[[#This Row],[Order Date]],"MMM")</f>
        <v>Jun</v>
      </c>
      <c r="G1226" s="4" t="s">
        <v>20</v>
      </c>
      <c r="H1226" s="4" t="s">
        <v>47</v>
      </c>
      <c r="I1226" s="4" t="s">
        <v>8</v>
      </c>
      <c r="J1226" s="4" t="s">
        <v>16</v>
      </c>
      <c r="K1226" s="4" t="s">
        <v>23</v>
      </c>
      <c r="L1226" s="4" t="s">
        <v>40</v>
      </c>
      <c r="M1226" s="8">
        <v>5</v>
      </c>
      <c r="N1226" s="5">
        <v>81.96</v>
      </c>
      <c r="O1226" s="6">
        <v>0.05</v>
      </c>
      <c r="P1226" s="5">
        <v>39.130000000000003</v>
      </c>
      <c r="Q1226" s="5">
        <f t="shared" si="76"/>
        <v>389.30999999999995</v>
      </c>
      <c r="R1226" s="5">
        <f t="shared" si="77"/>
        <v>195.65</v>
      </c>
      <c r="S1226" s="5">
        <f t="shared" si="78"/>
        <v>193.65999999999994</v>
      </c>
      <c r="T1226" s="7">
        <f t="shared" si="79"/>
        <v>0.497444196141892</v>
      </c>
    </row>
    <row r="1227" spans="1:20" ht="15.6">
      <c r="A1227" s="2">
        <v>2109</v>
      </c>
      <c r="B1227" s="3">
        <v>46201</v>
      </c>
      <c r="C1227" s="4">
        <f>YEAR(SalesDataTable[[#This Row],[Order Date]])</f>
        <v>2026</v>
      </c>
      <c r="D1227" s="16" t="str">
        <f>"Q"&amp;ROUNDUP(MONTH(SalesDataTable[[#This Row],[Order Date]])/3,0)</f>
        <v>Q2</v>
      </c>
      <c r="E1227" s="4">
        <f>MONTH(SalesDataTable[[#This Row],[Order Date]])</f>
        <v>6</v>
      </c>
      <c r="F1227" s="16" t="str">
        <f>TEXT(SalesDataTable[[#This Row],[Order Date]],"MMM")</f>
        <v>Jun</v>
      </c>
      <c r="G1227" s="4" t="s">
        <v>6</v>
      </c>
      <c r="H1227" s="4" t="s">
        <v>49</v>
      </c>
      <c r="I1227" s="4" t="s">
        <v>2</v>
      </c>
      <c r="J1227" s="4" t="s">
        <v>13</v>
      </c>
      <c r="K1227" s="4" t="s">
        <v>4</v>
      </c>
      <c r="L1227" s="4" t="s">
        <v>26</v>
      </c>
      <c r="M1227" s="8">
        <v>1</v>
      </c>
      <c r="N1227" s="5">
        <v>40.67</v>
      </c>
      <c r="O1227" s="6">
        <v>0</v>
      </c>
      <c r="P1227" s="5">
        <v>16.5</v>
      </c>
      <c r="Q1227" s="5">
        <f t="shared" si="76"/>
        <v>40.67</v>
      </c>
      <c r="R1227" s="5">
        <f t="shared" si="77"/>
        <v>16.5</v>
      </c>
      <c r="S1227" s="5">
        <f t="shared" si="78"/>
        <v>24.17</v>
      </c>
      <c r="T1227" s="7">
        <f t="shared" si="79"/>
        <v>0.59429554954511932</v>
      </c>
    </row>
    <row r="1228" spans="1:20" ht="15.6">
      <c r="A1228" s="2">
        <v>3688</v>
      </c>
      <c r="B1228" s="3">
        <v>46201</v>
      </c>
      <c r="C1228" s="4">
        <f>YEAR(SalesDataTable[[#This Row],[Order Date]])</f>
        <v>2026</v>
      </c>
      <c r="D1228" s="16" t="str">
        <f>"Q"&amp;ROUNDUP(MONTH(SalesDataTable[[#This Row],[Order Date]])/3,0)</f>
        <v>Q2</v>
      </c>
      <c r="E1228" s="4">
        <f>MONTH(SalesDataTable[[#This Row],[Order Date]])</f>
        <v>6</v>
      </c>
      <c r="F1228" s="16" t="str">
        <f>TEXT(SalesDataTable[[#This Row],[Order Date]],"MMM")</f>
        <v>Jun</v>
      </c>
      <c r="G1228" s="4" t="s">
        <v>11</v>
      </c>
      <c r="H1228" s="4" t="s">
        <v>52</v>
      </c>
      <c r="I1228" s="4" t="s">
        <v>19</v>
      </c>
      <c r="J1228" s="4" t="s">
        <v>13</v>
      </c>
      <c r="K1228" s="4" t="s">
        <v>34</v>
      </c>
      <c r="L1228" s="4" t="s">
        <v>35</v>
      </c>
      <c r="M1228" s="8">
        <v>1</v>
      </c>
      <c r="N1228" s="5">
        <v>40.94</v>
      </c>
      <c r="O1228" s="6">
        <v>0</v>
      </c>
      <c r="P1228" s="5">
        <v>14.47</v>
      </c>
      <c r="Q1228" s="5">
        <f t="shared" si="76"/>
        <v>40.94</v>
      </c>
      <c r="R1228" s="5">
        <f t="shared" si="77"/>
        <v>14.47</v>
      </c>
      <c r="S1228" s="5">
        <f t="shared" si="78"/>
        <v>26.47</v>
      </c>
      <c r="T1228" s="7">
        <f t="shared" si="79"/>
        <v>0.64655593551538837</v>
      </c>
    </row>
    <row r="1229" spans="1:20" ht="15.6">
      <c r="A1229" s="2">
        <v>521</v>
      </c>
      <c r="B1229" s="3">
        <v>46202</v>
      </c>
      <c r="C1229" s="4">
        <f>YEAR(SalesDataTable[[#This Row],[Order Date]])</f>
        <v>2026</v>
      </c>
      <c r="D1229" s="16" t="str">
        <f>"Q"&amp;ROUNDUP(MONTH(SalesDataTable[[#This Row],[Order Date]])/3,0)</f>
        <v>Q2</v>
      </c>
      <c r="E1229" s="4">
        <f>MONTH(SalesDataTable[[#This Row],[Order Date]])</f>
        <v>6</v>
      </c>
      <c r="F1229" s="16" t="str">
        <f>TEXT(SalesDataTable[[#This Row],[Order Date]],"MMM")</f>
        <v>Jun</v>
      </c>
      <c r="G1229" s="4" t="s">
        <v>20</v>
      </c>
      <c r="H1229" s="4" t="s">
        <v>33</v>
      </c>
      <c r="I1229" s="4" t="s">
        <v>8</v>
      </c>
      <c r="J1229" s="4" t="s">
        <v>16</v>
      </c>
      <c r="K1229" s="4" t="s">
        <v>4</v>
      </c>
      <c r="L1229" s="4" t="s">
        <v>30</v>
      </c>
      <c r="M1229" s="8">
        <v>3</v>
      </c>
      <c r="N1229" s="5">
        <v>100.89</v>
      </c>
      <c r="O1229" s="6">
        <v>0.05</v>
      </c>
      <c r="P1229" s="5">
        <v>49.08</v>
      </c>
      <c r="Q1229" s="5">
        <f t="shared" si="76"/>
        <v>287.53649999999999</v>
      </c>
      <c r="R1229" s="5">
        <f t="shared" si="77"/>
        <v>147.24</v>
      </c>
      <c r="S1229" s="5">
        <f t="shared" si="78"/>
        <v>140.29649999999998</v>
      </c>
      <c r="T1229" s="7">
        <f t="shared" si="79"/>
        <v>0.48792588071427451</v>
      </c>
    </row>
    <row r="1230" spans="1:20" ht="15.6">
      <c r="A1230" s="2">
        <v>557</v>
      </c>
      <c r="B1230" s="3">
        <v>46202</v>
      </c>
      <c r="C1230" s="4">
        <f>YEAR(SalesDataTable[[#This Row],[Order Date]])</f>
        <v>2026</v>
      </c>
      <c r="D1230" s="16" t="str">
        <f>"Q"&amp;ROUNDUP(MONTH(SalesDataTable[[#This Row],[Order Date]])/3,0)</f>
        <v>Q2</v>
      </c>
      <c r="E1230" s="4">
        <f>MONTH(SalesDataTable[[#This Row],[Order Date]])</f>
        <v>6</v>
      </c>
      <c r="F1230" s="16" t="str">
        <f>TEXT(SalesDataTable[[#This Row],[Order Date]],"MMM")</f>
        <v>Jun</v>
      </c>
      <c r="G1230" s="4" t="s">
        <v>6</v>
      </c>
      <c r="H1230" s="4" t="s">
        <v>43</v>
      </c>
      <c r="I1230" s="4" t="s">
        <v>8</v>
      </c>
      <c r="J1230" s="4" t="s">
        <v>16</v>
      </c>
      <c r="K1230" s="4" t="s">
        <v>4</v>
      </c>
      <c r="L1230" s="4" t="s">
        <v>26</v>
      </c>
      <c r="M1230" s="8">
        <v>3</v>
      </c>
      <c r="N1230" s="5">
        <v>39.78</v>
      </c>
      <c r="O1230" s="6">
        <v>0.15</v>
      </c>
      <c r="P1230" s="5">
        <v>16.850000000000001</v>
      </c>
      <c r="Q1230" s="5">
        <f t="shared" si="76"/>
        <v>101.43900000000001</v>
      </c>
      <c r="R1230" s="5">
        <f t="shared" si="77"/>
        <v>50.550000000000004</v>
      </c>
      <c r="S1230" s="5">
        <f t="shared" si="78"/>
        <v>50.889000000000003</v>
      </c>
      <c r="T1230" s="7">
        <f t="shared" si="79"/>
        <v>0.50167095495815217</v>
      </c>
    </row>
    <row r="1231" spans="1:20" ht="15.6">
      <c r="A1231" s="2">
        <v>929</v>
      </c>
      <c r="B1231" s="3">
        <v>46202</v>
      </c>
      <c r="C1231" s="4">
        <f>YEAR(SalesDataTable[[#This Row],[Order Date]])</f>
        <v>2026</v>
      </c>
      <c r="D1231" s="16" t="str">
        <f>"Q"&amp;ROUNDUP(MONTH(SalesDataTable[[#This Row],[Order Date]])/3,0)</f>
        <v>Q2</v>
      </c>
      <c r="E1231" s="4">
        <f>MONTH(SalesDataTable[[#This Row],[Order Date]])</f>
        <v>6</v>
      </c>
      <c r="F1231" s="16" t="str">
        <f>TEXT(SalesDataTable[[#This Row],[Order Date]],"MMM")</f>
        <v>Jun</v>
      </c>
      <c r="G1231" s="4" t="s">
        <v>0</v>
      </c>
      <c r="H1231" s="4" t="s">
        <v>1</v>
      </c>
      <c r="I1231" s="4" t="s">
        <v>2</v>
      </c>
      <c r="J1231" s="4" t="s">
        <v>3</v>
      </c>
      <c r="K1231" s="4" t="s">
        <v>34</v>
      </c>
      <c r="L1231" s="4" t="s">
        <v>35</v>
      </c>
      <c r="M1231" s="8">
        <v>1</v>
      </c>
      <c r="N1231" s="5">
        <v>40.299999999999997</v>
      </c>
      <c r="O1231" s="6">
        <v>0.05</v>
      </c>
      <c r="P1231" s="5">
        <v>14.79</v>
      </c>
      <c r="Q1231" s="5">
        <f t="shared" si="76"/>
        <v>38.284999999999997</v>
      </c>
      <c r="R1231" s="5">
        <f t="shared" si="77"/>
        <v>14.79</v>
      </c>
      <c r="S1231" s="5">
        <f t="shared" si="78"/>
        <v>23.494999999999997</v>
      </c>
      <c r="T1231" s="7">
        <f t="shared" si="79"/>
        <v>0.61368682251534545</v>
      </c>
    </row>
    <row r="1232" spans="1:20" ht="15.6">
      <c r="A1232" s="2">
        <v>1089</v>
      </c>
      <c r="B1232" s="3">
        <v>46202</v>
      </c>
      <c r="C1232" s="4">
        <f>YEAR(SalesDataTable[[#This Row],[Order Date]])</f>
        <v>2026</v>
      </c>
      <c r="D1232" s="16" t="str">
        <f>"Q"&amp;ROUNDUP(MONTH(SalesDataTable[[#This Row],[Order Date]])/3,0)</f>
        <v>Q2</v>
      </c>
      <c r="E1232" s="4">
        <f>MONTH(SalesDataTable[[#This Row],[Order Date]])</f>
        <v>6</v>
      </c>
      <c r="F1232" s="16" t="str">
        <f>TEXT(SalesDataTable[[#This Row],[Order Date]],"MMM")</f>
        <v>Jun</v>
      </c>
      <c r="G1232" s="4" t="s">
        <v>6</v>
      </c>
      <c r="H1232" s="4" t="s">
        <v>41</v>
      </c>
      <c r="I1232" s="4" t="s">
        <v>19</v>
      </c>
      <c r="J1232" s="4" t="s">
        <v>3</v>
      </c>
      <c r="K1232" s="4" t="s">
        <v>9</v>
      </c>
      <c r="L1232" s="4" t="s">
        <v>10</v>
      </c>
      <c r="M1232" s="8">
        <v>1</v>
      </c>
      <c r="N1232" s="5">
        <v>90.91</v>
      </c>
      <c r="O1232" s="6">
        <v>0.05</v>
      </c>
      <c r="P1232" s="5">
        <v>45.9</v>
      </c>
      <c r="Q1232" s="5">
        <f t="shared" si="76"/>
        <v>86.364499999999992</v>
      </c>
      <c r="R1232" s="5">
        <f t="shared" si="77"/>
        <v>45.9</v>
      </c>
      <c r="S1232" s="5">
        <f t="shared" si="78"/>
        <v>40.464499999999994</v>
      </c>
      <c r="T1232" s="7">
        <f t="shared" si="79"/>
        <v>0.46853163047316893</v>
      </c>
    </row>
    <row r="1233" spans="1:20" ht="15.6">
      <c r="A1233" s="2">
        <v>1655</v>
      </c>
      <c r="B1233" s="3">
        <v>46202</v>
      </c>
      <c r="C1233" s="4">
        <f>YEAR(SalesDataTable[[#This Row],[Order Date]])</f>
        <v>2026</v>
      </c>
      <c r="D1233" s="16" t="str">
        <f>"Q"&amp;ROUNDUP(MONTH(SalesDataTable[[#This Row],[Order Date]])/3,0)</f>
        <v>Q2</v>
      </c>
      <c r="E1233" s="4">
        <f>MONTH(SalesDataTable[[#This Row],[Order Date]])</f>
        <v>6</v>
      </c>
      <c r="F1233" s="16" t="str">
        <f>TEXT(SalesDataTable[[#This Row],[Order Date]],"MMM")</f>
        <v>Jun</v>
      </c>
      <c r="G1233" s="4" t="s">
        <v>0</v>
      </c>
      <c r="H1233" s="4" t="s">
        <v>1</v>
      </c>
      <c r="I1233" s="4" t="s">
        <v>8</v>
      </c>
      <c r="J1233" s="4" t="s">
        <v>16</v>
      </c>
      <c r="K1233" s="4" t="s">
        <v>14</v>
      </c>
      <c r="L1233" s="4" t="s">
        <v>48</v>
      </c>
      <c r="M1233" s="8">
        <v>5</v>
      </c>
      <c r="N1233" s="5">
        <v>162.29</v>
      </c>
      <c r="O1233" s="6">
        <v>0.15</v>
      </c>
      <c r="P1233" s="5">
        <v>86.66</v>
      </c>
      <c r="Q1233" s="5">
        <f t="shared" si="76"/>
        <v>689.73249999999996</v>
      </c>
      <c r="R1233" s="5">
        <f t="shared" si="77"/>
        <v>433.29999999999995</v>
      </c>
      <c r="S1233" s="5">
        <f t="shared" si="78"/>
        <v>256.4325</v>
      </c>
      <c r="T1233" s="7">
        <f t="shared" si="79"/>
        <v>0.37178543855770174</v>
      </c>
    </row>
    <row r="1234" spans="1:20" ht="15.6">
      <c r="A1234" s="2">
        <v>1897</v>
      </c>
      <c r="B1234" s="3">
        <v>46202</v>
      </c>
      <c r="C1234" s="4">
        <f>YEAR(SalesDataTable[[#This Row],[Order Date]])</f>
        <v>2026</v>
      </c>
      <c r="D1234" s="16" t="str">
        <f>"Q"&amp;ROUNDUP(MONTH(SalesDataTable[[#This Row],[Order Date]])/3,0)</f>
        <v>Q2</v>
      </c>
      <c r="E1234" s="4">
        <f>MONTH(SalesDataTable[[#This Row],[Order Date]])</f>
        <v>6</v>
      </c>
      <c r="F1234" s="16" t="str">
        <f>TEXT(SalesDataTable[[#This Row],[Order Date]],"MMM")</f>
        <v>Jun</v>
      </c>
      <c r="G1234" s="4" t="s">
        <v>6</v>
      </c>
      <c r="H1234" s="4" t="s">
        <v>41</v>
      </c>
      <c r="I1234" s="4" t="s">
        <v>2</v>
      </c>
      <c r="J1234" s="4" t="s">
        <v>16</v>
      </c>
      <c r="K1234" s="4" t="s">
        <v>4</v>
      </c>
      <c r="L1234" s="4" t="s">
        <v>22</v>
      </c>
      <c r="M1234" s="8">
        <v>2</v>
      </c>
      <c r="N1234" s="5">
        <v>51.03</v>
      </c>
      <c r="O1234" s="6">
        <v>0</v>
      </c>
      <c r="P1234" s="5">
        <v>22.59</v>
      </c>
      <c r="Q1234" s="5">
        <f t="shared" si="76"/>
        <v>102.06</v>
      </c>
      <c r="R1234" s="5">
        <f t="shared" si="77"/>
        <v>45.18</v>
      </c>
      <c r="S1234" s="5">
        <f t="shared" si="78"/>
        <v>56.88</v>
      </c>
      <c r="T1234" s="7">
        <f t="shared" si="79"/>
        <v>0.55731922398589062</v>
      </c>
    </row>
    <row r="1235" spans="1:20" ht="15.6">
      <c r="A1235" s="2">
        <v>2417</v>
      </c>
      <c r="B1235" s="3">
        <v>46202</v>
      </c>
      <c r="C1235" s="4">
        <f>YEAR(SalesDataTable[[#This Row],[Order Date]])</f>
        <v>2026</v>
      </c>
      <c r="D1235" s="16" t="str">
        <f>"Q"&amp;ROUNDUP(MONTH(SalesDataTable[[#This Row],[Order Date]])/3,0)</f>
        <v>Q2</v>
      </c>
      <c r="E1235" s="4">
        <f>MONTH(SalesDataTable[[#This Row],[Order Date]])</f>
        <v>6</v>
      </c>
      <c r="F1235" s="16" t="str">
        <f>TEXT(SalesDataTable[[#This Row],[Order Date]],"MMM")</f>
        <v>Jun</v>
      </c>
      <c r="G1235" s="4" t="s">
        <v>6</v>
      </c>
      <c r="H1235" s="4" t="s">
        <v>43</v>
      </c>
      <c r="I1235" s="4" t="s">
        <v>2</v>
      </c>
      <c r="J1235" s="4" t="s">
        <v>16</v>
      </c>
      <c r="K1235" s="4" t="s">
        <v>34</v>
      </c>
      <c r="L1235" s="4" t="s">
        <v>45</v>
      </c>
      <c r="M1235" s="8">
        <v>1</v>
      </c>
      <c r="N1235" s="5">
        <v>50.67</v>
      </c>
      <c r="O1235" s="6">
        <v>0</v>
      </c>
      <c r="P1235" s="5">
        <v>22.18</v>
      </c>
      <c r="Q1235" s="5">
        <f t="shared" si="76"/>
        <v>50.67</v>
      </c>
      <c r="R1235" s="5">
        <f t="shared" si="77"/>
        <v>22.18</v>
      </c>
      <c r="S1235" s="5">
        <f t="shared" si="78"/>
        <v>28.490000000000002</v>
      </c>
      <c r="T1235" s="7">
        <f t="shared" si="79"/>
        <v>0.56226564041839355</v>
      </c>
    </row>
    <row r="1236" spans="1:20" ht="15.6">
      <c r="A1236" s="2">
        <v>3474</v>
      </c>
      <c r="B1236" s="3">
        <v>46202</v>
      </c>
      <c r="C1236" s="4">
        <f>YEAR(SalesDataTable[[#This Row],[Order Date]])</f>
        <v>2026</v>
      </c>
      <c r="D1236" s="16" t="str">
        <f>"Q"&amp;ROUNDUP(MONTH(SalesDataTable[[#This Row],[Order Date]])/3,0)</f>
        <v>Q2</v>
      </c>
      <c r="E1236" s="4">
        <f>MONTH(SalesDataTable[[#This Row],[Order Date]])</f>
        <v>6</v>
      </c>
      <c r="F1236" s="16" t="str">
        <f>TEXT(SalesDataTable[[#This Row],[Order Date]],"MMM")</f>
        <v>Jun</v>
      </c>
      <c r="G1236" s="4" t="s">
        <v>20</v>
      </c>
      <c r="H1236" s="4" t="s">
        <v>33</v>
      </c>
      <c r="I1236" s="4" t="s">
        <v>8</v>
      </c>
      <c r="J1236" s="4" t="s">
        <v>3</v>
      </c>
      <c r="K1236" s="4" t="s">
        <v>14</v>
      </c>
      <c r="L1236" s="4" t="s">
        <v>44</v>
      </c>
      <c r="M1236" s="8">
        <v>10</v>
      </c>
      <c r="N1236" s="5">
        <v>130.62</v>
      </c>
      <c r="O1236" s="6">
        <v>0.05</v>
      </c>
      <c r="P1236" s="5">
        <v>67.05</v>
      </c>
      <c r="Q1236" s="5">
        <f t="shared" si="76"/>
        <v>1240.8899999999999</v>
      </c>
      <c r="R1236" s="5">
        <f t="shared" si="77"/>
        <v>670.5</v>
      </c>
      <c r="S1236" s="5">
        <f t="shared" si="78"/>
        <v>570.38999999999987</v>
      </c>
      <c r="T1236" s="7">
        <f t="shared" si="79"/>
        <v>0.45966201677828006</v>
      </c>
    </row>
    <row r="1237" spans="1:20" ht="15.6">
      <c r="A1237" s="2">
        <v>4079</v>
      </c>
      <c r="B1237" s="3">
        <v>46202</v>
      </c>
      <c r="C1237" s="4">
        <f>YEAR(SalesDataTable[[#This Row],[Order Date]])</f>
        <v>2026</v>
      </c>
      <c r="D1237" s="16" t="str">
        <f>"Q"&amp;ROUNDUP(MONTH(SalesDataTable[[#This Row],[Order Date]])/3,0)</f>
        <v>Q2</v>
      </c>
      <c r="E1237" s="4">
        <f>MONTH(SalesDataTable[[#This Row],[Order Date]])</f>
        <v>6</v>
      </c>
      <c r="F1237" s="16" t="str">
        <f>TEXT(SalesDataTable[[#This Row],[Order Date]],"MMM")</f>
        <v>Jun</v>
      </c>
      <c r="G1237" s="4" t="s">
        <v>11</v>
      </c>
      <c r="H1237" s="4" t="s">
        <v>25</v>
      </c>
      <c r="I1237" s="4" t="s">
        <v>2</v>
      </c>
      <c r="J1237" s="4" t="s">
        <v>13</v>
      </c>
      <c r="K1237" s="4" t="s">
        <v>23</v>
      </c>
      <c r="L1237" s="4" t="s">
        <v>29</v>
      </c>
      <c r="M1237" s="8">
        <v>4</v>
      </c>
      <c r="N1237" s="5">
        <v>194.6</v>
      </c>
      <c r="O1237" s="6">
        <v>0</v>
      </c>
      <c r="P1237" s="5">
        <v>104.64</v>
      </c>
      <c r="Q1237" s="5">
        <f t="shared" si="76"/>
        <v>778.4</v>
      </c>
      <c r="R1237" s="5">
        <f t="shared" si="77"/>
        <v>418.56</v>
      </c>
      <c r="S1237" s="5">
        <f t="shared" si="78"/>
        <v>359.84</v>
      </c>
      <c r="T1237" s="7">
        <f t="shared" si="79"/>
        <v>0.46228160328879753</v>
      </c>
    </row>
    <row r="1238" spans="1:20" ht="15.6">
      <c r="A1238" s="2">
        <v>45</v>
      </c>
      <c r="B1238" s="3">
        <v>46203</v>
      </c>
      <c r="C1238" s="4">
        <f>YEAR(SalesDataTable[[#This Row],[Order Date]])</f>
        <v>2026</v>
      </c>
      <c r="D1238" s="16" t="str">
        <f>"Q"&amp;ROUNDUP(MONTH(SalesDataTable[[#This Row],[Order Date]])/3,0)</f>
        <v>Q2</v>
      </c>
      <c r="E1238" s="4">
        <f>MONTH(SalesDataTable[[#This Row],[Order Date]])</f>
        <v>6</v>
      </c>
      <c r="F1238" s="16" t="str">
        <f>TEXT(SalesDataTable[[#This Row],[Order Date]],"MMM")</f>
        <v>Jun</v>
      </c>
      <c r="G1238" s="4" t="s">
        <v>11</v>
      </c>
      <c r="H1238" s="4" t="s">
        <v>12</v>
      </c>
      <c r="I1238" s="4" t="s">
        <v>19</v>
      </c>
      <c r="J1238" s="4" t="s">
        <v>13</v>
      </c>
      <c r="K1238" s="4" t="s">
        <v>9</v>
      </c>
      <c r="L1238" s="4" t="s">
        <v>10</v>
      </c>
      <c r="M1238" s="8">
        <v>1</v>
      </c>
      <c r="N1238" s="5">
        <v>94</v>
      </c>
      <c r="O1238" s="6">
        <v>0</v>
      </c>
      <c r="P1238" s="5">
        <v>45.62</v>
      </c>
      <c r="Q1238" s="5">
        <f t="shared" si="76"/>
        <v>94</v>
      </c>
      <c r="R1238" s="5">
        <f t="shared" si="77"/>
        <v>45.62</v>
      </c>
      <c r="S1238" s="5">
        <f t="shared" si="78"/>
        <v>48.38</v>
      </c>
      <c r="T1238" s="7">
        <f t="shared" si="79"/>
        <v>0.51468085106382977</v>
      </c>
    </row>
    <row r="1239" spans="1:20" ht="15.6">
      <c r="A1239" s="2">
        <v>2895</v>
      </c>
      <c r="B1239" s="3">
        <v>46203</v>
      </c>
      <c r="C1239" s="4">
        <f>YEAR(SalesDataTable[[#This Row],[Order Date]])</f>
        <v>2026</v>
      </c>
      <c r="D1239" s="16" t="str">
        <f>"Q"&amp;ROUNDUP(MONTH(SalesDataTable[[#This Row],[Order Date]])/3,0)</f>
        <v>Q2</v>
      </c>
      <c r="E1239" s="4">
        <f>MONTH(SalesDataTable[[#This Row],[Order Date]])</f>
        <v>6</v>
      </c>
      <c r="F1239" s="16" t="str">
        <f>TEXT(SalesDataTable[[#This Row],[Order Date]],"MMM")</f>
        <v>Jun</v>
      </c>
      <c r="G1239" s="4" t="s">
        <v>20</v>
      </c>
      <c r="H1239" s="4" t="s">
        <v>33</v>
      </c>
      <c r="I1239" s="4" t="s">
        <v>2</v>
      </c>
      <c r="J1239" s="4" t="s">
        <v>3</v>
      </c>
      <c r="K1239" s="4" t="s">
        <v>34</v>
      </c>
      <c r="L1239" s="4" t="s">
        <v>35</v>
      </c>
      <c r="M1239" s="8">
        <v>2</v>
      </c>
      <c r="N1239" s="5">
        <v>40.46</v>
      </c>
      <c r="O1239" s="6">
        <v>0</v>
      </c>
      <c r="P1239" s="5">
        <v>15.15</v>
      </c>
      <c r="Q1239" s="5">
        <f t="shared" si="76"/>
        <v>80.92</v>
      </c>
      <c r="R1239" s="5">
        <f t="shared" si="77"/>
        <v>30.3</v>
      </c>
      <c r="S1239" s="5">
        <f t="shared" si="78"/>
        <v>50.620000000000005</v>
      </c>
      <c r="T1239" s="7">
        <f t="shared" si="79"/>
        <v>0.62555610479485912</v>
      </c>
    </row>
    <row r="1240" spans="1:20" ht="15.6">
      <c r="A1240" s="2">
        <v>5158</v>
      </c>
      <c r="B1240" s="3">
        <v>46203</v>
      </c>
      <c r="C1240" s="4">
        <f>YEAR(SalesDataTable[[#This Row],[Order Date]])</f>
        <v>2026</v>
      </c>
      <c r="D1240" s="16" t="str">
        <f>"Q"&amp;ROUNDUP(MONTH(SalesDataTable[[#This Row],[Order Date]])/3,0)</f>
        <v>Q2</v>
      </c>
      <c r="E1240" s="4">
        <f>MONTH(SalesDataTable[[#This Row],[Order Date]])</f>
        <v>6</v>
      </c>
      <c r="F1240" s="16" t="str">
        <f>TEXT(SalesDataTable[[#This Row],[Order Date]],"MMM")</f>
        <v>Jun</v>
      </c>
      <c r="G1240" s="4" t="s">
        <v>6</v>
      </c>
      <c r="H1240" s="4" t="s">
        <v>27</v>
      </c>
      <c r="I1240" s="4" t="s">
        <v>19</v>
      </c>
      <c r="J1240" s="4" t="s">
        <v>13</v>
      </c>
      <c r="K1240" s="4" t="s">
        <v>9</v>
      </c>
      <c r="L1240" s="4" t="s">
        <v>37</v>
      </c>
      <c r="M1240" s="8">
        <v>1</v>
      </c>
      <c r="N1240" s="5">
        <v>156.11000000000001</v>
      </c>
      <c r="O1240" s="6">
        <v>0</v>
      </c>
      <c r="P1240" s="5">
        <v>79.52</v>
      </c>
      <c r="Q1240" s="5">
        <f t="shared" si="76"/>
        <v>156.11000000000001</v>
      </c>
      <c r="R1240" s="5">
        <f t="shared" si="77"/>
        <v>79.52</v>
      </c>
      <c r="S1240" s="5">
        <f t="shared" si="78"/>
        <v>76.590000000000018</v>
      </c>
      <c r="T1240" s="7">
        <f t="shared" si="79"/>
        <v>0.49061559157004681</v>
      </c>
    </row>
    <row r="1241" spans="1:20" ht="15.6">
      <c r="A1241" s="2">
        <v>1217</v>
      </c>
      <c r="B1241" s="3">
        <v>46204</v>
      </c>
      <c r="C1241" s="4">
        <f>YEAR(SalesDataTable[[#This Row],[Order Date]])</f>
        <v>2026</v>
      </c>
      <c r="D1241" s="16" t="str">
        <f>"Q"&amp;ROUNDUP(MONTH(SalesDataTable[[#This Row],[Order Date]])/3,0)</f>
        <v>Q3</v>
      </c>
      <c r="E1241" s="4">
        <f>MONTH(SalesDataTable[[#This Row],[Order Date]])</f>
        <v>7</v>
      </c>
      <c r="F1241" s="16" t="str">
        <f>TEXT(SalesDataTable[[#This Row],[Order Date]],"MMM")</f>
        <v>Jul</v>
      </c>
      <c r="G1241" s="4" t="s">
        <v>11</v>
      </c>
      <c r="H1241" s="4" t="s">
        <v>18</v>
      </c>
      <c r="I1241" s="4" t="s">
        <v>2</v>
      </c>
      <c r="J1241" s="4" t="s">
        <v>3</v>
      </c>
      <c r="K1241" s="4" t="s">
        <v>23</v>
      </c>
      <c r="L1241" s="4" t="s">
        <v>51</v>
      </c>
      <c r="M1241" s="8">
        <v>2</v>
      </c>
      <c r="N1241" s="5">
        <v>121.78</v>
      </c>
      <c r="O1241" s="6">
        <v>0.1</v>
      </c>
      <c r="P1241" s="5">
        <v>59.62</v>
      </c>
      <c r="Q1241" s="5">
        <f t="shared" si="76"/>
        <v>219.20400000000001</v>
      </c>
      <c r="R1241" s="5">
        <f t="shared" si="77"/>
        <v>119.24</v>
      </c>
      <c r="S1241" s="5">
        <f t="shared" si="78"/>
        <v>99.964000000000013</v>
      </c>
      <c r="T1241" s="7">
        <f t="shared" si="79"/>
        <v>0.45603182423678407</v>
      </c>
    </row>
    <row r="1242" spans="1:20" ht="15.6">
      <c r="A1242" s="2">
        <v>2249</v>
      </c>
      <c r="B1242" s="3">
        <v>46204</v>
      </c>
      <c r="C1242" s="4">
        <f>YEAR(SalesDataTable[[#This Row],[Order Date]])</f>
        <v>2026</v>
      </c>
      <c r="D1242" s="16" t="str">
        <f>"Q"&amp;ROUNDUP(MONTH(SalesDataTable[[#This Row],[Order Date]])/3,0)</f>
        <v>Q3</v>
      </c>
      <c r="E1242" s="4">
        <f>MONTH(SalesDataTable[[#This Row],[Order Date]])</f>
        <v>7</v>
      </c>
      <c r="F1242" s="16" t="str">
        <f>TEXT(SalesDataTable[[#This Row],[Order Date]],"MMM")</f>
        <v>Jul</v>
      </c>
      <c r="G1242" s="4" t="s">
        <v>0</v>
      </c>
      <c r="H1242" s="4" t="s">
        <v>50</v>
      </c>
      <c r="I1242" s="4" t="s">
        <v>28</v>
      </c>
      <c r="J1242" s="4" t="s">
        <v>13</v>
      </c>
      <c r="K1242" s="4" t="s">
        <v>34</v>
      </c>
      <c r="L1242" s="4" t="s">
        <v>42</v>
      </c>
      <c r="M1242" s="8">
        <v>3</v>
      </c>
      <c r="N1242" s="5">
        <v>36.22</v>
      </c>
      <c r="O1242" s="6">
        <v>0.1</v>
      </c>
      <c r="P1242" s="5">
        <v>13.83</v>
      </c>
      <c r="Q1242" s="5">
        <f t="shared" si="76"/>
        <v>97.793999999999997</v>
      </c>
      <c r="R1242" s="5">
        <f t="shared" si="77"/>
        <v>41.49</v>
      </c>
      <c r="S1242" s="5">
        <f t="shared" si="78"/>
        <v>56.303999999999995</v>
      </c>
      <c r="T1242" s="7">
        <f t="shared" si="79"/>
        <v>0.57574084299650286</v>
      </c>
    </row>
    <row r="1243" spans="1:20" ht="15.6">
      <c r="A1243" s="2">
        <v>2650</v>
      </c>
      <c r="B1243" s="3">
        <v>46204</v>
      </c>
      <c r="C1243" s="4">
        <f>YEAR(SalesDataTable[[#This Row],[Order Date]])</f>
        <v>2026</v>
      </c>
      <c r="D1243" s="16" t="str">
        <f>"Q"&amp;ROUNDUP(MONTH(SalesDataTable[[#This Row],[Order Date]])/3,0)</f>
        <v>Q3</v>
      </c>
      <c r="E1243" s="4">
        <f>MONTH(SalesDataTable[[#This Row],[Order Date]])</f>
        <v>7</v>
      </c>
      <c r="F1243" s="16" t="str">
        <f>TEXT(SalesDataTable[[#This Row],[Order Date]],"MMM")</f>
        <v>Jul</v>
      </c>
      <c r="G1243" s="4" t="s">
        <v>20</v>
      </c>
      <c r="H1243" s="4" t="s">
        <v>31</v>
      </c>
      <c r="I1243" s="4" t="s">
        <v>8</v>
      </c>
      <c r="J1243" s="4" t="s">
        <v>16</v>
      </c>
      <c r="K1243" s="4" t="s">
        <v>14</v>
      </c>
      <c r="L1243" s="4" t="s">
        <v>48</v>
      </c>
      <c r="M1243" s="8">
        <v>10</v>
      </c>
      <c r="N1243" s="5">
        <v>161.78</v>
      </c>
      <c r="O1243" s="6">
        <v>0.1</v>
      </c>
      <c r="P1243" s="5">
        <v>85.11</v>
      </c>
      <c r="Q1243" s="5">
        <f t="shared" si="76"/>
        <v>1456.02</v>
      </c>
      <c r="R1243" s="5">
        <f t="shared" si="77"/>
        <v>851.1</v>
      </c>
      <c r="S1243" s="5">
        <f t="shared" si="78"/>
        <v>604.91999999999996</v>
      </c>
      <c r="T1243" s="7">
        <f t="shared" si="79"/>
        <v>0.4154613260806857</v>
      </c>
    </row>
    <row r="1244" spans="1:20" ht="15.6">
      <c r="A1244" s="2">
        <v>3937</v>
      </c>
      <c r="B1244" s="3">
        <v>46204</v>
      </c>
      <c r="C1244" s="4">
        <f>YEAR(SalesDataTable[[#This Row],[Order Date]])</f>
        <v>2026</v>
      </c>
      <c r="D1244" s="16" t="str">
        <f>"Q"&amp;ROUNDUP(MONTH(SalesDataTable[[#This Row],[Order Date]])/3,0)</f>
        <v>Q3</v>
      </c>
      <c r="E1244" s="4">
        <f>MONTH(SalesDataTable[[#This Row],[Order Date]])</f>
        <v>7</v>
      </c>
      <c r="F1244" s="16" t="str">
        <f>TEXT(SalesDataTable[[#This Row],[Order Date]],"MMM")</f>
        <v>Jul</v>
      </c>
      <c r="G1244" s="4" t="s">
        <v>20</v>
      </c>
      <c r="H1244" s="4" t="s">
        <v>31</v>
      </c>
      <c r="I1244" s="4" t="s">
        <v>2</v>
      </c>
      <c r="J1244" s="4" t="s">
        <v>16</v>
      </c>
      <c r="K1244" s="4" t="s">
        <v>23</v>
      </c>
      <c r="L1244" s="4" t="s">
        <v>51</v>
      </c>
      <c r="M1244" s="8">
        <v>3</v>
      </c>
      <c r="N1244" s="5">
        <v>126.23</v>
      </c>
      <c r="O1244" s="6">
        <v>0.05</v>
      </c>
      <c r="P1244" s="5">
        <v>61.81</v>
      </c>
      <c r="Q1244" s="5">
        <f t="shared" si="76"/>
        <v>359.75549999999998</v>
      </c>
      <c r="R1244" s="5">
        <f t="shared" si="77"/>
        <v>185.43</v>
      </c>
      <c r="S1244" s="5">
        <f t="shared" si="78"/>
        <v>174.32549999999998</v>
      </c>
      <c r="T1244" s="7">
        <f t="shared" si="79"/>
        <v>0.4845666014835075</v>
      </c>
    </row>
    <row r="1245" spans="1:20" ht="15.6">
      <c r="A1245" s="2">
        <v>4122</v>
      </c>
      <c r="B1245" s="3">
        <v>46204</v>
      </c>
      <c r="C1245" s="4">
        <f>YEAR(SalesDataTable[[#This Row],[Order Date]])</f>
        <v>2026</v>
      </c>
      <c r="D1245" s="16" t="str">
        <f>"Q"&amp;ROUNDUP(MONTH(SalesDataTable[[#This Row],[Order Date]])/3,0)</f>
        <v>Q3</v>
      </c>
      <c r="E1245" s="4">
        <f>MONTH(SalesDataTable[[#This Row],[Order Date]])</f>
        <v>7</v>
      </c>
      <c r="F1245" s="16" t="str">
        <f>TEXT(SalesDataTable[[#This Row],[Order Date]],"MMM")</f>
        <v>Jul</v>
      </c>
      <c r="G1245" s="4" t="s">
        <v>20</v>
      </c>
      <c r="H1245" s="4" t="s">
        <v>33</v>
      </c>
      <c r="I1245" s="4" t="s">
        <v>2</v>
      </c>
      <c r="J1245" s="4" t="s">
        <v>3</v>
      </c>
      <c r="K1245" s="4" t="s">
        <v>4</v>
      </c>
      <c r="L1245" s="4" t="s">
        <v>5</v>
      </c>
      <c r="M1245" s="8">
        <v>4</v>
      </c>
      <c r="N1245" s="5">
        <v>79.97</v>
      </c>
      <c r="O1245" s="6">
        <v>0.1</v>
      </c>
      <c r="P1245" s="5">
        <v>43.36</v>
      </c>
      <c r="Q1245" s="5">
        <f t="shared" si="76"/>
        <v>287.892</v>
      </c>
      <c r="R1245" s="5">
        <f t="shared" si="77"/>
        <v>173.44</v>
      </c>
      <c r="S1245" s="5">
        <f t="shared" si="78"/>
        <v>114.452</v>
      </c>
      <c r="T1245" s="7">
        <f t="shared" si="79"/>
        <v>0.39755185972517471</v>
      </c>
    </row>
    <row r="1246" spans="1:20" ht="15.6">
      <c r="A1246" s="2">
        <v>4589</v>
      </c>
      <c r="B1246" s="3">
        <v>46204</v>
      </c>
      <c r="C1246" s="4">
        <f>YEAR(SalesDataTable[[#This Row],[Order Date]])</f>
        <v>2026</v>
      </c>
      <c r="D1246" s="16" t="str">
        <f>"Q"&amp;ROUNDUP(MONTH(SalesDataTable[[#This Row],[Order Date]])/3,0)</f>
        <v>Q3</v>
      </c>
      <c r="E1246" s="4">
        <f>MONTH(SalesDataTable[[#This Row],[Order Date]])</f>
        <v>7</v>
      </c>
      <c r="F1246" s="16" t="str">
        <f>TEXT(SalesDataTable[[#This Row],[Order Date]],"MMM")</f>
        <v>Jul</v>
      </c>
      <c r="G1246" s="4" t="s">
        <v>20</v>
      </c>
      <c r="H1246" s="4" t="s">
        <v>33</v>
      </c>
      <c r="I1246" s="4" t="s">
        <v>19</v>
      </c>
      <c r="J1246" s="4" t="s">
        <v>13</v>
      </c>
      <c r="K1246" s="4" t="s">
        <v>4</v>
      </c>
      <c r="L1246" s="4" t="s">
        <v>30</v>
      </c>
      <c r="M1246" s="8">
        <v>2</v>
      </c>
      <c r="N1246" s="5">
        <v>102.37</v>
      </c>
      <c r="O1246" s="6">
        <v>0</v>
      </c>
      <c r="P1246" s="5">
        <v>50.25</v>
      </c>
      <c r="Q1246" s="5">
        <f t="shared" si="76"/>
        <v>204.74</v>
      </c>
      <c r="R1246" s="5">
        <f t="shared" si="77"/>
        <v>100.5</v>
      </c>
      <c r="S1246" s="5">
        <f t="shared" si="78"/>
        <v>104.24000000000001</v>
      </c>
      <c r="T1246" s="7">
        <f t="shared" si="79"/>
        <v>0.50913353521539517</v>
      </c>
    </row>
    <row r="1247" spans="1:20" ht="15.6">
      <c r="A1247" s="2">
        <v>4873</v>
      </c>
      <c r="B1247" s="3">
        <v>46204</v>
      </c>
      <c r="C1247" s="4">
        <f>YEAR(SalesDataTable[[#This Row],[Order Date]])</f>
        <v>2026</v>
      </c>
      <c r="D1247" s="16" t="str">
        <f>"Q"&amp;ROUNDUP(MONTH(SalesDataTable[[#This Row],[Order Date]])/3,0)</f>
        <v>Q3</v>
      </c>
      <c r="E1247" s="4">
        <f>MONTH(SalesDataTable[[#This Row],[Order Date]])</f>
        <v>7</v>
      </c>
      <c r="F1247" s="16" t="str">
        <f>TEXT(SalesDataTable[[#This Row],[Order Date]],"MMM")</f>
        <v>Jul</v>
      </c>
      <c r="G1247" s="4" t="s">
        <v>20</v>
      </c>
      <c r="H1247" s="4" t="s">
        <v>47</v>
      </c>
      <c r="I1247" s="4" t="s">
        <v>2</v>
      </c>
      <c r="J1247" s="4" t="s">
        <v>13</v>
      </c>
      <c r="K1247" s="4" t="s">
        <v>4</v>
      </c>
      <c r="L1247" s="4" t="s">
        <v>30</v>
      </c>
      <c r="M1247" s="8">
        <v>1</v>
      </c>
      <c r="N1247" s="5">
        <v>102.13</v>
      </c>
      <c r="O1247" s="6">
        <v>0</v>
      </c>
      <c r="P1247" s="5">
        <v>49.17</v>
      </c>
      <c r="Q1247" s="5">
        <f t="shared" si="76"/>
        <v>102.13</v>
      </c>
      <c r="R1247" s="5">
        <f t="shared" si="77"/>
        <v>49.17</v>
      </c>
      <c r="S1247" s="5">
        <f t="shared" si="78"/>
        <v>52.959999999999994</v>
      </c>
      <c r="T1247" s="7">
        <f t="shared" si="79"/>
        <v>0.5185547831195535</v>
      </c>
    </row>
    <row r="1248" spans="1:20" ht="15.6">
      <c r="A1248" s="2">
        <v>729</v>
      </c>
      <c r="B1248" s="3">
        <v>46205</v>
      </c>
      <c r="C1248" s="4">
        <f>YEAR(SalesDataTable[[#This Row],[Order Date]])</f>
        <v>2026</v>
      </c>
      <c r="D1248" s="16" t="str">
        <f>"Q"&amp;ROUNDUP(MONTH(SalesDataTable[[#This Row],[Order Date]])/3,0)</f>
        <v>Q3</v>
      </c>
      <c r="E1248" s="4">
        <f>MONTH(SalesDataTable[[#This Row],[Order Date]])</f>
        <v>7</v>
      </c>
      <c r="F1248" s="16" t="str">
        <f>TEXT(SalesDataTable[[#This Row],[Order Date]],"MMM")</f>
        <v>Jul</v>
      </c>
      <c r="G1248" s="4" t="s">
        <v>11</v>
      </c>
      <c r="H1248" s="4" t="s">
        <v>12</v>
      </c>
      <c r="I1248" s="4" t="s">
        <v>2</v>
      </c>
      <c r="J1248" s="4" t="s">
        <v>3</v>
      </c>
      <c r="K1248" s="4" t="s">
        <v>14</v>
      </c>
      <c r="L1248" s="4" t="s">
        <v>48</v>
      </c>
      <c r="M1248" s="8">
        <v>1</v>
      </c>
      <c r="N1248" s="5">
        <v>161.82</v>
      </c>
      <c r="O1248" s="6">
        <v>0</v>
      </c>
      <c r="P1248" s="5">
        <v>87.15</v>
      </c>
      <c r="Q1248" s="5">
        <f t="shared" si="76"/>
        <v>161.82</v>
      </c>
      <c r="R1248" s="5">
        <f t="shared" si="77"/>
        <v>87.15</v>
      </c>
      <c r="S1248" s="5">
        <f t="shared" si="78"/>
        <v>74.669999999999987</v>
      </c>
      <c r="T1248" s="7">
        <f t="shared" si="79"/>
        <v>0.46143863552094916</v>
      </c>
    </row>
    <row r="1249" spans="1:20" ht="15.6">
      <c r="A1249" s="2">
        <v>906</v>
      </c>
      <c r="B1249" s="3">
        <v>46205</v>
      </c>
      <c r="C1249" s="4">
        <f>YEAR(SalesDataTable[[#This Row],[Order Date]])</f>
        <v>2026</v>
      </c>
      <c r="D1249" s="16" t="str">
        <f>"Q"&amp;ROUNDUP(MONTH(SalesDataTable[[#This Row],[Order Date]])/3,0)</f>
        <v>Q3</v>
      </c>
      <c r="E1249" s="4">
        <f>MONTH(SalesDataTable[[#This Row],[Order Date]])</f>
        <v>7</v>
      </c>
      <c r="F1249" s="16" t="str">
        <f>TEXT(SalesDataTable[[#This Row],[Order Date]],"MMM")</f>
        <v>Jul</v>
      </c>
      <c r="G1249" s="4" t="s">
        <v>20</v>
      </c>
      <c r="H1249" s="4" t="s">
        <v>33</v>
      </c>
      <c r="I1249" s="4" t="s">
        <v>2</v>
      </c>
      <c r="J1249" s="4" t="s">
        <v>13</v>
      </c>
      <c r="K1249" s="4" t="s">
        <v>4</v>
      </c>
      <c r="L1249" s="4" t="s">
        <v>5</v>
      </c>
      <c r="M1249" s="8">
        <v>2</v>
      </c>
      <c r="N1249" s="5">
        <v>83.29</v>
      </c>
      <c r="O1249" s="6">
        <v>0</v>
      </c>
      <c r="P1249" s="5">
        <v>42.45</v>
      </c>
      <c r="Q1249" s="5">
        <f t="shared" si="76"/>
        <v>166.58</v>
      </c>
      <c r="R1249" s="5">
        <f t="shared" si="77"/>
        <v>84.9</v>
      </c>
      <c r="S1249" s="5">
        <f t="shared" si="78"/>
        <v>81.680000000000007</v>
      </c>
      <c r="T1249" s="7">
        <f t="shared" si="79"/>
        <v>0.49033497418657701</v>
      </c>
    </row>
    <row r="1250" spans="1:20" ht="15.6">
      <c r="A1250" s="2">
        <v>1531</v>
      </c>
      <c r="B1250" s="3">
        <v>46205</v>
      </c>
      <c r="C1250" s="4">
        <f>YEAR(SalesDataTable[[#This Row],[Order Date]])</f>
        <v>2026</v>
      </c>
      <c r="D1250" s="16" t="str">
        <f>"Q"&amp;ROUNDUP(MONTH(SalesDataTable[[#This Row],[Order Date]])/3,0)</f>
        <v>Q3</v>
      </c>
      <c r="E1250" s="4">
        <f>MONTH(SalesDataTable[[#This Row],[Order Date]])</f>
        <v>7</v>
      </c>
      <c r="F1250" s="16" t="str">
        <f>TEXT(SalesDataTable[[#This Row],[Order Date]],"MMM")</f>
        <v>Jul</v>
      </c>
      <c r="G1250" s="4" t="s">
        <v>11</v>
      </c>
      <c r="H1250" s="4" t="s">
        <v>52</v>
      </c>
      <c r="I1250" s="4" t="s">
        <v>2</v>
      </c>
      <c r="J1250" s="4" t="s">
        <v>13</v>
      </c>
      <c r="K1250" s="4" t="s">
        <v>14</v>
      </c>
      <c r="L1250" s="4" t="s">
        <v>44</v>
      </c>
      <c r="M1250" s="8">
        <v>2</v>
      </c>
      <c r="N1250" s="5">
        <v>136.72999999999999</v>
      </c>
      <c r="O1250" s="6">
        <v>0</v>
      </c>
      <c r="P1250" s="5">
        <v>66.03</v>
      </c>
      <c r="Q1250" s="5">
        <f t="shared" si="76"/>
        <v>273.45999999999998</v>
      </c>
      <c r="R1250" s="5">
        <f t="shared" si="77"/>
        <v>132.06</v>
      </c>
      <c r="S1250" s="5">
        <f t="shared" si="78"/>
        <v>141.39999999999998</v>
      </c>
      <c r="T1250" s="7">
        <f t="shared" si="79"/>
        <v>0.5170774519125283</v>
      </c>
    </row>
    <row r="1251" spans="1:20" ht="15.6">
      <c r="A1251" s="2">
        <v>1683</v>
      </c>
      <c r="B1251" s="3">
        <v>46205</v>
      </c>
      <c r="C1251" s="4">
        <f>YEAR(SalesDataTable[[#This Row],[Order Date]])</f>
        <v>2026</v>
      </c>
      <c r="D1251" s="16" t="str">
        <f>"Q"&amp;ROUNDUP(MONTH(SalesDataTable[[#This Row],[Order Date]])/3,0)</f>
        <v>Q3</v>
      </c>
      <c r="E1251" s="4">
        <f>MONTH(SalesDataTable[[#This Row],[Order Date]])</f>
        <v>7</v>
      </c>
      <c r="F1251" s="16" t="str">
        <f>TEXT(SalesDataTable[[#This Row],[Order Date]],"MMM")</f>
        <v>Jul</v>
      </c>
      <c r="G1251" s="4" t="s">
        <v>11</v>
      </c>
      <c r="H1251" s="4" t="s">
        <v>12</v>
      </c>
      <c r="I1251" s="4" t="s">
        <v>28</v>
      </c>
      <c r="J1251" s="4" t="s">
        <v>3</v>
      </c>
      <c r="K1251" s="4" t="s">
        <v>9</v>
      </c>
      <c r="L1251" s="4" t="s">
        <v>37</v>
      </c>
      <c r="M1251" s="8">
        <v>2</v>
      </c>
      <c r="N1251" s="5">
        <v>152.44</v>
      </c>
      <c r="O1251" s="6">
        <v>0</v>
      </c>
      <c r="P1251" s="5">
        <v>81.23</v>
      </c>
      <c r="Q1251" s="5">
        <f t="shared" si="76"/>
        <v>304.88</v>
      </c>
      <c r="R1251" s="5">
        <f t="shared" si="77"/>
        <v>162.46</v>
      </c>
      <c r="S1251" s="5">
        <f t="shared" si="78"/>
        <v>142.41999999999999</v>
      </c>
      <c r="T1251" s="7">
        <f t="shared" si="79"/>
        <v>0.46713461033849379</v>
      </c>
    </row>
    <row r="1252" spans="1:20" ht="15.6">
      <c r="A1252" s="2">
        <v>2363</v>
      </c>
      <c r="B1252" s="3">
        <v>46205</v>
      </c>
      <c r="C1252" s="4">
        <f>YEAR(SalesDataTable[[#This Row],[Order Date]])</f>
        <v>2026</v>
      </c>
      <c r="D1252" s="16" t="str">
        <f>"Q"&amp;ROUNDUP(MONTH(SalesDataTable[[#This Row],[Order Date]])/3,0)</f>
        <v>Q3</v>
      </c>
      <c r="E1252" s="4">
        <f>MONTH(SalesDataTable[[#This Row],[Order Date]])</f>
        <v>7</v>
      </c>
      <c r="F1252" s="16" t="str">
        <f>TEXT(SalesDataTable[[#This Row],[Order Date]],"MMM")</f>
        <v>Jul</v>
      </c>
      <c r="G1252" s="4" t="s">
        <v>20</v>
      </c>
      <c r="H1252" s="4" t="s">
        <v>31</v>
      </c>
      <c r="I1252" s="4" t="s">
        <v>2</v>
      </c>
      <c r="J1252" s="4" t="s">
        <v>13</v>
      </c>
      <c r="K1252" s="4" t="s">
        <v>9</v>
      </c>
      <c r="L1252" s="4" t="s">
        <v>46</v>
      </c>
      <c r="M1252" s="8">
        <v>2</v>
      </c>
      <c r="N1252" s="5">
        <v>71.28</v>
      </c>
      <c r="O1252" s="6">
        <v>0.1</v>
      </c>
      <c r="P1252" s="5">
        <v>32.67</v>
      </c>
      <c r="Q1252" s="5">
        <f t="shared" si="76"/>
        <v>128.304</v>
      </c>
      <c r="R1252" s="5">
        <f t="shared" si="77"/>
        <v>65.34</v>
      </c>
      <c r="S1252" s="5">
        <f t="shared" si="78"/>
        <v>62.963999999999999</v>
      </c>
      <c r="T1252" s="7">
        <f t="shared" si="79"/>
        <v>0.4907407407407407</v>
      </c>
    </row>
    <row r="1253" spans="1:20" ht="15.6">
      <c r="A1253" s="2">
        <v>3858</v>
      </c>
      <c r="B1253" s="3">
        <v>46205</v>
      </c>
      <c r="C1253" s="4">
        <f>YEAR(SalesDataTable[[#This Row],[Order Date]])</f>
        <v>2026</v>
      </c>
      <c r="D1253" s="16" t="str">
        <f>"Q"&amp;ROUNDUP(MONTH(SalesDataTable[[#This Row],[Order Date]])/3,0)</f>
        <v>Q3</v>
      </c>
      <c r="E1253" s="4">
        <f>MONTH(SalesDataTable[[#This Row],[Order Date]])</f>
        <v>7</v>
      </c>
      <c r="F1253" s="16" t="str">
        <f>TEXT(SalesDataTable[[#This Row],[Order Date]],"MMM")</f>
        <v>Jul</v>
      </c>
      <c r="G1253" s="4" t="s">
        <v>11</v>
      </c>
      <c r="H1253" s="4" t="s">
        <v>18</v>
      </c>
      <c r="I1253" s="4" t="s">
        <v>28</v>
      </c>
      <c r="J1253" s="4" t="s">
        <v>3</v>
      </c>
      <c r="K1253" s="4" t="s">
        <v>4</v>
      </c>
      <c r="L1253" s="4" t="s">
        <v>5</v>
      </c>
      <c r="M1253" s="8">
        <v>1</v>
      </c>
      <c r="N1253" s="5">
        <v>80.290000000000006</v>
      </c>
      <c r="O1253" s="6">
        <v>0.1</v>
      </c>
      <c r="P1253" s="5">
        <v>43.47</v>
      </c>
      <c r="Q1253" s="5">
        <f t="shared" si="76"/>
        <v>72.26100000000001</v>
      </c>
      <c r="R1253" s="5">
        <f t="shared" si="77"/>
        <v>43.47</v>
      </c>
      <c r="S1253" s="5">
        <f t="shared" si="78"/>
        <v>28.791000000000011</v>
      </c>
      <c r="T1253" s="7">
        <f t="shared" si="79"/>
        <v>0.39843068875326948</v>
      </c>
    </row>
    <row r="1254" spans="1:20" ht="15.6">
      <c r="A1254" s="2">
        <v>4233</v>
      </c>
      <c r="B1254" s="3">
        <v>46205</v>
      </c>
      <c r="C1254" s="4">
        <f>YEAR(SalesDataTable[[#This Row],[Order Date]])</f>
        <v>2026</v>
      </c>
      <c r="D1254" s="16" t="str">
        <f>"Q"&amp;ROUNDUP(MONTH(SalesDataTable[[#This Row],[Order Date]])/3,0)</f>
        <v>Q3</v>
      </c>
      <c r="E1254" s="4">
        <f>MONTH(SalesDataTable[[#This Row],[Order Date]])</f>
        <v>7</v>
      </c>
      <c r="F1254" s="16" t="str">
        <f>TEXT(SalesDataTable[[#This Row],[Order Date]],"MMM")</f>
        <v>Jul</v>
      </c>
      <c r="G1254" s="4" t="s">
        <v>6</v>
      </c>
      <c r="H1254" s="4" t="s">
        <v>27</v>
      </c>
      <c r="I1254" s="4" t="s">
        <v>28</v>
      </c>
      <c r="J1254" s="4" t="s">
        <v>13</v>
      </c>
      <c r="K1254" s="4" t="s">
        <v>9</v>
      </c>
      <c r="L1254" s="4" t="s">
        <v>17</v>
      </c>
      <c r="M1254" s="8">
        <v>1</v>
      </c>
      <c r="N1254" s="5">
        <v>142.38</v>
      </c>
      <c r="O1254" s="6">
        <v>0.05</v>
      </c>
      <c r="P1254" s="5">
        <v>77.17</v>
      </c>
      <c r="Q1254" s="5">
        <f t="shared" si="76"/>
        <v>135.261</v>
      </c>
      <c r="R1254" s="5">
        <f t="shared" si="77"/>
        <v>77.17</v>
      </c>
      <c r="S1254" s="5">
        <f t="shared" si="78"/>
        <v>58.090999999999994</v>
      </c>
      <c r="T1254" s="7">
        <f t="shared" si="79"/>
        <v>0.42947338848596417</v>
      </c>
    </row>
    <row r="1255" spans="1:20" ht="15.6">
      <c r="A1255" s="2">
        <v>5071</v>
      </c>
      <c r="B1255" s="3">
        <v>46205</v>
      </c>
      <c r="C1255" s="4">
        <f>YEAR(SalesDataTable[[#This Row],[Order Date]])</f>
        <v>2026</v>
      </c>
      <c r="D1255" s="16" t="str">
        <f>"Q"&amp;ROUNDUP(MONTH(SalesDataTable[[#This Row],[Order Date]])/3,0)</f>
        <v>Q3</v>
      </c>
      <c r="E1255" s="4">
        <f>MONTH(SalesDataTable[[#This Row],[Order Date]])</f>
        <v>7</v>
      </c>
      <c r="F1255" s="16" t="str">
        <f>TEXT(SalesDataTable[[#This Row],[Order Date]],"MMM")</f>
        <v>Jul</v>
      </c>
      <c r="G1255" s="4" t="s">
        <v>20</v>
      </c>
      <c r="H1255" s="4" t="s">
        <v>31</v>
      </c>
      <c r="I1255" s="4" t="s">
        <v>2</v>
      </c>
      <c r="J1255" s="4" t="s">
        <v>13</v>
      </c>
      <c r="K1255" s="4" t="s">
        <v>9</v>
      </c>
      <c r="L1255" s="4" t="s">
        <v>10</v>
      </c>
      <c r="M1255" s="8">
        <v>3</v>
      </c>
      <c r="N1255" s="5">
        <v>91.47</v>
      </c>
      <c r="O1255" s="6">
        <v>0.05</v>
      </c>
      <c r="P1255" s="5">
        <v>45.6</v>
      </c>
      <c r="Q1255" s="5">
        <f t="shared" si="76"/>
        <v>260.68949999999995</v>
      </c>
      <c r="R1255" s="5">
        <f t="shared" si="77"/>
        <v>136.80000000000001</v>
      </c>
      <c r="S1255" s="5">
        <f t="shared" si="78"/>
        <v>123.88949999999994</v>
      </c>
      <c r="T1255" s="7">
        <f t="shared" si="79"/>
        <v>0.47523778287963253</v>
      </c>
    </row>
    <row r="1256" spans="1:20" ht="15.6">
      <c r="A1256" s="2">
        <v>5174</v>
      </c>
      <c r="B1256" s="3">
        <v>46205</v>
      </c>
      <c r="C1256" s="4">
        <f>YEAR(SalesDataTable[[#This Row],[Order Date]])</f>
        <v>2026</v>
      </c>
      <c r="D1256" s="16" t="str">
        <f>"Q"&amp;ROUNDUP(MONTH(SalesDataTable[[#This Row],[Order Date]])/3,0)</f>
        <v>Q3</v>
      </c>
      <c r="E1256" s="4">
        <f>MONTH(SalesDataTable[[#This Row],[Order Date]])</f>
        <v>7</v>
      </c>
      <c r="F1256" s="16" t="str">
        <f>TEXT(SalesDataTable[[#This Row],[Order Date]],"MMM")</f>
        <v>Jul</v>
      </c>
      <c r="G1256" s="4" t="s">
        <v>6</v>
      </c>
      <c r="H1256" s="4" t="s">
        <v>41</v>
      </c>
      <c r="I1256" s="4" t="s">
        <v>19</v>
      </c>
      <c r="J1256" s="4" t="s">
        <v>13</v>
      </c>
      <c r="K1256" s="4" t="s">
        <v>14</v>
      </c>
      <c r="L1256" s="4" t="s">
        <v>32</v>
      </c>
      <c r="M1256" s="8">
        <v>1</v>
      </c>
      <c r="N1256" s="5">
        <v>45.92</v>
      </c>
      <c r="O1256" s="6">
        <v>0.05</v>
      </c>
      <c r="P1256" s="5">
        <v>17.91</v>
      </c>
      <c r="Q1256" s="5">
        <f t="shared" si="76"/>
        <v>43.624000000000002</v>
      </c>
      <c r="R1256" s="5">
        <f t="shared" si="77"/>
        <v>17.91</v>
      </c>
      <c r="S1256" s="5">
        <f t="shared" si="78"/>
        <v>25.714000000000002</v>
      </c>
      <c r="T1256" s="7">
        <f t="shared" si="79"/>
        <v>0.58944617641665142</v>
      </c>
    </row>
    <row r="1257" spans="1:20" ht="15.6">
      <c r="A1257" s="2">
        <v>727</v>
      </c>
      <c r="B1257" s="3">
        <v>46206</v>
      </c>
      <c r="C1257" s="4">
        <f>YEAR(SalesDataTable[[#This Row],[Order Date]])</f>
        <v>2026</v>
      </c>
      <c r="D1257" s="16" t="str">
        <f>"Q"&amp;ROUNDUP(MONTH(SalesDataTable[[#This Row],[Order Date]])/3,0)</f>
        <v>Q3</v>
      </c>
      <c r="E1257" s="4">
        <f>MONTH(SalesDataTable[[#This Row],[Order Date]])</f>
        <v>7</v>
      </c>
      <c r="F1257" s="16" t="str">
        <f>TEXT(SalesDataTable[[#This Row],[Order Date]],"MMM")</f>
        <v>Jul</v>
      </c>
      <c r="G1257" s="4" t="s">
        <v>20</v>
      </c>
      <c r="H1257" s="4" t="s">
        <v>21</v>
      </c>
      <c r="I1257" s="4" t="s">
        <v>19</v>
      </c>
      <c r="J1257" s="4" t="s">
        <v>13</v>
      </c>
      <c r="K1257" s="4" t="s">
        <v>34</v>
      </c>
      <c r="L1257" s="4" t="s">
        <v>42</v>
      </c>
      <c r="M1257" s="8">
        <v>1</v>
      </c>
      <c r="N1257" s="5">
        <v>36.01</v>
      </c>
      <c r="O1257" s="6">
        <v>0</v>
      </c>
      <c r="P1257" s="5">
        <v>14.11</v>
      </c>
      <c r="Q1257" s="5">
        <f t="shared" si="76"/>
        <v>36.01</v>
      </c>
      <c r="R1257" s="5">
        <f t="shared" si="77"/>
        <v>14.11</v>
      </c>
      <c r="S1257" s="5">
        <f t="shared" si="78"/>
        <v>21.9</v>
      </c>
      <c r="T1257" s="7">
        <f t="shared" si="79"/>
        <v>0.60816439877811723</v>
      </c>
    </row>
    <row r="1258" spans="1:20" ht="15.6">
      <c r="A1258" s="2">
        <v>1546</v>
      </c>
      <c r="B1258" s="3">
        <v>46206</v>
      </c>
      <c r="C1258" s="4">
        <f>YEAR(SalesDataTable[[#This Row],[Order Date]])</f>
        <v>2026</v>
      </c>
      <c r="D1258" s="16" t="str">
        <f>"Q"&amp;ROUNDUP(MONTH(SalesDataTable[[#This Row],[Order Date]])/3,0)</f>
        <v>Q3</v>
      </c>
      <c r="E1258" s="4">
        <f>MONTH(SalesDataTable[[#This Row],[Order Date]])</f>
        <v>7</v>
      </c>
      <c r="F1258" s="16" t="str">
        <f>TEXT(SalesDataTable[[#This Row],[Order Date]],"MMM")</f>
        <v>Jul</v>
      </c>
      <c r="G1258" s="4" t="s">
        <v>20</v>
      </c>
      <c r="H1258" s="4" t="s">
        <v>47</v>
      </c>
      <c r="I1258" s="4" t="s">
        <v>2</v>
      </c>
      <c r="J1258" s="4" t="s">
        <v>16</v>
      </c>
      <c r="K1258" s="4" t="s">
        <v>14</v>
      </c>
      <c r="L1258" s="4" t="s">
        <v>48</v>
      </c>
      <c r="M1258" s="8">
        <v>1</v>
      </c>
      <c r="N1258" s="5">
        <v>165.8</v>
      </c>
      <c r="O1258" s="6">
        <v>0.1</v>
      </c>
      <c r="P1258" s="5">
        <v>88.32</v>
      </c>
      <c r="Q1258" s="5">
        <f t="shared" si="76"/>
        <v>149.22000000000003</v>
      </c>
      <c r="R1258" s="5">
        <f t="shared" si="77"/>
        <v>88.32</v>
      </c>
      <c r="S1258" s="5">
        <f t="shared" si="78"/>
        <v>60.900000000000034</v>
      </c>
      <c r="T1258" s="7">
        <f t="shared" si="79"/>
        <v>0.40812223562525146</v>
      </c>
    </row>
    <row r="1259" spans="1:20" ht="15.6">
      <c r="A1259" s="2">
        <v>3610</v>
      </c>
      <c r="B1259" s="3">
        <v>46206</v>
      </c>
      <c r="C1259" s="4">
        <f>YEAR(SalesDataTable[[#This Row],[Order Date]])</f>
        <v>2026</v>
      </c>
      <c r="D1259" s="16" t="str">
        <f>"Q"&amp;ROUNDUP(MONTH(SalesDataTable[[#This Row],[Order Date]])/3,0)</f>
        <v>Q3</v>
      </c>
      <c r="E1259" s="4">
        <f>MONTH(SalesDataTable[[#This Row],[Order Date]])</f>
        <v>7</v>
      </c>
      <c r="F1259" s="16" t="str">
        <f>TEXT(SalesDataTable[[#This Row],[Order Date]],"MMM")</f>
        <v>Jul</v>
      </c>
      <c r="G1259" s="4" t="s">
        <v>11</v>
      </c>
      <c r="H1259" s="4" t="s">
        <v>12</v>
      </c>
      <c r="I1259" s="4" t="s">
        <v>8</v>
      </c>
      <c r="J1259" s="4" t="s">
        <v>16</v>
      </c>
      <c r="K1259" s="4" t="s">
        <v>34</v>
      </c>
      <c r="L1259" s="4" t="s">
        <v>35</v>
      </c>
      <c r="M1259" s="8">
        <v>5</v>
      </c>
      <c r="N1259" s="5">
        <v>40.36</v>
      </c>
      <c r="O1259" s="6">
        <v>0.15</v>
      </c>
      <c r="P1259" s="5">
        <v>14.57</v>
      </c>
      <c r="Q1259" s="5">
        <f t="shared" si="76"/>
        <v>171.53</v>
      </c>
      <c r="R1259" s="5">
        <f t="shared" si="77"/>
        <v>72.849999999999994</v>
      </c>
      <c r="S1259" s="5">
        <f t="shared" si="78"/>
        <v>98.68</v>
      </c>
      <c r="T1259" s="7">
        <f t="shared" si="79"/>
        <v>0.57529295167026184</v>
      </c>
    </row>
    <row r="1260" spans="1:20" ht="15.6">
      <c r="A1260" s="2">
        <v>3931</v>
      </c>
      <c r="B1260" s="3">
        <v>46206</v>
      </c>
      <c r="C1260" s="4">
        <f>YEAR(SalesDataTable[[#This Row],[Order Date]])</f>
        <v>2026</v>
      </c>
      <c r="D1260" s="16" t="str">
        <f>"Q"&amp;ROUNDUP(MONTH(SalesDataTable[[#This Row],[Order Date]])/3,0)</f>
        <v>Q3</v>
      </c>
      <c r="E1260" s="4">
        <f>MONTH(SalesDataTable[[#This Row],[Order Date]])</f>
        <v>7</v>
      </c>
      <c r="F1260" s="16" t="str">
        <f>TEXT(SalesDataTable[[#This Row],[Order Date]],"MMM")</f>
        <v>Jul</v>
      </c>
      <c r="G1260" s="4" t="s">
        <v>11</v>
      </c>
      <c r="H1260" s="4" t="s">
        <v>52</v>
      </c>
      <c r="I1260" s="4" t="s">
        <v>8</v>
      </c>
      <c r="J1260" s="4" t="s">
        <v>16</v>
      </c>
      <c r="K1260" s="4" t="s">
        <v>9</v>
      </c>
      <c r="L1260" s="4" t="s">
        <v>17</v>
      </c>
      <c r="M1260" s="8">
        <v>12</v>
      </c>
      <c r="N1260" s="5">
        <v>143.77000000000001</v>
      </c>
      <c r="O1260" s="6">
        <v>0.1</v>
      </c>
      <c r="P1260" s="5">
        <v>81.680000000000007</v>
      </c>
      <c r="Q1260" s="5">
        <f t="shared" si="76"/>
        <v>1552.7160000000003</v>
      </c>
      <c r="R1260" s="5">
        <f t="shared" si="77"/>
        <v>980.16000000000008</v>
      </c>
      <c r="S1260" s="5">
        <f t="shared" si="78"/>
        <v>572.55600000000027</v>
      </c>
      <c r="T1260" s="7">
        <f t="shared" si="79"/>
        <v>0.3687448316369511</v>
      </c>
    </row>
    <row r="1261" spans="1:20" ht="15.6">
      <c r="A1261" s="2">
        <v>3942</v>
      </c>
      <c r="B1261" s="3">
        <v>46206</v>
      </c>
      <c r="C1261" s="4">
        <f>YEAR(SalesDataTable[[#This Row],[Order Date]])</f>
        <v>2026</v>
      </c>
      <c r="D1261" s="16" t="str">
        <f>"Q"&amp;ROUNDUP(MONTH(SalesDataTable[[#This Row],[Order Date]])/3,0)</f>
        <v>Q3</v>
      </c>
      <c r="E1261" s="4">
        <f>MONTH(SalesDataTable[[#This Row],[Order Date]])</f>
        <v>7</v>
      </c>
      <c r="F1261" s="16" t="str">
        <f>TEXT(SalesDataTable[[#This Row],[Order Date]],"MMM")</f>
        <v>Jul</v>
      </c>
      <c r="G1261" s="4" t="s">
        <v>6</v>
      </c>
      <c r="H1261" s="4" t="s">
        <v>43</v>
      </c>
      <c r="I1261" s="4" t="s">
        <v>2</v>
      </c>
      <c r="J1261" s="4" t="s">
        <v>13</v>
      </c>
      <c r="K1261" s="4" t="s">
        <v>9</v>
      </c>
      <c r="L1261" s="4" t="s">
        <v>46</v>
      </c>
      <c r="M1261" s="8">
        <v>2</v>
      </c>
      <c r="N1261" s="5">
        <v>70.5</v>
      </c>
      <c r="O1261" s="6">
        <v>0</v>
      </c>
      <c r="P1261" s="5">
        <v>32.51</v>
      </c>
      <c r="Q1261" s="5">
        <f t="shared" si="76"/>
        <v>141</v>
      </c>
      <c r="R1261" s="5">
        <f t="shared" si="77"/>
        <v>65.02</v>
      </c>
      <c r="S1261" s="5">
        <f t="shared" si="78"/>
        <v>75.98</v>
      </c>
      <c r="T1261" s="7">
        <f t="shared" si="79"/>
        <v>0.53886524822695037</v>
      </c>
    </row>
    <row r="1262" spans="1:20" ht="15.6">
      <c r="A1262" s="2">
        <v>4165</v>
      </c>
      <c r="B1262" s="3">
        <v>46206</v>
      </c>
      <c r="C1262" s="4">
        <f>YEAR(SalesDataTable[[#This Row],[Order Date]])</f>
        <v>2026</v>
      </c>
      <c r="D1262" s="16" t="str">
        <f>"Q"&amp;ROUNDUP(MONTH(SalesDataTable[[#This Row],[Order Date]])/3,0)</f>
        <v>Q3</v>
      </c>
      <c r="E1262" s="4">
        <f>MONTH(SalesDataTable[[#This Row],[Order Date]])</f>
        <v>7</v>
      </c>
      <c r="F1262" s="16" t="str">
        <f>TEXT(SalesDataTable[[#This Row],[Order Date]],"MMM")</f>
        <v>Jul</v>
      </c>
      <c r="G1262" s="4" t="s">
        <v>6</v>
      </c>
      <c r="H1262" s="4" t="s">
        <v>49</v>
      </c>
      <c r="I1262" s="4" t="s">
        <v>2</v>
      </c>
      <c r="J1262" s="4" t="s">
        <v>13</v>
      </c>
      <c r="K1262" s="4" t="s">
        <v>9</v>
      </c>
      <c r="L1262" s="4" t="s">
        <v>37</v>
      </c>
      <c r="M1262" s="8">
        <v>2</v>
      </c>
      <c r="N1262" s="5">
        <v>152.88999999999999</v>
      </c>
      <c r="O1262" s="6">
        <v>0</v>
      </c>
      <c r="P1262" s="5">
        <v>81.34</v>
      </c>
      <c r="Q1262" s="5">
        <f t="shared" si="76"/>
        <v>305.77999999999997</v>
      </c>
      <c r="R1262" s="5">
        <f t="shared" si="77"/>
        <v>162.68</v>
      </c>
      <c r="S1262" s="5">
        <f t="shared" si="78"/>
        <v>143.09999999999997</v>
      </c>
      <c r="T1262" s="7">
        <f t="shared" si="79"/>
        <v>0.46798351756164558</v>
      </c>
    </row>
    <row r="1263" spans="1:20" ht="15.6">
      <c r="A1263" s="2">
        <v>1149</v>
      </c>
      <c r="B1263" s="3">
        <v>46207</v>
      </c>
      <c r="C1263" s="4">
        <f>YEAR(SalesDataTable[[#This Row],[Order Date]])</f>
        <v>2026</v>
      </c>
      <c r="D1263" s="16" t="str">
        <f>"Q"&amp;ROUNDUP(MONTH(SalesDataTable[[#This Row],[Order Date]])/3,0)</f>
        <v>Q3</v>
      </c>
      <c r="E1263" s="4">
        <f>MONTH(SalesDataTable[[#This Row],[Order Date]])</f>
        <v>7</v>
      </c>
      <c r="F1263" s="16" t="str">
        <f>TEXT(SalesDataTable[[#This Row],[Order Date]],"MMM")</f>
        <v>Jul</v>
      </c>
      <c r="G1263" s="4" t="s">
        <v>0</v>
      </c>
      <c r="H1263" s="4" t="s">
        <v>50</v>
      </c>
      <c r="I1263" s="4" t="s">
        <v>2</v>
      </c>
      <c r="J1263" s="4" t="s">
        <v>13</v>
      </c>
      <c r="K1263" s="4" t="s">
        <v>4</v>
      </c>
      <c r="L1263" s="4" t="s">
        <v>5</v>
      </c>
      <c r="M1263" s="8">
        <v>2</v>
      </c>
      <c r="N1263" s="5">
        <v>81.900000000000006</v>
      </c>
      <c r="O1263" s="6">
        <v>0</v>
      </c>
      <c r="P1263" s="5">
        <v>42.61</v>
      </c>
      <c r="Q1263" s="5">
        <f t="shared" si="76"/>
        <v>163.80000000000001</v>
      </c>
      <c r="R1263" s="5">
        <f t="shared" si="77"/>
        <v>85.22</v>
      </c>
      <c r="S1263" s="5">
        <f t="shared" si="78"/>
        <v>78.580000000000013</v>
      </c>
      <c r="T1263" s="7">
        <f t="shared" si="79"/>
        <v>0.47973137973137975</v>
      </c>
    </row>
    <row r="1264" spans="1:20" ht="15.6">
      <c r="A1264" s="2">
        <v>1310</v>
      </c>
      <c r="B1264" s="3">
        <v>46207</v>
      </c>
      <c r="C1264" s="4">
        <f>YEAR(SalesDataTable[[#This Row],[Order Date]])</f>
        <v>2026</v>
      </c>
      <c r="D1264" s="16" t="str">
        <f>"Q"&amp;ROUNDUP(MONTH(SalesDataTable[[#This Row],[Order Date]])/3,0)</f>
        <v>Q3</v>
      </c>
      <c r="E1264" s="4">
        <f>MONTH(SalesDataTable[[#This Row],[Order Date]])</f>
        <v>7</v>
      </c>
      <c r="F1264" s="16" t="str">
        <f>TEXT(SalesDataTable[[#This Row],[Order Date]],"MMM")</f>
        <v>Jul</v>
      </c>
      <c r="G1264" s="4" t="s">
        <v>11</v>
      </c>
      <c r="H1264" s="4" t="s">
        <v>39</v>
      </c>
      <c r="I1264" s="4" t="s">
        <v>19</v>
      </c>
      <c r="J1264" s="4" t="s">
        <v>13</v>
      </c>
      <c r="K1264" s="4" t="s">
        <v>4</v>
      </c>
      <c r="L1264" s="4" t="s">
        <v>30</v>
      </c>
      <c r="M1264" s="8">
        <v>1</v>
      </c>
      <c r="N1264" s="5">
        <v>103.58</v>
      </c>
      <c r="O1264" s="6">
        <v>0</v>
      </c>
      <c r="P1264" s="5">
        <v>51.94</v>
      </c>
      <c r="Q1264" s="5">
        <f t="shared" si="76"/>
        <v>103.58</v>
      </c>
      <c r="R1264" s="5">
        <f t="shared" si="77"/>
        <v>51.94</v>
      </c>
      <c r="S1264" s="5">
        <f t="shared" si="78"/>
        <v>51.64</v>
      </c>
      <c r="T1264" s="7">
        <f t="shared" si="79"/>
        <v>0.49855184398532537</v>
      </c>
    </row>
    <row r="1265" spans="1:20" ht="15.6">
      <c r="A1265" s="2">
        <v>2352</v>
      </c>
      <c r="B1265" s="3">
        <v>46207</v>
      </c>
      <c r="C1265" s="4">
        <f>YEAR(SalesDataTable[[#This Row],[Order Date]])</f>
        <v>2026</v>
      </c>
      <c r="D1265" s="16" t="str">
        <f>"Q"&amp;ROUNDUP(MONTH(SalesDataTable[[#This Row],[Order Date]])/3,0)</f>
        <v>Q3</v>
      </c>
      <c r="E1265" s="4">
        <f>MONTH(SalesDataTable[[#This Row],[Order Date]])</f>
        <v>7</v>
      </c>
      <c r="F1265" s="16" t="str">
        <f>TEXT(SalesDataTable[[#This Row],[Order Date]],"MMM")</f>
        <v>Jul</v>
      </c>
      <c r="G1265" s="4" t="s">
        <v>11</v>
      </c>
      <c r="H1265" s="4" t="s">
        <v>18</v>
      </c>
      <c r="I1265" s="4" t="s">
        <v>8</v>
      </c>
      <c r="J1265" s="4" t="s">
        <v>3</v>
      </c>
      <c r="K1265" s="4" t="s">
        <v>9</v>
      </c>
      <c r="L1265" s="4" t="s">
        <v>46</v>
      </c>
      <c r="M1265" s="8">
        <v>4</v>
      </c>
      <c r="N1265" s="5">
        <v>69.7</v>
      </c>
      <c r="O1265" s="6">
        <v>0.1</v>
      </c>
      <c r="P1265" s="5">
        <v>32.799999999999997</v>
      </c>
      <c r="Q1265" s="5">
        <f t="shared" si="76"/>
        <v>250.92000000000002</v>
      </c>
      <c r="R1265" s="5">
        <f t="shared" si="77"/>
        <v>131.19999999999999</v>
      </c>
      <c r="S1265" s="5">
        <f t="shared" si="78"/>
        <v>119.72000000000003</v>
      </c>
      <c r="T1265" s="7">
        <f t="shared" si="79"/>
        <v>0.47712418300653603</v>
      </c>
    </row>
    <row r="1266" spans="1:20" ht="15.6">
      <c r="A1266" s="2">
        <v>2547</v>
      </c>
      <c r="B1266" s="3">
        <v>46207</v>
      </c>
      <c r="C1266" s="4">
        <f>YEAR(SalesDataTable[[#This Row],[Order Date]])</f>
        <v>2026</v>
      </c>
      <c r="D1266" s="16" t="str">
        <f>"Q"&amp;ROUNDUP(MONTH(SalesDataTable[[#This Row],[Order Date]])/3,0)</f>
        <v>Q3</v>
      </c>
      <c r="E1266" s="4">
        <f>MONTH(SalesDataTable[[#This Row],[Order Date]])</f>
        <v>7</v>
      </c>
      <c r="F1266" s="16" t="str">
        <f>TEXT(SalesDataTable[[#This Row],[Order Date]],"MMM")</f>
        <v>Jul</v>
      </c>
      <c r="G1266" s="4" t="s">
        <v>6</v>
      </c>
      <c r="H1266" s="4" t="s">
        <v>43</v>
      </c>
      <c r="I1266" s="4" t="s">
        <v>2</v>
      </c>
      <c r="J1266" s="4" t="s">
        <v>16</v>
      </c>
      <c r="K1266" s="4" t="s">
        <v>34</v>
      </c>
      <c r="L1266" s="4" t="s">
        <v>35</v>
      </c>
      <c r="M1266" s="8">
        <v>1</v>
      </c>
      <c r="N1266" s="5">
        <v>40.549999999999997</v>
      </c>
      <c r="O1266" s="6">
        <v>0.05</v>
      </c>
      <c r="P1266" s="5">
        <v>14.44</v>
      </c>
      <c r="Q1266" s="5">
        <f t="shared" si="76"/>
        <v>38.522499999999994</v>
      </c>
      <c r="R1266" s="5">
        <f t="shared" si="77"/>
        <v>14.44</v>
      </c>
      <c r="S1266" s="5">
        <f t="shared" si="78"/>
        <v>24.082499999999996</v>
      </c>
      <c r="T1266" s="7">
        <f t="shared" si="79"/>
        <v>0.62515413070283599</v>
      </c>
    </row>
    <row r="1267" spans="1:20" ht="15.6">
      <c r="A1267" s="2">
        <v>2720</v>
      </c>
      <c r="B1267" s="3">
        <v>46207</v>
      </c>
      <c r="C1267" s="4">
        <f>YEAR(SalesDataTable[[#This Row],[Order Date]])</f>
        <v>2026</v>
      </c>
      <c r="D1267" s="16" t="str">
        <f>"Q"&amp;ROUNDUP(MONTH(SalesDataTable[[#This Row],[Order Date]])/3,0)</f>
        <v>Q3</v>
      </c>
      <c r="E1267" s="4">
        <f>MONTH(SalesDataTable[[#This Row],[Order Date]])</f>
        <v>7</v>
      </c>
      <c r="F1267" s="16" t="str">
        <f>TEXT(SalesDataTable[[#This Row],[Order Date]],"MMM")</f>
        <v>Jul</v>
      </c>
      <c r="G1267" s="4" t="s">
        <v>20</v>
      </c>
      <c r="H1267" s="4" t="s">
        <v>33</v>
      </c>
      <c r="I1267" s="4" t="s">
        <v>2</v>
      </c>
      <c r="J1267" s="4" t="s">
        <v>13</v>
      </c>
      <c r="K1267" s="4" t="s">
        <v>9</v>
      </c>
      <c r="L1267" s="4" t="s">
        <v>17</v>
      </c>
      <c r="M1267" s="8">
        <v>2</v>
      </c>
      <c r="N1267" s="5">
        <v>145.88999999999999</v>
      </c>
      <c r="O1267" s="6">
        <v>0</v>
      </c>
      <c r="P1267" s="5">
        <v>80.709999999999994</v>
      </c>
      <c r="Q1267" s="5">
        <f t="shared" si="76"/>
        <v>291.77999999999997</v>
      </c>
      <c r="R1267" s="5">
        <f t="shared" si="77"/>
        <v>161.41999999999999</v>
      </c>
      <c r="S1267" s="5">
        <f t="shared" si="78"/>
        <v>130.35999999999999</v>
      </c>
      <c r="T1267" s="7">
        <f t="shared" si="79"/>
        <v>0.4467749674412228</v>
      </c>
    </row>
    <row r="1268" spans="1:20" ht="15.6">
      <c r="A1268" s="2">
        <v>3591</v>
      </c>
      <c r="B1268" s="3">
        <v>46207</v>
      </c>
      <c r="C1268" s="4">
        <f>YEAR(SalesDataTable[[#This Row],[Order Date]])</f>
        <v>2026</v>
      </c>
      <c r="D1268" s="16" t="str">
        <f>"Q"&amp;ROUNDUP(MONTH(SalesDataTable[[#This Row],[Order Date]])/3,0)</f>
        <v>Q3</v>
      </c>
      <c r="E1268" s="4">
        <f>MONTH(SalesDataTable[[#This Row],[Order Date]])</f>
        <v>7</v>
      </c>
      <c r="F1268" s="16" t="str">
        <f>TEXT(SalesDataTable[[#This Row],[Order Date]],"MMM")</f>
        <v>Jul</v>
      </c>
      <c r="G1268" s="4" t="s">
        <v>20</v>
      </c>
      <c r="H1268" s="4" t="s">
        <v>47</v>
      </c>
      <c r="I1268" s="4" t="s">
        <v>2</v>
      </c>
      <c r="J1268" s="4" t="s">
        <v>3</v>
      </c>
      <c r="K1268" s="4" t="s">
        <v>14</v>
      </c>
      <c r="L1268" s="4" t="s">
        <v>48</v>
      </c>
      <c r="M1268" s="8">
        <v>1</v>
      </c>
      <c r="N1268" s="5">
        <v>163.25</v>
      </c>
      <c r="O1268" s="6">
        <v>0</v>
      </c>
      <c r="P1268" s="5">
        <v>89.71</v>
      </c>
      <c r="Q1268" s="5">
        <f t="shared" si="76"/>
        <v>163.25</v>
      </c>
      <c r="R1268" s="5">
        <f t="shared" si="77"/>
        <v>89.71</v>
      </c>
      <c r="S1268" s="5">
        <f t="shared" si="78"/>
        <v>73.540000000000006</v>
      </c>
      <c r="T1268" s="7">
        <f t="shared" si="79"/>
        <v>0.45047473200612559</v>
      </c>
    </row>
    <row r="1269" spans="1:20" ht="15.6">
      <c r="A1269" s="2">
        <v>3819</v>
      </c>
      <c r="B1269" s="3">
        <v>46207</v>
      </c>
      <c r="C1269" s="4">
        <f>YEAR(SalesDataTable[[#This Row],[Order Date]])</f>
        <v>2026</v>
      </c>
      <c r="D1269" s="16" t="str">
        <f>"Q"&amp;ROUNDUP(MONTH(SalesDataTable[[#This Row],[Order Date]])/3,0)</f>
        <v>Q3</v>
      </c>
      <c r="E1269" s="4">
        <f>MONTH(SalesDataTable[[#This Row],[Order Date]])</f>
        <v>7</v>
      </c>
      <c r="F1269" s="16" t="str">
        <f>TEXT(SalesDataTable[[#This Row],[Order Date]],"MMM")</f>
        <v>Jul</v>
      </c>
      <c r="G1269" s="4" t="s">
        <v>6</v>
      </c>
      <c r="H1269" s="4" t="s">
        <v>7</v>
      </c>
      <c r="I1269" s="4" t="s">
        <v>2</v>
      </c>
      <c r="J1269" s="4" t="s">
        <v>3</v>
      </c>
      <c r="K1269" s="4" t="s">
        <v>34</v>
      </c>
      <c r="L1269" s="4" t="s">
        <v>35</v>
      </c>
      <c r="M1269" s="8">
        <v>1</v>
      </c>
      <c r="N1269" s="5">
        <v>40.39</v>
      </c>
      <c r="O1269" s="6">
        <v>0.1</v>
      </c>
      <c r="P1269" s="5">
        <v>14.38</v>
      </c>
      <c r="Q1269" s="5">
        <f t="shared" si="76"/>
        <v>36.350999999999999</v>
      </c>
      <c r="R1269" s="5">
        <f t="shared" si="77"/>
        <v>14.38</v>
      </c>
      <c r="S1269" s="5">
        <f t="shared" si="78"/>
        <v>21.970999999999997</v>
      </c>
      <c r="T1269" s="7">
        <f t="shared" si="79"/>
        <v>0.60441253335534095</v>
      </c>
    </row>
    <row r="1270" spans="1:20" ht="15.6">
      <c r="A1270" s="2">
        <v>4869</v>
      </c>
      <c r="B1270" s="3">
        <v>46207</v>
      </c>
      <c r="C1270" s="4">
        <f>YEAR(SalesDataTable[[#This Row],[Order Date]])</f>
        <v>2026</v>
      </c>
      <c r="D1270" s="16" t="str">
        <f>"Q"&amp;ROUNDUP(MONTH(SalesDataTable[[#This Row],[Order Date]])/3,0)</f>
        <v>Q3</v>
      </c>
      <c r="E1270" s="4">
        <f>MONTH(SalesDataTable[[#This Row],[Order Date]])</f>
        <v>7</v>
      </c>
      <c r="F1270" s="16" t="str">
        <f>TEXT(SalesDataTable[[#This Row],[Order Date]],"MMM")</f>
        <v>Jul</v>
      </c>
      <c r="G1270" s="4" t="s">
        <v>0</v>
      </c>
      <c r="H1270" s="4" t="s">
        <v>50</v>
      </c>
      <c r="I1270" s="4" t="s">
        <v>19</v>
      </c>
      <c r="J1270" s="4" t="s">
        <v>3</v>
      </c>
      <c r="K1270" s="4" t="s">
        <v>23</v>
      </c>
      <c r="L1270" s="4" t="s">
        <v>29</v>
      </c>
      <c r="M1270" s="8">
        <v>1</v>
      </c>
      <c r="N1270" s="5">
        <v>200.22</v>
      </c>
      <c r="O1270" s="6">
        <v>0</v>
      </c>
      <c r="P1270" s="5">
        <v>104.38</v>
      </c>
      <c r="Q1270" s="5">
        <f t="shared" si="76"/>
        <v>200.22</v>
      </c>
      <c r="R1270" s="5">
        <f t="shared" si="77"/>
        <v>104.38</v>
      </c>
      <c r="S1270" s="5">
        <f t="shared" si="78"/>
        <v>95.84</v>
      </c>
      <c r="T1270" s="7">
        <f t="shared" si="79"/>
        <v>0.47867345919488563</v>
      </c>
    </row>
    <row r="1271" spans="1:20" ht="15.6">
      <c r="A1271" s="2">
        <v>4940</v>
      </c>
      <c r="B1271" s="3">
        <v>46207</v>
      </c>
      <c r="C1271" s="4">
        <f>YEAR(SalesDataTable[[#This Row],[Order Date]])</f>
        <v>2026</v>
      </c>
      <c r="D1271" s="16" t="str">
        <f>"Q"&amp;ROUNDUP(MONTH(SalesDataTable[[#This Row],[Order Date]])/3,0)</f>
        <v>Q3</v>
      </c>
      <c r="E1271" s="4">
        <f>MONTH(SalesDataTable[[#This Row],[Order Date]])</f>
        <v>7</v>
      </c>
      <c r="F1271" s="16" t="str">
        <f>TEXT(SalesDataTable[[#This Row],[Order Date]],"MMM")</f>
        <v>Jul</v>
      </c>
      <c r="G1271" s="4" t="s">
        <v>6</v>
      </c>
      <c r="H1271" s="4" t="s">
        <v>27</v>
      </c>
      <c r="I1271" s="4" t="s">
        <v>2</v>
      </c>
      <c r="J1271" s="4" t="s">
        <v>3</v>
      </c>
      <c r="K1271" s="4" t="s">
        <v>14</v>
      </c>
      <c r="L1271" s="4" t="s">
        <v>48</v>
      </c>
      <c r="M1271" s="8">
        <v>1</v>
      </c>
      <c r="N1271" s="5">
        <v>164.78</v>
      </c>
      <c r="O1271" s="6">
        <v>0.1</v>
      </c>
      <c r="P1271" s="5">
        <v>88.72</v>
      </c>
      <c r="Q1271" s="5">
        <f t="shared" si="76"/>
        <v>148.30199999999999</v>
      </c>
      <c r="R1271" s="5">
        <f t="shared" si="77"/>
        <v>88.72</v>
      </c>
      <c r="S1271" s="5">
        <f t="shared" si="78"/>
        <v>59.581999999999994</v>
      </c>
      <c r="T1271" s="7">
        <f t="shared" si="79"/>
        <v>0.4017612709201494</v>
      </c>
    </row>
    <row r="1272" spans="1:20" ht="15.6">
      <c r="A1272" s="2">
        <v>5164</v>
      </c>
      <c r="B1272" s="3">
        <v>46207</v>
      </c>
      <c r="C1272" s="4">
        <f>YEAR(SalesDataTable[[#This Row],[Order Date]])</f>
        <v>2026</v>
      </c>
      <c r="D1272" s="16" t="str">
        <f>"Q"&amp;ROUNDUP(MONTH(SalesDataTable[[#This Row],[Order Date]])/3,0)</f>
        <v>Q3</v>
      </c>
      <c r="E1272" s="4">
        <f>MONTH(SalesDataTable[[#This Row],[Order Date]])</f>
        <v>7</v>
      </c>
      <c r="F1272" s="16" t="str">
        <f>TEXT(SalesDataTable[[#This Row],[Order Date]],"MMM")</f>
        <v>Jul</v>
      </c>
      <c r="G1272" s="4" t="s">
        <v>6</v>
      </c>
      <c r="H1272" s="4" t="s">
        <v>49</v>
      </c>
      <c r="I1272" s="4" t="s">
        <v>2</v>
      </c>
      <c r="J1272" s="4" t="s">
        <v>3</v>
      </c>
      <c r="K1272" s="4" t="s">
        <v>9</v>
      </c>
      <c r="L1272" s="4" t="s">
        <v>17</v>
      </c>
      <c r="M1272" s="8">
        <v>4</v>
      </c>
      <c r="N1272" s="5">
        <v>142.86000000000001</v>
      </c>
      <c r="O1272" s="6">
        <v>0</v>
      </c>
      <c r="P1272" s="5">
        <v>81.62</v>
      </c>
      <c r="Q1272" s="5">
        <f t="shared" si="76"/>
        <v>571.44000000000005</v>
      </c>
      <c r="R1272" s="5">
        <f t="shared" si="77"/>
        <v>326.48</v>
      </c>
      <c r="S1272" s="5">
        <f t="shared" si="78"/>
        <v>244.96000000000004</v>
      </c>
      <c r="T1272" s="7">
        <f t="shared" si="79"/>
        <v>0.42867142657146862</v>
      </c>
    </row>
    <row r="1273" spans="1:20" ht="15.6">
      <c r="A1273" s="2">
        <v>659</v>
      </c>
      <c r="B1273" s="3">
        <v>46208</v>
      </c>
      <c r="C1273" s="4">
        <f>YEAR(SalesDataTable[[#This Row],[Order Date]])</f>
        <v>2026</v>
      </c>
      <c r="D1273" s="16" t="str">
        <f>"Q"&amp;ROUNDUP(MONTH(SalesDataTable[[#This Row],[Order Date]])/3,0)</f>
        <v>Q3</v>
      </c>
      <c r="E1273" s="4">
        <f>MONTH(SalesDataTable[[#This Row],[Order Date]])</f>
        <v>7</v>
      </c>
      <c r="F1273" s="16" t="str">
        <f>TEXT(SalesDataTable[[#This Row],[Order Date]],"MMM")</f>
        <v>Jul</v>
      </c>
      <c r="G1273" s="4" t="s">
        <v>20</v>
      </c>
      <c r="H1273" s="4" t="s">
        <v>47</v>
      </c>
      <c r="I1273" s="4" t="s">
        <v>28</v>
      </c>
      <c r="J1273" s="4" t="s">
        <v>16</v>
      </c>
      <c r="K1273" s="4" t="s">
        <v>4</v>
      </c>
      <c r="L1273" s="4" t="s">
        <v>26</v>
      </c>
      <c r="M1273" s="8">
        <v>1</v>
      </c>
      <c r="N1273" s="5">
        <v>41.18</v>
      </c>
      <c r="O1273" s="6">
        <v>0</v>
      </c>
      <c r="P1273" s="5">
        <v>16.25</v>
      </c>
      <c r="Q1273" s="5">
        <f t="shared" si="76"/>
        <v>41.18</v>
      </c>
      <c r="R1273" s="5">
        <f t="shared" si="77"/>
        <v>16.25</v>
      </c>
      <c r="S1273" s="5">
        <f t="shared" si="78"/>
        <v>24.93</v>
      </c>
      <c r="T1273" s="7">
        <f t="shared" si="79"/>
        <v>0.6053909664885867</v>
      </c>
    </row>
    <row r="1274" spans="1:20" ht="15.6">
      <c r="A1274" s="2">
        <v>969</v>
      </c>
      <c r="B1274" s="3">
        <v>46208</v>
      </c>
      <c r="C1274" s="4">
        <f>YEAR(SalesDataTable[[#This Row],[Order Date]])</f>
        <v>2026</v>
      </c>
      <c r="D1274" s="16" t="str">
        <f>"Q"&amp;ROUNDUP(MONTH(SalesDataTable[[#This Row],[Order Date]])/3,0)</f>
        <v>Q3</v>
      </c>
      <c r="E1274" s="4">
        <f>MONTH(SalesDataTable[[#This Row],[Order Date]])</f>
        <v>7</v>
      </c>
      <c r="F1274" s="16" t="str">
        <f>TEXT(SalesDataTable[[#This Row],[Order Date]],"MMM")</f>
        <v>Jul</v>
      </c>
      <c r="G1274" s="4" t="s">
        <v>6</v>
      </c>
      <c r="H1274" s="4" t="s">
        <v>41</v>
      </c>
      <c r="I1274" s="4" t="s">
        <v>8</v>
      </c>
      <c r="J1274" s="4" t="s">
        <v>16</v>
      </c>
      <c r="K1274" s="4" t="s">
        <v>34</v>
      </c>
      <c r="L1274" s="4" t="s">
        <v>42</v>
      </c>
      <c r="M1274" s="8">
        <v>12</v>
      </c>
      <c r="N1274" s="5">
        <v>35.81</v>
      </c>
      <c r="O1274" s="6">
        <v>0.15</v>
      </c>
      <c r="P1274" s="5">
        <v>14.29</v>
      </c>
      <c r="Q1274" s="5">
        <f t="shared" si="76"/>
        <v>365.262</v>
      </c>
      <c r="R1274" s="5">
        <f t="shared" si="77"/>
        <v>171.48</v>
      </c>
      <c r="S1274" s="5">
        <f t="shared" si="78"/>
        <v>193.78200000000001</v>
      </c>
      <c r="T1274" s="7">
        <f t="shared" si="79"/>
        <v>0.53052877112866936</v>
      </c>
    </row>
    <row r="1275" spans="1:20" ht="15.6">
      <c r="A1275" s="2">
        <v>1096</v>
      </c>
      <c r="B1275" s="3">
        <v>46208</v>
      </c>
      <c r="C1275" s="4">
        <f>YEAR(SalesDataTable[[#This Row],[Order Date]])</f>
        <v>2026</v>
      </c>
      <c r="D1275" s="16" t="str">
        <f>"Q"&amp;ROUNDUP(MONTH(SalesDataTable[[#This Row],[Order Date]])/3,0)</f>
        <v>Q3</v>
      </c>
      <c r="E1275" s="4">
        <f>MONTH(SalesDataTable[[#This Row],[Order Date]])</f>
        <v>7</v>
      </c>
      <c r="F1275" s="16" t="str">
        <f>TEXT(SalesDataTable[[#This Row],[Order Date]],"MMM")</f>
        <v>Jul</v>
      </c>
      <c r="G1275" s="4" t="s">
        <v>6</v>
      </c>
      <c r="H1275" s="4" t="s">
        <v>49</v>
      </c>
      <c r="I1275" s="4" t="s">
        <v>19</v>
      </c>
      <c r="J1275" s="4" t="s">
        <v>13</v>
      </c>
      <c r="K1275" s="4" t="s">
        <v>23</v>
      </c>
      <c r="L1275" s="4" t="s">
        <v>24</v>
      </c>
      <c r="M1275" s="8">
        <v>3</v>
      </c>
      <c r="N1275" s="5">
        <v>345.42</v>
      </c>
      <c r="O1275" s="6">
        <v>0</v>
      </c>
      <c r="P1275" s="5">
        <v>198.69</v>
      </c>
      <c r="Q1275" s="5">
        <f t="shared" si="76"/>
        <v>1036.26</v>
      </c>
      <c r="R1275" s="5">
        <f t="shared" si="77"/>
        <v>596.06999999999994</v>
      </c>
      <c r="S1275" s="5">
        <f t="shared" si="78"/>
        <v>440.19000000000005</v>
      </c>
      <c r="T1275" s="7">
        <f t="shared" si="79"/>
        <v>0.42478721556366167</v>
      </c>
    </row>
    <row r="1276" spans="1:20" ht="15.6">
      <c r="A1276" s="2">
        <v>1440</v>
      </c>
      <c r="B1276" s="3">
        <v>46208</v>
      </c>
      <c r="C1276" s="4">
        <f>YEAR(SalesDataTable[[#This Row],[Order Date]])</f>
        <v>2026</v>
      </c>
      <c r="D1276" s="16" t="str">
        <f>"Q"&amp;ROUNDUP(MONTH(SalesDataTable[[#This Row],[Order Date]])/3,0)</f>
        <v>Q3</v>
      </c>
      <c r="E1276" s="4">
        <f>MONTH(SalesDataTable[[#This Row],[Order Date]])</f>
        <v>7</v>
      </c>
      <c r="F1276" s="16" t="str">
        <f>TEXT(SalesDataTable[[#This Row],[Order Date]],"MMM")</f>
        <v>Jul</v>
      </c>
      <c r="G1276" s="4" t="s">
        <v>20</v>
      </c>
      <c r="H1276" s="4" t="s">
        <v>33</v>
      </c>
      <c r="I1276" s="4" t="s">
        <v>2</v>
      </c>
      <c r="J1276" s="4" t="s">
        <v>3</v>
      </c>
      <c r="K1276" s="4" t="s">
        <v>4</v>
      </c>
      <c r="L1276" s="4" t="s">
        <v>30</v>
      </c>
      <c r="M1276" s="8">
        <v>4</v>
      </c>
      <c r="N1276" s="5">
        <v>101.66</v>
      </c>
      <c r="O1276" s="6">
        <v>0.1</v>
      </c>
      <c r="P1276" s="5">
        <v>51.55</v>
      </c>
      <c r="Q1276" s="5">
        <f t="shared" si="76"/>
        <v>365.976</v>
      </c>
      <c r="R1276" s="5">
        <f t="shared" si="77"/>
        <v>206.2</v>
      </c>
      <c r="S1276" s="5">
        <f t="shared" si="78"/>
        <v>159.77600000000001</v>
      </c>
      <c r="T1276" s="7">
        <f t="shared" si="79"/>
        <v>0.43657507596126527</v>
      </c>
    </row>
    <row r="1277" spans="1:20" ht="15.6">
      <c r="A1277" s="2">
        <v>2052</v>
      </c>
      <c r="B1277" s="3">
        <v>46208</v>
      </c>
      <c r="C1277" s="4">
        <f>YEAR(SalesDataTable[[#This Row],[Order Date]])</f>
        <v>2026</v>
      </c>
      <c r="D1277" s="16" t="str">
        <f>"Q"&amp;ROUNDUP(MONTH(SalesDataTable[[#This Row],[Order Date]])/3,0)</f>
        <v>Q3</v>
      </c>
      <c r="E1277" s="4">
        <f>MONTH(SalesDataTable[[#This Row],[Order Date]])</f>
        <v>7</v>
      </c>
      <c r="F1277" s="16" t="str">
        <f>TEXT(SalesDataTable[[#This Row],[Order Date]],"MMM")</f>
        <v>Jul</v>
      </c>
      <c r="G1277" s="4" t="s">
        <v>20</v>
      </c>
      <c r="H1277" s="4" t="s">
        <v>47</v>
      </c>
      <c r="I1277" s="4" t="s">
        <v>2</v>
      </c>
      <c r="J1277" s="4" t="s">
        <v>16</v>
      </c>
      <c r="K1277" s="4" t="s">
        <v>9</v>
      </c>
      <c r="L1277" s="4" t="s">
        <v>17</v>
      </c>
      <c r="M1277" s="8">
        <v>3</v>
      </c>
      <c r="N1277" s="5">
        <v>146.88999999999999</v>
      </c>
      <c r="O1277" s="6">
        <v>0</v>
      </c>
      <c r="P1277" s="5">
        <v>77.650000000000006</v>
      </c>
      <c r="Q1277" s="5">
        <f t="shared" si="76"/>
        <v>440.66999999999996</v>
      </c>
      <c r="R1277" s="5">
        <f t="shared" si="77"/>
        <v>232.95000000000002</v>
      </c>
      <c r="S1277" s="5">
        <f t="shared" si="78"/>
        <v>207.71999999999994</v>
      </c>
      <c r="T1277" s="7">
        <f t="shared" si="79"/>
        <v>0.47137313636054179</v>
      </c>
    </row>
    <row r="1278" spans="1:20" ht="15.6">
      <c r="A1278" s="2">
        <v>2096</v>
      </c>
      <c r="B1278" s="3">
        <v>46208</v>
      </c>
      <c r="C1278" s="4">
        <f>YEAR(SalesDataTable[[#This Row],[Order Date]])</f>
        <v>2026</v>
      </c>
      <c r="D1278" s="16" t="str">
        <f>"Q"&amp;ROUNDUP(MONTH(SalesDataTable[[#This Row],[Order Date]])/3,0)</f>
        <v>Q3</v>
      </c>
      <c r="E1278" s="4">
        <f>MONTH(SalesDataTable[[#This Row],[Order Date]])</f>
        <v>7</v>
      </c>
      <c r="F1278" s="16" t="str">
        <f>TEXT(SalesDataTable[[#This Row],[Order Date]],"MMM")</f>
        <v>Jul</v>
      </c>
      <c r="G1278" s="4" t="s">
        <v>20</v>
      </c>
      <c r="H1278" s="4" t="s">
        <v>47</v>
      </c>
      <c r="I1278" s="4" t="s">
        <v>28</v>
      </c>
      <c r="J1278" s="4" t="s">
        <v>3</v>
      </c>
      <c r="K1278" s="4" t="s">
        <v>14</v>
      </c>
      <c r="L1278" s="4" t="s">
        <v>48</v>
      </c>
      <c r="M1278" s="8">
        <v>2</v>
      </c>
      <c r="N1278" s="5">
        <v>161.21</v>
      </c>
      <c r="O1278" s="6">
        <v>0</v>
      </c>
      <c r="P1278" s="5">
        <v>85.2</v>
      </c>
      <c r="Q1278" s="5">
        <f t="shared" si="76"/>
        <v>322.42</v>
      </c>
      <c r="R1278" s="5">
        <f t="shared" si="77"/>
        <v>170.4</v>
      </c>
      <c r="S1278" s="5">
        <f t="shared" si="78"/>
        <v>152.02000000000001</v>
      </c>
      <c r="T1278" s="7">
        <f t="shared" si="79"/>
        <v>0.47149680540909372</v>
      </c>
    </row>
    <row r="1279" spans="1:20" ht="15.6">
      <c r="A1279" s="2">
        <v>2488</v>
      </c>
      <c r="B1279" s="3">
        <v>46208</v>
      </c>
      <c r="C1279" s="4">
        <f>YEAR(SalesDataTable[[#This Row],[Order Date]])</f>
        <v>2026</v>
      </c>
      <c r="D1279" s="16" t="str">
        <f>"Q"&amp;ROUNDUP(MONTH(SalesDataTable[[#This Row],[Order Date]])/3,0)</f>
        <v>Q3</v>
      </c>
      <c r="E1279" s="4">
        <f>MONTH(SalesDataTable[[#This Row],[Order Date]])</f>
        <v>7</v>
      </c>
      <c r="F1279" s="16" t="str">
        <f>TEXT(SalesDataTable[[#This Row],[Order Date]],"MMM")</f>
        <v>Jul</v>
      </c>
      <c r="G1279" s="4" t="s">
        <v>20</v>
      </c>
      <c r="H1279" s="4" t="s">
        <v>33</v>
      </c>
      <c r="I1279" s="4" t="s">
        <v>19</v>
      </c>
      <c r="J1279" s="4" t="s">
        <v>13</v>
      </c>
      <c r="K1279" s="4" t="s">
        <v>9</v>
      </c>
      <c r="L1279" s="4" t="s">
        <v>46</v>
      </c>
      <c r="M1279" s="8">
        <v>2</v>
      </c>
      <c r="N1279" s="5">
        <v>71.27</v>
      </c>
      <c r="O1279" s="6">
        <v>0.05</v>
      </c>
      <c r="P1279" s="5">
        <v>32.85</v>
      </c>
      <c r="Q1279" s="5">
        <f t="shared" si="76"/>
        <v>135.41299999999998</v>
      </c>
      <c r="R1279" s="5">
        <f t="shared" si="77"/>
        <v>65.7</v>
      </c>
      <c r="S1279" s="5">
        <f t="shared" si="78"/>
        <v>69.71299999999998</v>
      </c>
      <c r="T1279" s="7">
        <f t="shared" si="79"/>
        <v>0.5148176319851121</v>
      </c>
    </row>
    <row r="1280" spans="1:20" ht="15.6">
      <c r="A1280" s="2">
        <v>3220</v>
      </c>
      <c r="B1280" s="3">
        <v>46208</v>
      </c>
      <c r="C1280" s="4">
        <f>YEAR(SalesDataTable[[#This Row],[Order Date]])</f>
        <v>2026</v>
      </c>
      <c r="D1280" s="16" t="str">
        <f>"Q"&amp;ROUNDUP(MONTH(SalesDataTable[[#This Row],[Order Date]])/3,0)</f>
        <v>Q3</v>
      </c>
      <c r="E1280" s="4">
        <f>MONTH(SalesDataTable[[#This Row],[Order Date]])</f>
        <v>7</v>
      </c>
      <c r="F1280" s="16" t="str">
        <f>TEXT(SalesDataTable[[#This Row],[Order Date]],"MMM")</f>
        <v>Jul</v>
      </c>
      <c r="G1280" s="4" t="s">
        <v>0</v>
      </c>
      <c r="H1280" s="4" t="s">
        <v>36</v>
      </c>
      <c r="I1280" s="4" t="s">
        <v>19</v>
      </c>
      <c r="J1280" s="4" t="s">
        <v>3</v>
      </c>
      <c r="K1280" s="4" t="s">
        <v>34</v>
      </c>
      <c r="L1280" s="4" t="s">
        <v>45</v>
      </c>
      <c r="M1280" s="8">
        <v>3</v>
      </c>
      <c r="N1280" s="5">
        <v>50.16</v>
      </c>
      <c r="O1280" s="6">
        <v>0.05</v>
      </c>
      <c r="P1280" s="5">
        <v>22.24</v>
      </c>
      <c r="Q1280" s="5">
        <f t="shared" si="76"/>
        <v>142.95599999999999</v>
      </c>
      <c r="R1280" s="5">
        <f t="shared" si="77"/>
        <v>66.72</v>
      </c>
      <c r="S1280" s="5">
        <f t="shared" si="78"/>
        <v>76.23599999999999</v>
      </c>
      <c r="T1280" s="7">
        <f t="shared" si="79"/>
        <v>0.53328296818601528</v>
      </c>
    </row>
    <row r="1281" spans="1:20" ht="15.6">
      <c r="A1281" s="2">
        <v>3711</v>
      </c>
      <c r="B1281" s="3">
        <v>46208</v>
      </c>
      <c r="C1281" s="4">
        <f>YEAR(SalesDataTable[[#This Row],[Order Date]])</f>
        <v>2026</v>
      </c>
      <c r="D1281" s="16" t="str">
        <f>"Q"&amp;ROUNDUP(MONTH(SalesDataTable[[#This Row],[Order Date]])/3,0)</f>
        <v>Q3</v>
      </c>
      <c r="E1281" s="4">
        <f>MONTH(SalesDataTable[[#This Row],[Order Date]])</f>
        <v>7</v>
      </c>
      <c r="F1281" s="16" t="str">
        <f>TEXT(SalesDataTable[[#This Row],[Order Date]],"MMM")</f>
        <v>Jul</v>
      </c>
      <c r="G1281" s="4" t="s">
        <v>20</v>
      </c>
      <c r="H1281" s="4" t="s">
        <v>21</v>
      </c>
      <c r="I1281" s="4" t="s">
        <v>28</v>
      </c>
      <c r="J1281" s="4" t="s">
        <v>13</v>
      </c>
      <c r="K1281" s="4" t="s">
        <v>9</v>
      </c>
      <c r="L1281" s="4" t="s">
        <v>17</v>
      </c>
      <c r="M1281" s="8">
        <v>1</v>
      </c>
      <c r="N1281" s="5">
        <v>145.37</v>
      </c>
      <c r="O1281" s="6">
        <v>0.05</v>
      </c>
      <c r="P1281" s="5">
        <v>81.02</v>
      </c>
      <c r="Q1281" s="5">
        <f t="shared" si="76"/>
        <v>138.10149999999999</v>
      </c>
      <c r="R1281" s="5">
        <f t="shared" si="77"/>
        <v>81.02</v>
      </c>
      <c r="S1281" s="5">
        <f t="shared" si="78"/>
        <v>57.081499999999991</v>
      </c>
      <c r="T1281" s="7">
        <f t="shared" si="79"/>
        <v>0.41333005072356199</v>
      </c>
    </row>
    <row r="1282" spans="1:20" ht="15.6">
      <c r="A1282" s="2">
        <v>3823</v>
      </c>
      <c r="B1282" s="3">
        <v>46208</v>
      </c>
      <c r="C1282" s="4">
        <f>YEAR(SalesDataTable[[#This Row],[Order Date]])</f>
        <v>2026</v>
      </c>
      <c r="D1282" s="16" t="str">
        <f>"Q"&amp;ROUNDUP(MONTH(SalesDataTable[[#This Row],[Order Date]])/3,0)</f>
        <v>Q3</v>
      </c>
      <c r="E1282" s="4">
        <f>MONTH(SalesDataTable[[#This Row],[Order Date]])</f>
        <v>7</v>
      </c>
      <c r="F1282" s="16" t="str">
        <f>TEXT(SalesDataTable[[#This Row],[Order Date]],"MMM")</f>
        <v>Jul</v>
      </c>
      <c r="G1282" s="4" t="s">
        <v>20</v>
      </c>
      <c r="H1282" s="4" t="s">
        <v>31</v>
      </c>
      <c r="I1282" s="4" t="s">
        <v>19</v>
      </c>
      <c r="J1282" s="4" t="s">
        <v>13</v>
      </c>
      <c r="K1282" s="4" t="s">
        <v>14</v>
      </c>
      <c r="L1282" s="4" t="s">
        <v>32</v>
      </c>
      <c r="M1282" s="8">
        <v>2</v>
      </c>
      <c r="N1282" s="5">
        <v>47.1</v>
      </c>
      <c r="O1282" s="6">
        <v>0</v>
      </c>
      <c r="P1282" s="5">
        <v>17.920000000000002</v>
      </c>
      <c r="Q1282" s="5">
        <f t="shared" ref="Q1282:Q1345" si="80">M1282*N1282*(1-O1282)</f>
        <v>94.2</v>
      </c>
      <c r="R1282" s="5">
        <f t="shared" ref="R1282:R1345" si="81">M1282*P1282</f>
        <v>35.840000000000003</v>
      </c>
      <c r="S1282" s="5">
        <f t="shared" ref="S1282:S1345" si="82">Q1282-R1282</f>
        <v>58.36</v>
      </c>
      <c r="T1282" s="7">
        <f t="shared" ref="T1282:T1345" si="83">IFERROR(S1282/Q1282,0)</f>
        <v>0.6195329087048832</v>
      </c>
    </row>
    <row r="1283" spans="1:20" ht="15.6">
      <c r="A1283" s="2">
        <v>4058</v>
      </c>
      <c r="B1283" s="3">
        <v>46208</v>
      </c>
      <c r="C1283" s="4">
        <f>YEAR(SalesDataTable[[#This Row],[Order Date]])</f>
        <v>2026</v>
      </c>
      <c r="D1283" s="16" t="str">
        <f>"Q"&amp;ROUNDUP(MONTH(SalesDataTable[[#This Row],[Order Date]])/3,0)</f>
        <v>Q3</v>
      </c>
      <c r="E1283" s="4">
        <f>MONTH(SalesDataTable[[#This Row],[Order Date]])</f>
        <v>7</v>
      </c>
      <c r="F1283" s="16" t="str">
        <f>TEXT(SalesDataTable[[#This Row],[Order Date]],"MMM")</f>
        <v>Jul</v>
      </c>
      <c r="G1283" s="4" t="s">
        <v>20</v>
      </c>
      <c r="H1283" s="4" t="s">
        <v>47</v>
      </c>
      <c r="I1283" s="4" t="s">
        <v>8</v>
      </c>
      <c r="J1283" s="4" t="s">
        <v>16</v>
      </c>
      <c r="K1283" s="4" t="s">
        <v>9</v>
      </c>
      <c r="L1283" s="4" t="s">
        <v>37</v>
      </c>
      <c r="M1283" s="8">
        <v>5</v>
      </c>
      <c r="N1283" s="5">
        <v>155.09</v>
      </c>
      <c r="O1283" s="6">
        <v>0.1</v>
      </c>
      <c r="P1283" s="5">
        <v>78.52</v>
      </c>
      <c r="Q1283" s="5">
        <f t="shared" si="80"/>
        <v>697.90500000000009</v>
      </c>
      <c r="R1283" s="5">
        <f t="shared" si="81"/>
        <v>392.59999999999997</v>
      </c>
      <c r="S1283" s="5">
        <f t="shared" si="82"/>
        <v>305.30500000000012</v>
      </c>
      <c r="T1283" s="7">
        <f t="shared" si="83"/>
        <v>0.43745925305020034</v>
      </c>
    </row>
    <row r="1284" spans="1:20" ht="15.6">
      <c r="A1284" s="2">
        <v>4126</v>
      </c>
      <c r="B1284" s="3">
        <v>46208</v>
      </c>
      <c r="C1284" s="4">
        <f>YEAR(SalesDataTable[[#This Row],[Order Date]])</f>
        <v>2026</v>
      </c>
      <c r="D1284" s="16" t="str">
        <f>"Q"&amp;ROUNDUP(MONTH(SalesDataTable[[#This Row],[Order Date]])/3,0)</f>
        <v>Q3</v>
      </c>
      <c r="E1284" s="4">
        <f>MONTH(SalesDataTable[[#This Row],[Order Date]])</f>
        <v>7</v>
      </c>
      <c r="F1284" s="16" t="str">
        <f>TEXT(SalesDataTable[[#This Row],[Order Date]],"MMM")</f>
        <v>Jul</v>
      </c>
      <c r="G1284" s="4" t="s">
        <v>20</v>
      </c>
      <c r="H1284" s="4" t="s">
        <v>47</v>
      </c>
      <c r="I1284" s="4" t="s">
        <v>2</v>
      </c>
      <c r="J1284" s="4" t="s">
        <v>13</v>
      </c>
      <c r="K1284" s="4" t="s">
        <v>4</v>
      </c>
      <c r="L1284" s="4" t="s">
        <v>5</v>
      </c>
      <c r="M1284" s="8">
        <v>3</v>
      </c>
      <c r="N1284" s="5">
        <v>82.89</v>
      </c>
      <c r="O1284" s="6">
        <v>0</v>
      </c>
      <c r="P1284" s="5">
        <v>42.31</v>
      </c>
      <c r="Q1284" s="5">
        <f t="shared" si="80"/>
        <v>248.67000000000002</v>
      </c>
      <c r="R1284" s="5">
        <f t="shared" si="81"/>
        <v>126.93</v>
      </c>
      <c r="S1284" s="5">
        <f t="shared" si="82"/>
        <v>121.74000000000001</v>
      </c>
      <c r="T1284" s="7">
        <f t="shared" si="83"/>
        <v>0.48956448304982508</v>
      </c>
    </row>
    <row r="1285" spans="1:20" ht="15.6">
      <c r="A1285" s="2">
        <v>5080</v>
      </c>
      <c r="B1285" s="3">
        <v>46208</v>
      </c>
      <c r="C1285" s="4">
        <f>YEAR(SalesDataTable[[#This Row],[Order Date]])</f>
        <v>2026</v>
      </c>
      <c r="D1285" s="16" t="str">
        <f>"Q"&amp;ROUNDUP(MONTH(SalesDataTable[[#This Row],[Order Date]])/3,0)</f>
        <v>Q3</v>
      </c>
      <c r="E1285" s="4">
        <f>MONTH(SalesDataTable[[#This Row],[Order Date]])</f>
        <v>7</v>
      </c>
      <c r="F1285" s="16" t="str">
        <f>TEXT(SalesDataTable[[#This Row],[Order Date]],"MMM")</f>
        <v>Jul</v>
      </c>
      <c r="G1285" s="4" t="s">
        <v>11</v>
      </c>
      <c r="H1285" s="4" t="s">
        <v>18</v>
      </c>
      <c r="I1285" s="4" t="s">
        <v>19</v>
      </c>
      <c r="J1285" s="4" t="s">
        <v>13</v>
      </c>
      <c r="K1285" s="4" t="s">
        <v>4</v>
      </c>
      <c r="L1285" s="4" t="s">
        <v>5</v>
      </c>
      <c r="M1285" s="8">
        <v>2</v>
      </c>
      <c r="N1285" s="5">
        <v>80.8</v>
      </c>
      <c r="O1285" s="6">
        <v>0</v>
      </c>
      <c r="P1285" s="5">
        <v>42.21</v>
      </c>
      <c r="Q1285" s="5">
        <f t="shared" si="80"/>
        <v>161.6</v>
      </c>
      <c r="R1285" s="5">
        <f t="shared" si="81"/>
        <v>84.42</v>
      </c>
      <c r="S1285" s="5">
        <f t="shared" si="82"/>
        <v>77.179999999999993</v>
      </c>
      <c r="T1285" s="7">
        <f t="shared" si="83"/>
        <v>0.47759900990099008</v>
      </c>
    </row>
    <row r="1286" spans="1:20" ht="15.6">
      <c r="A1286" s="2">
        <v>923</v>
      </c>
      <c r="B1286" s="3">
        <v>46209</v>
      </c>
      <c r="C1286" s="4">
        <f>YEAR(SalesDataTable[[#This Row],[Order Date]])</f>
        <v>2026</v>
      </c>
      <c r="D1286" s="16" t="str">
        <f>"Q"&amp;ROUNDUP(MONTH(SalesDataTable[[#This Row],[Order Date]])/3,0)</f>
        <v>Q3</v>
      </c>
      <c r="E1286" s="4">
        <f>MONTH(SalesDataTable[[#This Row],[Order Date]])</f>
        <v>7</v>
      </c>
      <c r="F1286" s="16" t="str">
        <f>TEXT(SalesDataTable[[#This Row],[Order Date]],"MMM")</f>
        <v>Jul</v>
      </c>
      <c r="G1286" s="4" t="s">
        <v>11</v>
      </c>
      <c r="H1286" s="4" t="s">
        <v>25</v>
      </c>
      <c r="I1286" s="4" t="s">
        <v>2</v>
      </c>
      <c r="J1286" s="4" t="s">
        <v>13</v>
      </c>
      <c r="K1286" s="4" t="s">
        <v>34</v>
      </c>
      <c r="L1286" s="4" t="s">
        <v>35</v>
      </c>
      <c r="M1286" s="8">
        <v>2</v>
      </c>
      <c r="N1286" s="5">
        <v>39.54</v>
      </c>
      <c r="O1286" s="6">
        <v>0.05</v>
      </c>
      <c r="P1286" s="5">
        <v>14.68</v>
      </c>
      <c r="Q1286" s="5">
        <f t="shared" si="80"/>
        <v>75.125999999999991</v>
      </c>
      <c r="R1286" s="5">
        <f t="shared" si="81"/>
        <v>29.36</v>
      </c>
      <c r="S1286" s="5">
        <f t="shared" si="82"/>
        <v>45.765999999999991</v>
      </c>
      <c r="T1286" s="7">
        <f t="shared" si="83"/>
        <v>0.60918989431089099</v>
      </c>
    </row>
    <row r="1287" spans="1:20" ht="15.6">
      <c r="A1287" s="2">
        <v>1549</v>
      </c>
      <c r="B1287" s="3">
        <v>46209</v>
      </c>
      <c r="C1287" s="4">
        <f>YEAR(SalesDataTable[[#This Row],[Order Date]])</f>
        <v>2026</v>
      </c>
      <c r="D1287" s="16" t="str">
        <f>"Q"&amp;ROUNDUP(MONTH(SalesDataTable[[#This Row],[Order Date]])/3,0)</f>
        <v>Q3</v>
      </c>
      <c r="E1287" s="4">
        <f>MONTH(SalesDataTable[[#This Row],[Order Date]])</f>
        <v>7</v>
      </c>
      <c r="F1287" s="16" t="str">
        <f>TEXT(SalesDataTable[[#This Row],[Order Date]],"MMM")</f>
        <v>Jul</v>
      </c>
      <c r="G1287" s="4" t="s">
        <v>11</v>
      </c>
      <c r="H1287" s="4" t="s">
        <v>12</v>
      </c>
      <c r="I1287" s="4" t="s">
        <v>2</v>
      </c>
      <c r="J1287" s="4" t="s">
        <v>13</v>
      </c>
      <c r="K1287" s="4" t="s">
        <v>34</v>
      </c>
      <c r="L1287" s="4" t="s">
        <v>38</v>
      </c>
      <c r="M1287" s="8">
        <v>2</v>
      </c>
      <c r="N1287" s="5">
        <v>121.35</v>
      </c>
      <c r="O1287" s="6">
        <v>0</v>
      </c>
      <c r="P1287" s="5">
        <v>71.06</v>
      </c>
      <c r="Q1287" s="5">
        <f t="shared" si="80"/>
        <v>242.7</v>
      </c>
      <c r="R1287" s="5">
        <f t="shared" si="81"/>
        <v>142.12</v>
      </c>
      <c r="S1287" s="5">
        <f t="shared" si="82"/>
        <v>100.57999999999998</v>
      </c>
      <c r="T1287" s="7">
        <f t="shared" si="83"/>
        <v>0.41442109600329619</v>
      </c>
    </row>
    <row r="1288" spans="1:20" ht="15.6">
      <c r="A1288" s="2">
        <v>1839</v>
      </c>
      <c r="B1288" s="3">
        <v>46209</v>
      </c>
      <c r="C1288" s="4">
        <f>YEAR(SalesDataTable[[#This Row],[Order Date]])</f>
        <v>2026</v>
      </c>
      <c r="D1288" s="16" t="str">
        <f>"Q"&amp;ROUNDUP(MONTH(SalesDataTable[[#This Row],[Order Date]])/3,0)</f>
        <v>Q3</v>
      </c>
      <c r="E1288" s="4">
        <f>MONTH(SalesDataTable[[#This Row],[Order Date]])</f>
        <v>7</v>
      </c>
      <c r="F1288" s="16" t="str">
        <f>TEXT(SalesDataTable[[#This Row],[Order Date]],"MMM")</f>
        <v>Jul</v>
      </c>
      <c r="G1288" s="4" t="s">
        <v>20</v>
      </c>
      <c r="H1288" s="4" t="s">
        <v>33</v>
      </c>
      <c r="I1288" s="4" t="s">
        <v>19</v>
      </c>
      <c r="J1288" s="4" t="s">
        <v>3</v>
      </c>
      <c r="K1288" s="4" t="s">
        <v>34</v>
      </c>
      <c r="L1288" s="4" t="s">
        <v>35</v>
      </c>
      <c r="M1288" s="8">
        <v>1</v>
      </c>
      <c r="N1288" s="5">
        <v>41.37</v>
      </c>
      <c r="O1288" s="6">
        <v>0</v>
      </c>
      <c r="P1288" s="5">
        <v>15.12</v>
      </c>
      <c r="Q1288" s="5">
        <f t="shared" si="80"/>
        <v>41.37</v>
      </c>
      <c r="R1288" s="5">
        <f t="shared" si="81"/>
        <v>15.12</v>
      </c>
      <c r="S1288" s="5">
        <f t="shared" si="82"/>
        <v>26.25</v>
      </c>
      <c r="T1288" s="7">
        <f t="shared" si="83"/>
        <v>0.63451776649746194</v>
      </c>
    </row>
    <row r="1289" spans="1:20" ht="15.6">
      <c r="A1289" s="2">
        <v>2053</v>
      </c>
      <c r="B1289" s="3">
        <v>46209</v>
      </c>
      <c r="C1289" s="4">
        <f>YEAR(SalesDataTable[[#This Row],[Order Date]])</f>
        <v>2026</v>
      </c>
      <c r="D1289" s="16" t="str">
        <f>"Q"&amp;ROUNDUP(MONTH(SalesDataTable[[#This Row],[Order Date]])/3,0)</f>
        <v>Q3</v>
      </c>
      <c r="E1289" s="4">
        <f>MONTH(SalesDataTable[[#This Row],[Order Date]])</f>
        <v>7</v>
      </c>
      <c r="F1289" s="16" t="str">
        <f>TEXT(SalesDataTable[[#This Row],[Order Date]],"MMM")</f>
        <v>Jul</v>
      </c>
      <c r="G1289" s="4" t="s">
        <v>6</v>
      </c>
      <c r="H1289" s="4" t="s">
        <v>43</v>
      </c>
      <c r="I1289" s="4" t="s">
        <v>2</v>
      </c>
      <c r="J1289" s="4" t="s">
        <v>13</v>
      </c>
      <c r="K1289" s="4" t="s">
        <v>4</v>
      </c>
      <c r="L1289" s="4" t="s">
        <v>5</v>
      </c>
      <c r="M1289" s="8">
        <v>5</v>
      </c>
      <c r="N1289" s="5">
        <v>81.63</v>
      </c>
      <c r="O1289" s="6">
        <v>0.05</v>
      </c>
      <c r="P1289" s="5">
        <v>42.36</v>
      </c>
      <c r="Q1289" s="5">
        <f t="shared" si="80"/>
        <v>387.74249999999995</v>
      </c>
      <c r="R1289" s="5">
        <f t="shared" si="81"/>
        <v>211.8</v>
      </c>
      <c r="S1289" s="5">
        <f t="shared" si="82"/>
        <v>175.94249999999994</v>
      </c>
      <c r="T1289" s="7">
        <f t="shared" si="83"/>
        <v>0.45376119460724568</v>
      </c>
    </row>
    <row r="1290" spans="1:20" ht="15.6">
      <c r="A1290" s="2">
        <v>2342</v>
      </c>
      <c r="B1290" s="3">
        <v>46209</v>
      </c>
      <c r="C1290" s="4">
        <f>YEAR(SalesDataTable[[#This Row],[Order Date]])</f>
        <v>2026</v>
      </c>
      <c r="D1290" s="16" t="str">
        <f>"Q"&amp;ROUNDUP(MONTH(SalesDataTable[[#This Row],[Order Date]])/3,0)</f>
        <v>Q3</v>
      </c>
      <c r="E1290" s="4">
        <f>MONTH(SalesDataTable[[#This Row],[Order Date]])</f>
        <v>7</v>
      </c>
      <c r="F1290" s="16" t="str">
        <f>TEXT(SalesDataTable[[#This Row],[Order Date]],"MMM")</f>
        <v>Jul</v>
      </c>
      <c r="G1290" s="4" t="s">
        <v>6</v>
      </c>
      <c r="H1290" s="4" t="s">
        <v>7</v>
      </c>
      <c r="I1290" s="4" t="s">
        <v>2</v>
      </c>
      <c r="J1290" s="4" t="s">
        <v>3</v>
      </c>
      <c r="K1290" s="4" t="s">
        <v>34</v>
      </c>
      <c r="L1290" s="4" t="s">
        <v>42</v>
      </c>
      <c r="M1290" s="8">
        <v>1</v>
      </c>
      <c r="N1290" s="5">
        <v>36.19</v>
      </c>
      <c r="O1290" s="6">
        <v>0</v>
      </c>
      <c r="P1290" s="5">
        <v>13.91</v>
      </c>
      <c r="Q1290" s="5">
        <f t="shared" si="80"/>
        <v>36.19</v>
      </c>
      <c r="R1290" s="5">
        <f t="shared" si="81"/>
        <v>13.91</v>
      </c>
      <c r="S1290" s="5">
        <f t="shared" si="82"/>
        <v>22.279999999999998</v>
      </c>
      <c r="T1290" s="7">
        <f t="shared" si="83"/>
        <v>0.61563967946946663</v>
      </c>
    </row>
    <row r="1291" spans="1:20" ht="15.6">
      <c r="A1291" s="2">
        <v>2465</v>
      </c>
      <c r="B1291" s="3">
        <v>46209</v>
      </c>
      <c r="C1291" s="4">
        <f>YEAR(SalesDataTable[[#This Row],[Order Date]])</f>
        <v>2026</v>
      </c>
      <c r="D1291" s="16" t="str">
        <f>"Q"&amp;ROUNDUP(MONTH(SalesDataTable[[#This Row],[Order Date]])/3,0)</f>
        <v>Q3</v>
      </c>
      <c r="E1291" s="4">
        <f>MONTH(SalesDataTable[[#This Row],[Order Date]])</f>
        <v>7</v>
      </c>
      <c r="F1291" s="16" t="str">
        <f>TEXT(SalesDataTable[[#This Row],[Order Date]],"MMM")</f>
        <v>Jul</v>
      </c>
      <c r="G1291" s="4" t="s">
        <v>6</v>
      </c>
      <c r="H1291" s="4" t="s">
        <v>7</v>
      </c>
      <c r="I1291" s="4" t="s">
        <v>28</v>
      </c>
      <c r="J1291" s="4" t="s">
        <v>13</v>
      </c>
      <c r="K1291" s="4" t="s">
        <v>9</v>
      </c>
      <c r="L1291" s="4" t="s">
        <v>17</v>
      </c>
      <c r="M1291" s="8">
        <v>1</v>
      </c>
      <c r="N1291" s="5">
        <v>142.04</v>
      </c>
      <c r="O1291" s="6">
        <v>0</v>
      </c>
      <c r="P1291" s="5">
        <v>81.67</v>
      </c>
      <c r="Q1291" s="5">
        <f t="shared" si="80"/>
        <v>142.04</v>
      </c>
      <c r="R1291" s="5">
        <f t="shared" si="81"/>
        <v>81.67</v>
      </c>
      <c r="S1291" s="5">
        <f t="shared" si="82"/>
        <v>60.36999999999999</v>
      </c>
      <c r="T1291" s="7">
        <f t="shared" si="83"/>
        <v>0.4250211208110391</v>
      </c>
    </row>
    <row r="1292" spans="1:20" ht="15.6">
      <c r="A1292" s="2">
        <v>3990</v>
      </c>
      <c r="B1292" s="3">
        <v>46209</v>
      </c>
      <c r="C1292" s="4">
        <f>YEAR(SalesDataTable[[#This Row],[Order Date]])</f>
        <v>2026</v>
      </c>
      <c r="D1292" s="16" t="str">
        <f>"Q"&amp;ROUNDUP(MONTH(SalesDataTable[[#This Row],[Order Date]])/3,0)</f>
        <v>Q3</v>
      </c>
      <c r="E1292" s="4">
        <f>MONTH(SalesDataTable[[#This Row],[Order Date]])</f>
        <v>7</v>
      </c>
      <c r="F1292" s="16" t="str">
        <f>TEXT(SalesDataTable[[#This Row],[Order Date]],"MMM")</f>
        <v>Jul</v>
      </c>
      <c r="G1292" s="4" t="s">
        <v>11</v>
      </c>
      <c r="H1292" s="4" t="s">
        <v>25</v>
      </c>
      <c r="I1292" s="4" t="s">
        <v>2</v>
      </c>
      <c r="J1292" s="4" t="s">
        <v>16</v>
      </c>
      <c r="K1292" s="4" t="s">
        <v>14</v>
      </c>
      <c r="L1292" s="4" t="s">
        <v>44</v>
      </c>
      <c r="M1292" s="8">
        <v>1</v>
      </c>
      <c r="N1292" s="5">
        <v>133.66999999999999</v>
      </c>
      <c r="O1292" s="6">
        <v>0</v>
      </c>
      <c r="P1292" s="5">
        <v>68.25</v>
      </c>
      <c r="Q1292" s="5">
        <f t="shared" si="80"/>
        <v>133.66999999999999</v>
      </c>
      <c r="R1292" s="5">
        <f t="shared" si="81"/>
        <v>68.25</v>
      </c>
      <c r="S1292" s="5">
        <f t="shared" si="82"/>
        <v>65.419999999999987</v>
      </c>
      <c r="T1292" s="7">
        <f t="shared" si="83"/>
        <v>0.48941422907159415</v>
      </c>
    </row>
    <row r="1293" spans="1:20" ht="15.6">
      <c r="A1293" s="2">
        <v>4370</v>
      </c>
      <c r="B1293" s="3">
        <v>46209</v>
      </c>
      <c r="C1293" s="4">
        <f>YEAR(SalesDataTable[[#This Row],[Order Date]])</f>
        <v>2026</v>
      </c>
      <c r="D1293" s="16" t="str">
        <f>"Q"&amp;ROUNDUP(MONTH(SalesDataTable[[#This Row],[Order Date]])/3,0)</f>
        <v>Q3</v>
      </c>
      <c r="E1293" s="4">
        <f>MONTH(SalesDataTable[[#This Row],[Order Date]])</f>
        <v>7</v>
      </c>
      <c r="F1293" s="16" t="str">
        <f>TEXT(SalesDataTable[[#This Row],[Order Date]],"MMM")</f>
        <v>Jul</v>
      </c>
      <c r="G1293" s="4" t="s">
        <v>11</v>
      </c>
      <c r="H1293" s="4" t="s">
        <v>39</v>
      </c>
      <c r="I1293" s="4" t="s">
        <v>2</v>
      </c>
      <c r="J1293" s="4" t="s">
        <v>13</v>
      </c>
      <c r="K1293" s="4" t="s">
        <v>14</v>
      </c>
      <c r="L1293" s="4" t="s">
        <v>48</v>
      </c>
      <c r="M1293" s="8">
        <v>6</v>
      </c>
      <c r="N1293" s="5">
        <v>166.6</v>
      </c>
      <c r="O1293" s="6">
        <v>0</v>
      </c>
      <c r="P1293" s="5">
        <v>88.14</v>
      </c>
      <c r="Q1293" s="5">
        <f t="shared" si="80"/>
        <v>999.59999999999991</v>
      </c>
      <c r="R1293" s="5">
        <f t="shared" si="81"/>
        <v>528.84</v>
      </c>
      <c r="S1293" s="5">
        <f t="shared" si="82"/>
        <v>470.75999999999988</v>
      </c>
      <c r="T1293" s="7">
        <f t="shared" si="83"/>
        <v>0.47094837935174061</v>
      </c>
    </row>
    <row r="1294" spans="1:20" ht="15.6">
      <c r="A1294" s="2">
        <v>4856</v>
      </c>
      <c r="B1294" s="3">
        <v>46209</v>
      </c>
      <c r="C1294" s="4">
        <f>YEAR(SalesDataTable[[#This Row],[Order Date]])</f>
        <v>2026</v>
      </c>
      <c r="D1294" s="16" t="str">
        <f>"Q"&amp;ROUNDUP(MONTH(SalesDataTable[[#This Row],[Order Date]])/3,0)</f>
        <v>Q3</v>
      </c>
      <c r="E1294" s="4">
        <f>MONTH(SalesDataTable[[#This Row],[Order Date]])</f>
        <v>7</v>
      </c>
      <c r="F1294" s="16" t="str">
        <f>TEXT(SalesDataTable[[#This Row],[Order Date]],"MMM")</f>
        <v>Jul</v>
      </c>
      <c r="G1294" s="4" t="s">
        <v>6</v>
      </c>
      <c r="H1294" s="4" t="s">
        <v>43</v>
      </c>
      <c r="I1294" s="4" t="s">
        <v>2</v>
      </c>
      <c r="J1294" s="4" t="s">
        <v>3</v>
      </c>
      <c r="K1294" s="4" t="s">
        <v>4</v>
      </c>
      <c r="L1294" s="4" t="s">
        <v>30</v>
      </c>
      <c r="M1294" s="8">
        <v>2</v>
      </c>
      <c r="N1294" s="5">
        <v>99.93</v>
      </c>
      <c r="O1294" s="6">
        <v>0.1</v>
      </c>
      <c r="P1294" s="5">
        <v>51.96</v>
      </c>
      <c r="Q1294" s="5">
        <f t="shared" si="80"/>
        <v>179.87400000000002</v>
      </c>
      <c r="R1294" s="5">
        <f t="shared" si="81"/>
        <v>103.92</v>
      </c>
      <c r="S1294" s="5">
        <f t="shared" si="82"/>
        <v>75.954000000000022</v>
      </c>
      <c r="T1294" s="7">
        <f t="shared" si="83"/>
        <v>0.422262250241836</v>
      </c>
    </row>
    <row r="1295" spans="1:20" ht="15.6">
      <c r="A1295" s="2">
        <v>337</v>
      </c>
      <c r="B1295" s="3">
        <v>46210</v>
      </c>
      <c r="C1295" s="4">
        <f>YEAR(SalesDataTable[[#This Row],[Order Date]])</f>
        <v>2026</v>
      </c>
      <c r="D1295" s="16" t="str">
        <f>"Q"&amp;ROUNDUP(MONTH(SalesDataTable[[#This Row],[Order Date]])/3,0)</f>
        <v>Q3</v>
      </c>
      <c r="E1295" s="4">
        <f>MONTH(SalesDataTable[[#This Row],[Order Date]])</f>
        <v>7</v>
      </c>
      <c r="F1295" s="16" t="str">
        <f>TEXT(SalesDataTable[[#This Row],[Order Date]],"MMM")</f>
        <v>Jul</v>
      </c>
      <c r="G1295" s="4" t="s">
        <v>0</v>
      </c>
      <c r="H1295" s="4" t="s">
        <v>50</v>
      </c>
      <c r="I1295" s="4" t="s">
        <v>19</v>
      </c>
      <c r="J1295" s="4" t="s">
        <v>3</v>
      </c>
      <c r="K1295" s="4" t="s">
        <v>4</v>
      </c>
      <c r="L1295" s="4" t="s">
        <v>30</v>
      </c>
      <c r="M1295" s="8">
        <v>6</v>
      </c>
      <c r="N1295" s="5">
        <v>100.56</v>
      </c>
      <c r="O1295" s="6">
        <v>0</v>
      </c>
      <c r="P1295" s="5">
        <v>49.47</v>
      </c>
      <c r="Q1295" s="5">
        <f t="shared" si="80"/>
        <v>603.36</v>
      </c>
      <c r="R1295" s="5">
        <f t="shared" si="81"/>
        <v>296.82</v>
      </c>
      <c r="S1295" s="5">
        <f t="shared" si="82"/>
        <v>306.54000000000002</v>
      </c>
      <c r="T1295" s="7">
        <f t="shared" si="83"/>
        <v>0.508054892601432</v>
      </c>
    </row>
    <row r="1296" spans="1:20" ht="15.6">
      <c r="A1296" s="2">
        <v>1001</v>
      </c>
      <c r="B1296" s="3">
        <v>46210</v>
      </c>
      <c r="C1296" s="4">
        <f>YEAR(SalesDataTable[[#This Row],[Order Date]])</f>
        <v>2026</v>
      </c>
      <c r="D1296" s="16" t="str">
        <f>"Q"&amp;ROUNDUP(MONTH(SalesDataTable[[#This Row],[Order Date]])/3,0)</f>
        <v>Q3</v>
      </c>
      <c r="E1296" s="4">
        <f>MONTH(SalesDataTable[[#This Row],[Order Date]])</f>
        <v>7</v>
      </c>
      <c r="F1296" s="16" t="str">
        <f>TEXT(SalesDataTable[[#This Row],[Order Date]],"MMM")</f>
        <v>Jul</v>
      </c>
      <c r="G1296" s="4" t="s">
        <v>0</v>
      </c>
      <c r="H1296" s="4" t="s">
        <v>36</v>
      </c>
      <c r="I1296" s="4" t="s">
        <v>2</v>
      </c>
      <c r="J1296" s="4" t="s">
        <v>3</v>
      </c>
      <c r="K1296" s="4" t="s">
        <v>23</v>
      </c>
      <c r="L1296" s="4" t="s">
        <v>29</v>
      </c>
      <c r="M1296" s="8">
        <v>1</v>
      </c>
      <c r="N1296" s="5">
        <v>200.48</v>
      </c>
      <c r="O1296" s="6">
        <v>0.05</v>
      </c>
      <c r="P1296" s="5">
        <v>104.11</v>
      </c>
      <c r="Q1296" s="5">
        <f t="shared" si="80"/>
        <v>190.45599999999999</v>
      </c>
      <c r="R1296" s="5">
        <f t="shared" si="81"/>
        <v>104.11</v>
      </c>
      <c r="S1296" s="5">
        <f t="shared" si="82"/>
        <v>86.345999999999989</v>
      </c>
      <c r="T1296" s="7">
        <f t="shared" si="83"/>
        <v>0.45336455664300412</v>
      </c>
    </row>
    <row r="1297" spans="1:20" ht="15.6">
      <c r="A1297" s="2">
        <v>2424</v>
      </c>
      <c r="B1297" s="3">
        <v>46210</v>
      </c>
      <c r="C1297" s="4">
        <f>YEAR(SalesDataTable[[#This Row],[Order Date]])</f>
        <v>2026</v>
      </c>
      <c r="D1297" s="16" t="str">
        <f>"Q"&amp;ROUNDUP(MONTH(SalesDataTable[[#This Row],[Order Date]])/3,0)</f>
        <v>Q3</v>
      </c>
      <c r="E1297" s="4">
        <f>MONTH(SalesDataTable[[#This Row],[Order Date]])</f>
        <v>7</v>
      </c>
      <c r="F1297" s="16" t="str">
        <f>TEXT(SalesDataTable[[#This Row],[Order Date]],"MMM")</f>
        <v>Jul</v>
      </c>
      <c r="G1297" s="4" t="s">
        <v>20</v>
      </c>
      <c r="H1297" s="4" t="s">
        <v>33</v>
      </c>
      <c r="I1297" s="4" t="s">
        <v>2</v>
      </c>
      <c r="J1297" s="4" t="s">
        <v>13</v>
      </c>
      <c r="K1297" s="4" t="s">
        <v>4</v>
      </c>
      <c r="L1297" s="4" t="s">
        <v>22</v>
      </c>
      <c r="M1297" s="8">
        <v>1</v>
      </c>
      <c r="N1297" s="5">
        <v>51.06</v>
      </c>
      <c r="O1297" s="6">
        <v>0.15</v>
      </c>
      <c r="P1297" s="5">
        <v>22.56</v>
      </c>
      <c r="Q1297" s="5">
        <f t="shared" si="80"/>
        <v>43.401000000000003</v>
      </c>
      <c r="R1297" s="5">
        <f t="shared" si="81"/>
        <v>22.56</v>
      </c>
      <c r="S1297" s="5">
        <f t="shared" si="82"/>
        <v>20.841000000000005</v>
      </c>
      <c r="T1297" s="7">
        <f t="shared" si="83"/>
        <v>0.48019630884081022</v>
      </c>
    </row>
    <row r="1298" spans="1:20" ht="15.6">
      <c r="A1298" s="2">
        <v>2751</v>
      </c>
      <c r="B1298" s="3">
        <v>46210</v>
      </c>
      <c r="C1298" s="4">
        <f>YEAR(SalesDataTable[[#This Row],[Order Date]])</f>
        <v>2026</v>
      </c>
      <c r="D1298" s="16" t="str">
        <f>"Q"&amp;ROUNDUP(MONTH(SalesDataTable[[#This Row],[Order Date]])/3,0)</f>
        <v>Q3</v>
      </c>
      <c r="E1298" s="4">
        <f>MONTH(SalesDataTable[[#This Row],[Order Date]])</f>
        <v>7</v>
      </c>
      <c r="F1298" s="16" t="str">
        <f>TEXT(SalesDataTable[[#This Row],[Order Date]],"MMM")</f>
        <v>Jul</v>
      </c>
      <c r="G1298" s="4" t="s">
        <v>0</v>
      </c>
      <c r="H1298" s="4" t="s">
        <v>50</v>
      </c>
      <c r="I1298" s="4" t="s">
        <v>19</v>
      </c>
      <c r="J1298" s="4" t="s">
        <v>13</v>
      </c>
      <c r="K1298" s="4" t="s">
        <v>34</v>
      </c>
      <c r="L1298" s="4" t="s">
        <v>38</v>
      </c>
      <c r="M1298" s="8">
        <v>2</v>
      </c>
      <c r="N1298" s="5">
        <v>125.9</v>
      </c>
      <c r="O1298" s="6">
        <v>0.15</v>
      </c>
      <c r="P1298" s="5">
        <v>70.27</v>
      </c>
      <c r="Q1298" s="5">
        <f t="shared" si="80"/>
        <v>214.03</v>
      </c>
      <c r="R1298" s="5">
        <f t="shared" si="81"/>
        <v>140.54</v>
      </c>
      <c r="S1298" s="5">
        <f t="shared" si="82"/>
        <v>73.490000000000009</v>
      </c>
      <c r="T1298" s="7">
        <f t="shared" si="83"/>
        <v>0.34336307994206422</v>
      </c>
    </row>
    <row r="1299" spans="1:20" ht="15.6">
      <c r="A1299" s="2">
        <v>375</v>
      </c>
      <c r="B1299" s="3">
        <v>46211</v>
      </c>
      <c r="C1299" s="4">
        <f>YEAR(SalesDataTable[[#This Row],[Order Date]])</f>
        <v>2026</v>
      </c>
      <c r="D1299" s="16" t="str">
        <f>"Q"&amp;ROUNDUP(MONTH(SalesDataTable[[#This Row],[Order Date]])/3,0)</f>
        <v>Q3</v>
      </c>
      <c r="E1299" s="4">
        <f>MONTH(SalesDataTable[[#This Row],[Order Date]])</f>
        <v>7</v>
      </c>
      <c r="F1299" s="16" t="str">
        <f>TEXT(SalesDataTable[[#This Row],[Order Date]],"MMM")</f>
        <v>Jul</v>
      </c>
      <c r="G1299" s="4" t="s">
        <v>6</v>
      </c>
      <c r="H1299" s="4" t="s">
        <v>43</v>
      </c>
      <c r="I1299" s="4" t="s">
        <v>19</v>
      </c>
      <c r="J1299" s="4" t="s">
        <v>3</v>
      </c>
      <c r="K1299" s="4" t="s">
        <v>23</v>
      </c>
      <c r="L1299" s="4" t="s">
        <v>29</v>
      </c>
      <c r="M1299" s="8">
        <v>2</v>
      </c>
      <c r="N1299" s="5">
        <v>192.24</v>
      </c>
      <c r="O1299" s="6">
        <v>0.05</v>
      </c>
      <c r="P1299" s="5">
        <v>103.65</v>
      </c>
      <c r="Q1299" s="5">
        <f t="shared" si="80"/>
        <v>365.25599999999997</v>
      </c>
      <c r="R1299" s="5">
        <f t="shared" si="81"/>
        <v>207.3</v>
      </c>
      <c r="S1299" s="5">
        <f t="shared" si="82"/>
        <v>157.95599999999996</v>
      </c>
      <c r="T1299" s="7">
        <f t="shared" si="83"/>
        <v>0.43245285498390162</v>
      </c>
    </row>
    <row r="1300" spans="1:20" ht="15.6">
      <c r="A1300" s="2">
        <v>650</v>
      </c>
      <c r="B1300" s="3">
        <v>46211</v>
      </c>
      <c r="C1300" s="4">
        <f>YEAR(SalesDataTable[[#This Row],[Order Date]])</f>
        <v>2026</v>
      </c>
      <c r="D1300" s="16" t="str">
        <f>"Q"&amp;ROUNDUP(MONTH(SalesDataTable[[#This Row],[Order Date]])/3,0)</f>
        <v>Q3</v>
      </c>
      <c r="E1300" s="4">
        <f>MONTH(SalesDataTable[[#This Row],[Order Date]])</f>
        <v>7</v>
      </c>
      <c r="F1300" s="16" t="str">
        <f>TEXT(SalesDataTable[[#This Row],[Order Date]],"MMM")</f>
        <v>Jul</v>
      </c>
      <c r="G1300" s="4" t="s">
        <v>0</v>
      </c>
      <c r="H1300" s="4" t="s">
        <v>1</v>
      </c>
      <c r="I1300" s="4" t="s">
        <v>2</v>
      </c>
      <c r="J1300" s="4" t="s">
        <v>16</v>
      </c>
      <c r="K1300" s="4" t="s">
        <v>34</v>
      </c>
      <c r="L1300" s="4" t="s">
        <v>35</v>
      </c>
      <c r="M1300" s="8">
        <v>2</v>
      </c>
      <c r="N1300" s="5">
        <v>40.79</v>
      </c>
      <c r="O1300" s="6">
        <v>0</v>
      </c>
      <c r="P1300" s="5">
        <v>14.61</v>
      </c>
      <c r="Q1300" s="5">
        <f t="shared" si="80"/>
        <v>81.58</v>
      </c>
      <c r="R1300" s="5">
        <f t="shared" si="81"/>
        <v>29.22</v>
      </c>
      <c r="S1300" s="5">
        <f t="shared" si="82"/>
        <v>52.36</v>
      </c>
      <c r="T1300" s="7">
        <f t="shared" si="83"/>
        <v>0.64182397646481981</v>
      </c>
    </row>
    <row r="1301" spans="1:20" ht="15.6">
      <c r="A1301" s="2">
        <v>941</v>
      </c>
      <c r="B1301" s="3">
        <v>46211</v>
      </c>
      <c r="C1301" s="4">
        <f>YEAR(SalesDataTable[[#This Row],[Order Date]])</f>
        <v>2026</v>
      </c>
      <c r="D1301" s="16" t="str">
        <f>"Q"&amp;ROUNDUP(MONTH(SalesDataTable[[#This Row],[Order Date]])/3,0)</f>
        <v>Q3</v>
      </c>
      <c r="E1301" s="4">
        <f>MONTH(SalesDataTable[[#This Row],[Order Date]])</f>
        <v>7</v>
      </c>
      <c r="F1301" s="16" t="str">
        <f>TEXT(SalesDataTable[[#This Row],[Order Date]],"MMM")</f>
        <v>Jul</v>
      </c>
      <c r="G1301" s="4" t="s">
        <v>0</v>
      </c>
      <c r="H1301" s="4" t="s">
        <v>36</v>
      </c>
      <c r="I1301" s="4" t="s">
        <v>19</v>
      </c>
      <c r="J1301" s="4" t="s">
        <v>13</v>
      </c>
      <c r="K1301" s="4" t="s">
        <v>23</v>
      </c>
      <c r="L1301" s="4" t="s">
        <v>51</v>
      </c>
      <c r="M1301" s="8">
        <v>2</v>
      </c>
      <c r="N1301" s="5">
        <v>125.73</v>
      </c>
      <c r="O1301" s="6">
        <v>0.15</v>
      </c>
      <c r="P1301" s="5">
        <v>61.75</v>
      </c>
      <c r="Q1301" s="5">
        <f t="shared" si="80"/>
        <v>213.74100000000001</v>
      </c>
      <c r="R1301" s="5">
        <f t="shared" si="81"/>
        <v>123.5</v>
      </c>
      <c r="S1301" s="5">
        <f t="shared" si="82"/>
        <v>90.241000000000014</v>
      </c>
      <c r="T1301" s="7">
        <f t="shared" si="83"/>
        <v>0.42219789371248384</v>
      </c>
    </row>
    <row r="1302" spans="1:20" ht="15.6">
      <c r="A1302" s="2">
        <v>2719</v>
      </c>
      <c r="B1302" s="3">
        <v>46211</v>
      </c>
      <c r="C1302" s="4">
        <f>YEAR(SalesDataTable[[#This Row],[Order Date]])</f>
        <v>2026</v>
      </c>
      <c r="D1302" s="16" t="str">
        <f>"Q"&amp;ROUNDUP(MONTH(SalesDataTable[[#This Row],[Order Date]])/3,0)</f>
        <v>Q3</v>
      </c>
      <c r="E1302" s="4">
        <f>MONTH(SalesDataTable[[#This Row],[Order Date]])</f>
        <v>7</v>
      </c>
      <c r="F1302" s="16" t="str">
        <f>TEXT(SalesDataTable[[#This Row],[Order Date]],"MMM")</f>
        <v>Jul</v>
      </c>
      <c r="G1302" s="4" t="s">
        <v>0</v>
      </c>
      <c r="H1302" s="4" t="s">
        <v>50</v>
      </c>
      <c r="I1302" s="4" t="s">
        <v>2</v>
      </c>
      <c r="J1302" s="4" t="s">
        <v>16</v>
      </c>
      <c r="K1302" s="4" t="s">
        <v>14</v>
      </c>
      <c r="L1302" s="4" t="s">
        <v>48</v>
      </c>
      <c r="M1302" s="8">
        <v>1</v>
      </c>
      <c r="N1302" s="5">
        <v>164.92</v>
      </c>
      <c r="O1302" s="6">
        <v>0</v>
      </c>
      <c r="P1302" s="5">
        <v>89.47</v>
      </c>
      <c r="Q1302" s="5">
        <f t="shared" si="80"/>
        <v>164.92</v>
      </c>
      <c r="R1302" s="5">
        <f t="shared" si="81"/>
        <v>89.47</v>
      </c>
      <c r="S1302" s="5">
        <f t="shared" si="82"/>
        <v>75.449999999999989</v>
      </c>
      <c r="T1302" s="7">
        <f t="shared" si="83"/>
        <v>0.45749454280863444</v>
      </c>
    </row>
    <row r="1303" spans="1:20" ht="15.6">
      <c r="A1303" s="2">
        <v>3833</v>
      </c>
      <c r="B1303" s="3">
        <v>46211</v>
      </c>
      <c r="C1303" s="4">
        <f>YEAR(SalesDataTable[[#This Row],[Order Date]])</f>
        <v>2026</v>
      </c>
      <c r="D1303" s="16" t="str">
        <f>"Q"&amp;ROUNDUP(MONTH(SalesDataTable[[#This Row],[Order Date]])/3,0)</f>
        <v>Q3</v>
      </c>
      <c r="E1303" s="4">
        <f>MONTH(SalesDataTable[[#This Row],[Order Date]])</f>
        <v>7</v>
      </c>
      <c r="F1303" s="16" t="str">
        <f>TEXT(SalesDataTable[[#This Row],[Order Date]],"MMM")</f>
        <v>Jul</v>
      </c>
      <c r="G1303" s="4" t="s">
        <v>6</v>
      </c>
      <c r="H1303" s="4" t="s">
        <v>27</v>
      </c>
      <c r="I1303" s="4" t="s">
        <v>19</v>
      </c>
      <c r="J1303" s="4" t="s">
        <v>13</v>
      </c>
      <c r="K1303" s="4" t="s">
        <v>4</v>
      </c>
      <c r="L1303" s="4" t="s">
        <v>30</v>
      </c>
      <c r="M1303" s="8">
        <v>5</v>
      </c>
      <c r="N1303" s="5">
        <v>103.91</v>
      </c>
      <c r="O1303" s="6">
        <v>0</v>
      </c>
      <c r="P1303" s="5">
        <v>51.19</v>
      </c>
      <c r="Q1303" s="5">
        <f t="shared" si="80"/>
        <v>519.54999999999995</v>
      </c>
      <c r="R1303" s="5">
        <f t="shared" si="81"/>
        <v>255.95</v>
      </c>
      <c r="S1303" s="5">
        <f t="shared" si="82"/>
        <v>263.59999999999997</v>
      </c>
      <c r="T1303" s="7">
        <f t="shared" si="83"/>
        <v>0.50736214031373306</v>
      </c>
    </row>
    <row r="1304" spans="1:20" ht="15.6">
      <c r="A1304" s="2">
        <v>211</v>
      </c>
      <c r="B1304" s="3">
        <v>46212</v>
      </c>
      <c r="C1304" s="4">
        <f>YEAR(SalesDataTable[[#This Row],[Order Date]])</f>
        <v>2026</v>
      </c>
      <c r="D1304" s="16" t="str">
        <f>"Q"&amp;ROUNDUP(MONTH(SalesDataTable[[#This Row],[Order Date]])/3,0)</f>
        <v>Q3</v>
      </c>
      <c r="E1304" s="4">
        <f>MONTH(SalesDataTable[[#This Row],[Order Date]])</f>
        <v>7</v>
      </c>
      <c r="F1304" s="16" t="str">
        <f>TEXT(SalesDataTable[[#This Row],[Order Date]],"MMM")</f>
        <v>Jul</v>
      </c>
      <c r="G1304" s="4" t="s">
        <v>11</v>
      </c>
      <c r="H1304" s="4" t="s">
        <v>52</v>
      </c>
      <c r="I1304" s="4" t="s">
        <v>8</v>
      </c>
      <c r="J1304" s="4" t="s">
        <v>16</v>
      </c>
      <c r="K1304" s="4" t="s">
        <v>4</v>
      </c>
      <c r="L1304" s="4" t="s">
        <v>22</v>
      </c>
      <c r="M1304" s="8">
        <v>10</v>
      </c>
      <c r="N1304" s="5">
        <v>49.69</v>
      </c>
      <c r="O1304" s="6">
        <v>0.1</v>
      </c>
      <c r="P1304" s="5">
        <v>21.82</v>
      </c>
      <c r="Q1304" s="5">
        <f t="shared" si="80"/>
        <v>447.21</v>
      </c>
      <c r="R1304" s="5">
        <f t="shared" si="81"/>
        <v>218.2</v>
      </c>
      <c r="S1304" s="5">
        <f t="shared" si="82"/>
        <v>229.01</v>
      </c>
      <c r="T1304" s="7">
        <f t="shared" si="83"/>
        <v>0.51208604458755391</v>
      </c>
    </row>
    <row r="1305" spans="1:20" ht="15.6">
      <c r="A1305" s="2">
        <v>392</v>
      </c>
      <c r="B1305" s="3">
        <v>46212</v>
      </c>
      <c r="C1305" s="4">
        <f>YEAR(SalesDataTable[[#This Row],[Order Date]])</f>
        <v>2026</v>
      </c>
      <c r="D1305" s="16" t="str">
        <f>"Q"&amp;ROUNDUP(MONTH(SalesDataTable[[#This Row],[Order Date]])/3,0)</f>
        <v>Q3</v>
      </c>
      <c r="E1305" s="4">
        <f>MONTH(SalesDataTable[[#This Row],[Order Date]])</f>
        <v>7</v>
      </c>
      <c r="F1305" s="16" t="str">
        <f>TEXT(SalesDataTable[[#This Row],[Order Date]],"MMM")</f>
        <v>Jul</v>
      </c>
      <c r="G1305" s="4" t="s">
        <v>20</v>
      </c>
      <c r="H1305" s="4" t="s">
        <v>31</v>
      </c>
      <c r="I1305" s="4" t="s">
        <v>19</v>
      </c>
      <c r="J1305" s="4" t="s">
        <v>3</v>
      </c>
      <c r="K1305" s="4" t="s">
        <v>9</v>
      </c>
      <c r="L1305" s="4" t="s">
        <v>10</v>
      </c>
      <c r="M1305" s="8">
        <v>3</v>
      </c>
      <c r="N1305" s="5">
        <v>94.19</v>
      </c>
      <c r="O1305" s="6">
        <v>0</v>
      </c>
      <c r="P1305" s="5">
        <v>44.1</v>
      </c>
      <c r="Q1305" s="5">
        <f t="shared" si="80"/>
        <v>282.57</v>
      </c>
      <c r="R1305" s="5">
        <f t="shared" si="81"/>
        <v>132.30000000000001</v>
      </c>
      <c r="S1305" s="5">
        <f t="shared" si="82"/>
        <v>150.26999999999998</v>
      </c>
      <c r="T1305" s="7">
        <f t="shared" si="83"/>
        <v>0.53179743072512997</v>
      </c>
    </row>
    <row r="1306" spans="1:20" ht="15.6">
      <c r="A1306" s="2">
        <v>1302</v>
      </c>
      <c r="B1306" s="3">
        <v>46212</v>
      </c>
      <c r="C1306" s="4">
        <f>YEAR(SalesDataTable[[#This Row],[Order Date]])</f>
        <v>2026</v>
      </c>
      <c r="D1306" s="16" t="str">
        <f>"Q"&amp;ROUNDUP(MONTH(SalesDataTable[[#This Row],[Order Date]])/3,0)</f>
        <v>Q3</v>
      </c>
      <c r="E1306" s="4">
        <f>MONTH(SalesDataTable[[#This Row],[Order Date]])</f>
        <v>7</v>
      </c>
      <c r="F1306" s="16" t="str">
        <f>TEXT(SalesDataTable[[#This Row],[Order Date]],"MMM")</f>
        <v>Jul</v>
      </c>
      <c r="G1306" s="4" t="s">
        <v>6</v>
      </c>
      <c r="H1306" s="4" t="s">
        <v>49</v>
      </c>
      <c r="I1306" s="4" t="s">
        <v>19</v>
      </c>
      <c r="J1306" s="4" t="s">
        <v>3</v>
      </c>
      <c r="K1306" s="4" t="s">
        <v>14</v>
      </c>
      <c r="L1306" s="4" t="s">
        <v>32</v>
      </c>
      <c r="M1306" s="8">
        <v>1</v>
      </c>
      <c r="N1306" s="5">
        <v>46.87</v>
      </c>
      <c r="O1306" s="6">
        <v>0</v>
      </c>
      <c r="P1306" s="5">
        <v>18.649999999999999</v>
      </c>
      <c r="Q1306" s="5">
        <f t="shared" si="80"/>
        <v>46.87</v>
      </c>
      <c r="R1306" s="5">
        <f t="shared" si="81"/>
        <v>18.649999999999999</v>
      </c>
      <c r="S1306" s="5">
        <f t="shared" si="82"/>
        <v>28.22</v>
      </c>
      <c r="T1306" s="7">
        <f t="shared" si="83"/>
        <v>0.60209088969490077</v>
      </c>
    </row>
    <row r="1307" spans="1:20" ht="15.6">
      <c r="A1307" s="2">
        <v>1366</v>
      </c>
      <c r="B1307" s="3">
        <v>46212</v>
      </c>
      <c r="C1307" s="4">
        <f>YEAR(SalesDataTable[[#This Row],[Order Date]])</f>
        <v>2026</v>
      </c>
      <c r="D1307" s="16" t="str">
        <f>"Q"&amp;ROUNDUP(MONTH(SalesDataTable[[#This Row],[Order Date]])/3,0)</f>
        <v>Q3</v>
      </c>
      <c r="E1307" s="4">
        <f>MONTH(SalesDataTable[[#This Row],[Order Date]])</f>
        <v>7</v>
      </c>
      <c r="F1307" s="16" t="str">
        <f>TEXT(SalesDataTable[[#This Row],[Order Date]],"MMM")</f>
        <v>Jul</v>
      </c>
      <c r="G1307" s="4" t="s">
        <v>11</v>
      </c>
      <c r="H1307" s="4" t="s">
        <v>52</v>
      </c>
      <c r="I1307" s="4" t="s">
        <v>2</v>
      </c>
      <c r="J1307" s="4" t="s">
        <v>3</v>
      </c>
      <c r="K1307" s="4" t="s">
        <v>14</v>
      </c>
      <c r="L1307" s="4" t="s">
        <v>15</v>
      </c>
      <c r="M1307" s="8">
        <v>1</v>
      </c>
      <c r="N1307" s="5">
        <v>36.99</v>
      </c>
      <c r="O1307" s="6">
        <v>0.1</v>
      </c>
      <c r="P1307" s="5">
        <v>13.2</v>
      </c>
      <c r="Q1307" s="5">
        <f t="shared" si="80"/>
        <v>33.291000000000004</v>
      </c>
      <c r="R1307" s="5">
        <f t="shared" si="81"/>
        <v>13.2</v>
      </c>
      <c r="S1307" s="5">
        <f t="shared" si="82"/>
        <v>20.091000000000005</v>
      </c>
      <c r="T1307" s="7">
        <f t="shared" si="83"/>
        <v>0.60349644047940887</v>
      </c>
    </row>
    <row r="1308" spans="1:20" ht="15.6">
      <c r="A1308" s="2">
        <v>1974</v>
      </c>
      <c r="B1308" s="3">
        <v>46212</v>
      </c>
      <c r="C1308" s="4">
        <f>YEAR(SalesDataTable[[#This Row],[Order Date]])</f>
        <v>2026</v>
      </c>
      <c r="D1308" s="16" t="str">
        <f>"Q"&amp;ROUNDUP(MONTH(SalesDataTable[[#This Row],[Order Date]])/3,0)</f>
        <v>Q3</v>
      </c>
      <c r="E1308" s="4">
        <f>MONTH(SalesDataTable[[#This Row],[Order Date]])</f>
        <v>7</v>
      </c>
      <c r="F1308" s="16" t="str">
        <f>TEXT(SalesDataTable[[#This Row],[Order Date]],"MMM")</f>
        <v>Jul</v>
      </c>
      <c r="G1308" s="4" t="s">
        <v>0</v>
      </c>
      <c r="H1308" s="4" t="s">
        <v>50</v>
      </c>
      <c r="I1308" s="4" t="s">
        <v>2</v>
      </c>
      <c r="J1308" s="4" t="s">
        <v>3</v>
      </c>
      <c r="K1308" s="4" t="s">
        <v>14</v>
      </c>
      <c r="L1308" s="4" t="s">
        <v>44</v>
      </c>
      <c r="M1308" s="8">
        <v>1</v>
      </c>
      <c r="N1308" s="5">
        <v>135.44</v>
      </c>
      <c r="O1308" s="6">
        <v>0</v>
      </c>
      <c r="P1308" s="5">
        <v>65.48</v>
      </c>
      <c r="Q1308" s="5">
        <f t="shared" si="80"/>
        <v>135.44</v>
      </c>
      <c r="R1308" s="5">
        <f t="shared" si="81"/>
        <v>65.48</v>
      </c>
      <c r="S1308" s="5">
        <f t="shared" si="82"/>
        <v>69.959999999999994</v>
      </c>
      <c r="T1308" s="7">
        <f t="shared" si="83"/>
        <v>0.51653868871825159</v>
      </c>
    </row>
    <row r="1309" spans="1:20" ht="15.6">
      <c r="A1309" s="2">
        <v>2716</v>
      </c>
      <c r="B1309" s="3">
        <v>46212</v>
      </c>
      <c r="C1309" s="4">
        <f>YEAR(SalesDataTable[[#This Row],[Order Date]])</f>
        <v>2026</v>
      </c>
      <c r="D1309" s="16" t="str">
        <f>"Q"&amp;ROUNDUP(MONTH(SalesDataTable[[#This Row],[Order Date]])/3,0)</f>
        <v>Q3</v>
      </c>
      <c r="E1309" s="4">
        <f>MONTH(SalesDataTable[[#This Row],[Order Date]])</f>
        <v>7</v>
      </c>
      <c r="F1309" s="16" t="str">
        <f>TEXT(SalesDataTable[[#This Row],[Order Date]],"MMM")</f>
        <v>Jul</v>
      </c>
      <c r="G1309" s="4" t="s">
        <v>6</v>
      </c>
      <c r="H1309" s="4" t="s">
        <v>7</v>
      </c>
      <c r="I1309" s="4" t="s">
        <v>2</v>
      </c>
      <c r="J1309" s="4" t="s">
        <v>13</v>
      </c>
      <c r="K1309" s="4" t="s">
        <v>9</v>
      </c>
      <c r="L1309" s="4" t="s">
        <v>10</v>
      </c>
      <c r="M1309" s="8">
        <v>3</v>
      </c>
      <c r="N1309" s="5">
        <v>92.25</v>
      </c>
      <c r="O1309" s="6">
        <v>0</v>
      </c>
      <c r="P1309" s="5">
        <v>46.27</v>
      </c>
      <c r="Q1309" s="5">
        <f t="shared" si="80"/>
        <v>276.75</v>
      </c>
      <c r="R1309" s="5">
        <f t="shared" si="81"/>
        <v>138.81</v>
      </c>
      <c r="S1309" s="5">
        <f t="shared" si="82"/>
        <v>137.94</v>
      </c>
      <c r="T1309" s="7">
        <f t="shared" si="83"/>
        <v>0.49842818428184282</v>
      </c>
    </row>
    <row r="1310" spans="1:20" ht="15.6">
      <c r="A1310" s="2">
        <v>3161</v>
      </c>
      <c r="B1310" s="3">
        <v>46212</v>
      </c>
      <c r="C1310" s="4">
        <f>YEAR(SalesDataTable[[#This Row],[Order Date]])</f>
        <v>2026</v>
      </c>
      <c r="D1310" s="16" t="str">
        <f>"Q"&amp;ROUNDUP(MONTH(SalesDataTable[[#This Row],[Order Date]])/3,0)</f>
        <v>Q3</v>
      </c>
      <c r="E1310" s="4">
        <f>MONTH(SalesDataTable[[#This Row],[Order Date]])</f>
        <v>7</v>
      </c>
      <c r="F1310" s="16" t="str">
        <f>TEXT(SalesDataTable[[#This Row],[Order Date]],"MMM")</f>
        <v>Jul</v>
      </c>
      <c r="G1310" s="4" t="s">
        <v>11</v>
      </c>
      <c r="H1310" s="4" t="s">
        <v>25</v>
      </c>
      <c r="I1310" s="4" t="s">
        <v>2</v>
      </c>
      <c r="J1310" s="4" t="s">
        <v>13</v>
      </c>
      <c r="K1310" s="4" t="s">
        <v>23</v>
      </c>
      <c r="L1310" s="4" t="s">
        <v>29</v>
      </c>
      <c r="M1310" s="8">
        <v>2</v>
      </c>
      <c r="N1310" s="5">
        <v>192.6</v>
      </c>
      <c r="O1310" s="6">
        <v>0</v>
      </c>
      <c r="P1310" s="5">
        <v>104.89</v>
      </c>
      <c r="Q1310" s="5">
        <f t="shared" si="80"/>
        <v>385.2</v>
      </c>
      <c r="R1310" s="5">
        <f t="shared" si="81"/>
        <v>209.78</v>
      </c>
      <c r="S1310" s="5">
        <f t="shared" si="82"/>
        <v>175.42</v>
      </c>
      <c r="T1310" s="7">
        <f t="shared" si="83"/>
        <v>0.45539979231568017</v>
      </c>
    </row>
    <row r="1311" spans="1:20" ht="15.6">
      <c r="A1311" s="2">
        <v>3240</v>
      </c>
      <c r="B1311" s="3">
        <v>46212</v>
      </c>
      <c r="C1311" s="4">
        <f>YEAR(SalesDataTable[[#This Row],[Order Date]])</f>
        <v>2026</v>
      </c>
      <c r="D1311" s="16" t="str">
        <f>"Q"&amp;ROUNDUP(MONTH(SalesDataTable[[#This Row],[Order Date]])/3,0)</f>
        <v>Q3</v>
      </c>
      <c r="E1311" s="4">
        <f>MONTH(SalesDataTable[[#This Row],[Order Date]])</f>
        <v>7</v>
      </c>
      <c r="F1311" s="16" t="str">
        <f>TEXT(SalesDataTable[[#This Row],[Order Date]],"MMM")</f>
        <v>Jul</v>
      </c>
      <c r="G1311" s="4" t="s">
        <v>20</v>
      </c>
      <c r="H1311" s="4" t="s">
        <v>33</v>
      </c>
      <c r="I1311" s="4" t="s">
        <v>2</v>
      </c>
      <c r="J1311" s="4" t="s">
        <v>3</v>
      </c>
      <c r="K1311" s="4" t="s">
        <v>4</v>
      </c>
      <c r="L1311" s="4" t="s">
        <v>26</v>
      </c>
      <c r="M1311" s="8">
        <v>1</v>
      </c>
      <c r="N1311" s="5">
        <v>39.94</v>
      </c>
      <c r="O1311" s="6">
        <v>0</v>
      </c>
      <c r="P1311" s="5">
        <v>16.89</v>
      </c>
      <c r="Q1311" s="5">
        <f t="shared" si="80"/>
        <v>39.94</v>
      </c>
      <c r="R1311" s="5">
        <f t="shared" si="81"/>
        <v>16.89</v>
      </c>
      <c r="S1311" s="5">
        <f t="shared" si="82"/>
        <v>23.049999999999997</v>
      </c>
      <c r="T1311" s="7">
        <f t="shared" si="83"/>
        <v>0.57711567351026538</v>
      </c>
    </row>
    <row r="1312" spans="1:20" ht="15.6">
      <c r="A1312" s="2">
        <v>3682</v>
      </c>
      <c r="B1312" s="3">
        <v>46212</v>
      </c>
      <c r="C1312" s="4">
        <f>YEAR(SalesDataTable[[#This Row],[Order Date]])</f>
        <v>2026</v>
      </c>
      <c r="D1312" s="16" t="str">
        <f>"Q"&amp;ROUNDUP(MONTH(SalesDataTable[[#This Row],[Order Date]])/3,0)</f>
        <v>Q3</v>
      </c>
      <c r="E1312" s="4">
        <f>MONTH(SalesDataTable[[#This Row],[Order Date]])</f>
        <v>7</v>
      </c>
      <c r="F1312" s="16" t="str">
        <f>TEXT(SalesDataTable[[#This Row],[Order Date]],"MMM")</f>
        <v>Jul</v>
      </c>
      <c r="G1312" s="4" t="s">
        <v>11</v>
      </c>
      <c r="H1312" s="4" t="s">
        <v>12</v>
      </c>
      <c r="I1312" s="4" t="s">
        <v>2</v>
      </c>
      <c r="J1312" s="4" t="s">
        <v>3</v>
      </c>
      <c r="K1312" s="4" t="s">
        <v>9</v>
      </c>
      <c r="L1312" s="4" t="s">
        <v>37</v>
      </c>
      <c r="M1312" s="8">
        <v>3</v>
      </c>
      <c r="N1312" s="5">
        <v>150.61000000000001</v>
      </c>
      <c r="O1312" s="6">
        <v>0</v>
      </c>
      <c r="P1312" s="5">
        <v>79.900000000000006</v>
      </c>
      <c r="Q1312" s="5">
        <f t="shared" si="80"/>
        <v>451.83000000000004</v>
      </c>
      <c r="R1312" s="5">
        <f t="shared" si="81"/>
        <v>239.70000000000002</v>
      </c>
      <c r="S1312" s="5">
        <f t="shared" si="82"/>
        <v>212.13000000000002</v>
      </c>
      <c r="T1312" s="7">
        <f t="shared" si="83"/>
        <v>0.46949073766682159</v>
      </c>
    </row>
    <row r="1313" spans="1:20" ht="15.6">
      <c r="A1313" s="2">
        <v>4725</v>
      </c>
      <c r="B1313" s="3">
        <v>46212</v>
      </c>
      <c r="C1313" s="4">
        <f>YEAR(SalesDataTable[[#This Row],[Order Date]])</f>
        <v>2026</v>
      </c>
      <c r="D1313" s="16" t="str">
        <f>"Q"&amp;ROUNDUP(MONTH(SalesDataTable[[#This Row],[Order Date]])/3,0)</f>
        <v>Q3</v>
      </c>
      <c r="E1313" s="4">
        <f>MONTH(SalesDataTable[[#This Row],[Order Date]])</f>
        <v>7</v>
      </c>
      <c r="F1313" s="16" t="str">
        <f>TEXT(SalesDataTable[[#This Row],[Order Date]],"MMM")</f>
        <v>Jul</v>
      </c>
      <c r="G1313" s="4" t="s">
        <v>20</v>
      </c>
      <c r="H1313" s="4" t="s">
        <v>47</v>
      </c>
      <c r="I1313" s="4" t="s">
        <v>2</v>
      </c>
      <c r="J1313" s="4" t="s">
        <v>3</v>
      </c>
      <c r="K1313" s="4" t="s">
        <v>9</v>
      </c>
      <c r="L1313" s="4" t="s">
        <v>46</v>
      </c>
      <c r="M1313" s="8">
        <v>2</v>
      </c>
      <c r="N1313" s="5">
        <v>71.069999999999993</v>
      </c>
      <c r="O1313" s="6">
        <v>0</v>
      </c>
      <c r="P1313" s="5">
        <v>31.57</v>
      </c>
      <c r="Q1313" s="5">
        <f t="shared" si="80"/>
        <v>142.13999999999999</v>
      </c>
      <c r="R1313" s="5">
        <f t="shared" si="81"/>
        <v>63.14</v>
      </c>
      <c r="S1313" s="5">
        <f t="shared" si="82"/>
        <v>78.999999999999986</v>
      </c>
      <c r="T1313" s="7">
        <f t="shared" si="83"/>
        <v>0.55579006613198245</v>
      </c>
    </row>
    <row r="1314" spans="1:20" ht="15.6">
      <c r="A1314" s="2">
        <v>758</v>
      </c>
      <c r="B1314" s="3">
        <v>46213</v>
      </c>
      <c r="C1314" s="4">
        <f>YEAR(SalesDataTable[[#This Row],[Order Date]])</f>
        <v>2026</v>
      </c>
      <c r="D1314" s="16" t="str">
        <f>"Q"&amp;ROUNDUP(MONTH(SalesDataTable[[#This Row],[Order Date]])/3,0)</f>
        <v>Q3</v>
      </c>
      <c r="E1314" s="4">
        <f>MONTH(SalesDataTable[[#This Row],[Order Date]])</f>
        <v>7</v>
      </c>
      <c r="F1314" s="16" t="str">
        <f>TEXT(SalesDataTable[[#This Row],[Order Date]],"MMM")</f>
        <v>Jul</v>
      </c>
      <c r="G1314" s="4" t="s">
        <v>0</v>
      </c>
      <c r="H1314" s="4" t="s">
        <v>1</v>
      </c>
      <c r="I1314" s="4" t="s">
        <v>19</v>
      </c>
      <c r="J1314" s="4" t="s">
        <v>13</v>
      </c>
      <c r="K1314" s="4" t="s">
        <v>4</v>
      </c>
      <c r="L1314" s="4" t="s">
        <v>22</v>
      </c>
      <c r="M1314" s="8">
        <v>1</v>
      </c>
      <c r="N1314" s="5">
        <v>50.78</v>
      </c>
      <c r="O1314" s="6">
        <v>0</v>
      </c>
      <c r="P1314" s="5">
        <v>22.29</v>
      </c>
      <c r="Q1314" s="5">
        <f t="shared" si="80"/>
        <v>50.78</v>
      </c>
      <c r="R1314" s="5">
        <f t="shared" si="81"/>
        <v>22.29</v>
      </c>
      <c r="S1314" s="5">
        <f t="shared" si="82"/>
        <v>28.490000000000002</v>
      </c>
      <c r="T1314" s="7">
        <f t="shared" si="83"/>
        <v>0.56104765655769995</v>
      </c>
    </row>
    <row r="1315" spans="1:20" ht="15.6">
      <c r="A1315" s="2">
        <v>1910</v>
      </c>
      <c r="B1315" s="3">
        <v>46213</v>
      </c>
      <c r="C1315" s="4">
        <f>YEAR(SalesDataTable[[#This Row],[Order Date]])</f>
        <v>2026</v>
      </c>
      <c r="D1315" s="16" t="str">
        <f>"Q"&amp;ROUNDUP(MONTH(SalesDataTable[[#This Row],[Order Date]])/3,0)</f>
        <v>Q3</v>
      </c>
      <c r="E1315" s="4">
        <f>MONTH(SalesDataTable[[#This Row],[Order Date]])</f>
        <v>7</v>
      </c>
      <c r="F1315" s="16" t="str">
        <f>TEXT(SalesDataTable[[#This Row],[Order Date]],"MMM")</f>
        <v>Jul</v>
      </c>
      <c r="G1315" s="4" t="s">
        <v>0</v>
      </c>
      <c r="H1315" s="4" t="s">
        <v>50</v>
      </c>
      <c r="I1315" s="4" t="s">
        <v>2</v>
      </c>
      <c r="J1315" s="4" t="s">
        <v>3</v>
      </c>
      <c r="K1315" s="4" t="s">
        <v>9</v>
      </c>
      <c r="L1315" s="4" t="s">
        <v>17</v>
      </c>
      <c r="M1315" s="8">
        <v>2</v>
      </c>
      <c r="N1315" s="5">
        <v>141.51</v>
      </c>
      <c r="O1315" s="6">
        <v>0.05</v>
      </c>
      <c r="P1315" s="5">
        <v>77.040000000000006</v>
      </c>
      <c r="Q1315" s="5">
        <f t="shared" si="80"/>
        <v>268.86899999999997</v>
      </c>
      <c r="R1315" s="5">
        <f t="shared" si="81"/>
        <v>154.08000000000001</v>
      </c>
      <c r="S1315" s="5">
        <f t="shared" si="82"/>
        <v>114.78899999999996</v>
      </c>
      <c r="T1315" s="7">
        <f t="shared" si="83"/>
        <v>0.42693281858451504</v>
      </c>
    </row>
    <row r="1316" spans="1:20" ht="15.6">
      <c r="A1316" s="2">
        <v>1941</v>
      </c>
      <c r="B1316" s="3">
        <v>46213</v>
      </c>
      <c r="C1316" s="4">
        <f>YEAR(SalesDataTable[[#This Row],[Order Date]])</f>
        <v>2026</v>
      </c>
      <c r="D1316" s="16" t="str">
        <f>"Q"&amp;ROUNDUP(MONTH(SalesDataTable[[#This Row],[Order Date]])/3,0)</f>
        <v>Q3</v>
      </c>
      <c r="E1316" s="4">
        <f>MONTH(SalesDataTable[[#This Row],[Order Date]])</f>
        <v>7</v>
      </c>
      <c r="F1316" s="16" t="str">
        <f>TEXT(SalesDataTable[[#This Row],[Order Date]],"MMM")</f>
        <v>Jul</v>
      </c>
      <c r="G1316" s="4" t="s">
        <v>6</v>
      </c>
      <c r="H1316" s="4" t="s">
        <v>43</v>
      </c>
      <c r="I1316" s="4" t="s">
        <v>28</v>
      </c>
      <c r="J1316" s="4" t="s">
        <v>3</v>
      </c>
      <c r="K1316" s="4" t="s">
        <v>9</v>
      </c>
      <c r="L1316" s="4" t="s">
        <v>37</v>
      </c>
      <c r="M1316" s="8">
        <v>1</v>
      </c>
      <c r="N1316" s="5">
        <v>156.44</v>
      </c>
      <c r="O1316" s="6">
        <v>0.1</v>
      </c>
      <c r="P1316" s="5">
        <v>80.72</v>
      </c>
      <c r="Q1316" s="5">
        <f t="shared" si="80"/>
        <v>140.79599999999999</v>
      </c>
      <c r="R1316" s="5">
        <f t="shared" si="81"/>
        <v>80.72</v>
      </c>
      <c r="S1316" s="5">
        <f t="shared" si="82"/>
        <v>60.075999999999993</v>
      </c>
      <c r="T1316" s="7">
        <f t="shared" si="83"/>
        <v>0.42668825818915307</v>
      </c>
    </row>
    <row r="1317" spans="1:20" ht="15.6">
      <c r="A1317" s="2">
        <v>2324</v>
      </c>
      <c r="B1317" s="3">
        <v>46213</v>
      </c>
      <c r="C1317" s="4">
        <f>YEAR(SalesDataTable[[#This Row],[Order Date]])</f>
        <v>2026</v>
      </c>
      <c r="D1317" s="16" t="str">
        <f>"Q"&amp;ROUNDUP(MONTH(SalesDataTable[[#This Row],[Order Date]])/3,0)</f>
        <v>Q3</v>
      </c>
      <c r="E1317" s="4">
        <f>MONTH(SalesDataTable[[#This Row],[Order Date]])</f>
        <v>7</v>
      </c>
      <c r="F1317" s="16" t="str">
        <f>TEXT(SalesDataTable[[#This Row],[Order Date]],"MMM")</f>
        <v>Jul</v>
      </c>
      <c r="G1317" s="4" t="s">
        <v>6</v>
      </c>
      <c r="H1317" s="4" t="s">
        <v>43</v>
      </c>
      <c r="I1317" s="4" t="s">
        <v>2</v>
      </c>
      <c r="J1317" s="4" t="s">
        <v>13</v>
      </c>
      <c r="K1317" s="4" t="s">
        <v>34</v>
      </c>
      <c r="L1317" s="4" t="s">
        <v>45</v>
      </c>
      <c r="M1317" s="8">
        <v>2</v>
      </c>
      <c r="N1317" s="5">
        <v>51.75</v>
      </c>
      <c r="O1317" s="6">
        <v>0</v>
      </c>
      <c r="P1317" s="5">
        <v>21.4</v>
      </c>
      <c r="Q1317" s="5">
        <f t="shared" si="80"/>
        <v>103.5</v>
      </c>
      <c r="R1317" s="5">
        <f t="shared" si="81"/>
        <v>42.8</v>
      </c>
      <c r="S1317" s="5">
        <f t="shared" si="82"/>
        <v>60.7</v>
      </c>
      <c r="T1317" s="7">
        <f t="shared" si="83"/>
        <v>0.58647342995169083</v>
      </c>
    </row>
    <row r="1318" spans="1:20" ht="15.6">
      <c r="A1318" s="2">
        <v>2869</v>
      </c>
      <c r="B1318" s="3">
        <v>46213</v>
      </c>
      <c r="C1318" s="4">
        <f>YEAR(SalesDataTable[[#This Row],[Order Date]])</f>
        <v>2026</v>
      </c>
      <c r="D1318" s="16" t="str">
        <f>"Q"&amp;ROUNDUP(MONTH(SalesDataTable[[#This Row],[Order Date]])/3,0)</f>
        <v>Q3</v>
      </c>
      <c r="E1318" s="4">
        <f>MONTH(SalesDataTable[[#This Row],[Order Date]])</f>
        <v>7</v>
      </c>
      <c r="F1318" s="16" t="str">
        <f>TEXT(SalesDataTable[[#This Row],[Order Date]],"MMM")</f>
        <v>Jul</v>
      </c>
      <c r="G1318" s="4" t="s">
        <v>11</v>
      </c>
      <c r="H1318" s="4" t="s">
        <v>25</v>
      </c>
      <c r="I1318" s="4" t="s">
        <v>28</v>
      </c>
      <c r="J1318" s="4" t="s">
        <v>13</v>
      </c>
      <c r="K1318" s="4" t="s">
        <v>23</v>
      </c>
      <c r="L1318" s="4" t="s">
        <v>40</v>
      </c>
      <c r="M1318" s="8">
        <v>1</v>
      </c>
      <c r="N1318" s="5">
        <v>82.23</v>
      </c>
      <c r="O1318" s="6">
        <v>0.1</v>
      </c>
      <c r="P1318" s="5">
        <v>38.340000000000003</v>
      </c>
      <c r="Q1318" s="5">
        <f t="shared" si="80"/>
        <v>74.007000000000005</v>
      </c>
      <c r="R1318" s="5">
        <f t="shared" si="81"/>
        <v>38.340000000000003</v>
      </c>
      <c r="S1318" s="5">
        <f t="shared" si="82"/>
        <v>35.667000000000002</v>
      </c>
      <c r="T1318" s="7">
        <f t="shared" si="83"/>
        <v>0.48194089748267055</v>
      </c>
    </row>
    <row r="1319" spans="1:20" ht="15.6">
      <c r="A1319" s="2">
        <v>3236</v>
      </c>
      <c r="B1319" s="3">
        <v>46213</v>
      </c>
      <c r="C1319" s="4">
        <f>YEAR(SalesDataTable[[#This Row],[Order Date]])</f>
        <v>2026</v>
      </c>
      <c r="D1319" s="16" t="str">
        <f>"Q"&amp;ROUNDUP(MONTH(SalesDataTable[[#This Row],[Order Date]])/3,0)</f>
        <v>Q3</v>
      </c>
      <c r="E1319" s="4">
        <f>MONTH(SalesDataTable[[#This Row],[Order Date]])</f>
        <v>7</v>
      </c>
      <c r="F1319" s="16" t="str">
        <f>TEXT(SalesDataTable[[#This Row],[Order Date]],"MMM")</f>
        <v>Jul</v>
      </c>
      <c r="G1319" s="4" t="s">
        <v>6</v>
      </c>
      <c r="H1319" s="4" t="s">
        <v>27</v>
      </c>
      <c r="I1319" s="4" t="s">
        <v>2</v>
      </c>
      <c r="J1319" s="4" t="s">
        <v>13</v>
      </c>
      <c r="K1319" s="4" t="s">
        <v>9</v>
      </c>
      <c r="L1319" s="4" t="s">
        <v>17</v>
      </c>
      <c r="M1319" s="8">
        <v>1</v>
      </c>
      <c r="N1319" s="5">
        <v>144.16999999999999</v>
      </c>
      <c r="O1319" s="6">
        <v>0.1</v>
      </c>
      <c r="P1319" s="5">
        <v>78.13</v>
      </c>
      <c r="Q1319" s="5">
        <f t="shared" si="80"/>
        <v>129.75299999999999</v>
      </c>
      <c r="R1319" s="5">
        <f t="shared" si="81"/>
        <v>78.13</v>
      </c>
      <c r="S1319" s="5">
        <f t="shared" si="82"/>
        <v>51.62299999999999</v>
      </c>
      <c r="T1319" s="7">
        <f t="shared" si="83"/>
        <v>0.39785592625989374</v>
      </c>
    </row>
    <row r="1320" spans="1:20" ht="15.6">
      <c r="A1320" s="2">
        <v>3582</v>
      </c>
      <c r="B1320" s="3">
        <v>46213</v>
      </c>
      <c r="C1320" s="4">
        <f>YEAR(SalesDataTable[[#This Row],[Order Date]])</f>
        <v>2026</v>
      </c>
      <c r="D1320" s="16" t="str">
        <f>"Q"&amp;ROUNDUP(MONTH(SalesDataTable[[#This Row],[Order Date]])/3,0)</f>
        <v>Q3</v>
      </c>
      <c r="E1320" s="4">
        <f>MONTH(SalesDataTable[[#This Row],[Order Date]])</f>
        <v>7</v>
      </c>
      <c r="F1320" s="16" t="str">
        <f>TEXT(SalesDataTable[[#This Row],[Order Date]],"MMM")</f>
        <v>Jul</v>
      </c>
      <c r="G1320" s="4" t="s">
        <v>6</v>
      </c>
      <c r="H1320" s="4" t="s">
        <v>43</v>
      </c>
      <c r="I1320" s="4" t="s">
        <v>2</v>
      </c>
      <c r="J1320" s="4" t="s">
        <v>3</v>
      </c>
      <c r="K1320" s="4" t="s">
        <v>23</v>
      </c>
      <c r="L1320" s="4" t="s">
        <v>40</v>
      </c>
      <c r="M1320" s="8">
        <v>4</v>
      </c>
      <c r="N1320" s="5">
        <v>82.47</v>
      </c>
      <c r="O1320" s="6">
        <v>0</v>
      </c>
      <c r="P1320" s="5">
        <v>40.22</v>
      </c>
      <c r="Q1320" s="5">
        <f t="shared" si="80"/>
        <v>329.88</v>
      </c>
      <c r="R1320" s="5">
        <f t="shared" si="81"/>
        <v>160.88</v>
      </c>
      <c r="S1320" s="5">
        <f t="shared" si="82"/>
        <v>169</v>
      </c>
      <c r="T1320" s="7">
        <f t="shared" si="83"/>
        <v>0.51230750575967021</v>
      </c>
    </row>
    <row r="1321" spans="1:20" ht="15.6">
      <c r="A1321" s="2">
        <v>3715</v>
      </c>
      <c r="B1321" s="3">
        <v>46213</v>
      </c>
      <c r="C1321" s="4">
        <f>YEAR(SalesDataTable[[#This Row],[Order Date]])</f>
        <v>2026</v>
      </c>
      <c r="D1321" s="16" t="str">
        <f>"Q"&amp;ROUNDUP(MONTH(SalesDataTable[[#This Row],[Order Date]])/3,0)</f>
        <v>Q3</v>
      </c>
      <c r="E1321" s="4">
        <f>MONTH(SalesDataTable[[#This Row],[Order Date]])</f>
        <v>7</v>
      </c>
      <c r="F1321" s="16" t="str">
        <f>TEXT(SalesDataTable[[#This Row],[Order Date]],"MMM")</f>
        <v>Jul</v>
      </c>
      <c r="G1321" s="4" t="s">
        <v>20</v>
      </c>
      <c r="H1321" s="4" t="s">
        <v>33</v>
      </c>
      <c r="I1321" s="4" t="s">
        <v>2</v>
      </c>
      <c r="J1321" s="4" t="s">
        <v>13</v>
      </c>
      <c r="K1321" s="4" t="s">
        <v>23</v>
      </c>
      <c r="L1321" s="4" t="s">
        <v>51</v>
      </c>
      <c r="M1321" s="8">
        <v>1</v>
      </c>
      <c r="N1321" s="5">
        <v>122.14</v>
      </c>
      <c r="O1321" s="6">
        <v>0.15</v>
      </c>
      <c r="P1321" s="5">
        <v>59.87</v>
      </c>
      <c r="Q1321" s="5">
        <f t="shared" si="80"/>
        <v>103.819</v>
      </c>
      <c r="R1321" s="5">
        <f t="shared" si="81"/>
        <v>59.87</v>
      </c>
      <c r="S1321" s="5">
        <f t="shared" si="82"/>
        <v>43.949000000000005</v>
      </c>
      <c r="T1321" s="7">
        <f t="shared" si="83"/>
        <v>0.42332328379198414</v>
      </c>
    </row>
    <row r="1322" spans="1:20" ht="15.6">
      <c r="A1322" s="2">
        <v>3940</v>
      </c>
      <c r="B1322" s="3">
        <v>46213</v>
      </c>
      <c r="C1322" s="4">
        <f>YEAR(SalesDataTable[[#This Row],[Order Date]])</f>
        <v>2026</v>
      </c>
      <c r="D1322" s="16" t="str">
        <f>"Q"&amp;ROUNDUP(MONTH(SalesDataTable[[#This Row],[Order Date]])/3,0)</f>
        <v>Q3</v>
      </c>
      <c r="E1322" s="4">
        <f>MONTH(SalesDataTable[[#This Row],[Order Date]])</f>
        <v>7</v>
      </c>
      <c r="F1322" s="16" t="str">
        <f>TEXT(SalesDataTable[[#This Row],[Order Date]],"MMM")</f>
        <v>Jul</v>
      </c>
      <c r="G1322" s="4" t="s">
        <v>11</v>
      </c>
      <c r="H1322" s="4" t="s">
        <v>52</v>
      </c>
      <c r="I1322" s="4" t="s">
        <v>19</v>
      </c>
      <c r="J1322" s="4" t="s">
        <v>3</v>
      </c>
      <c r="K1322" s="4" t="s">
        <v>9</v>
      </c>
      <c r="L1322" s="4" t="s">
        <v>17</v>
      </c>
      <c r="M1322" s="8">
        <v>3</v>
      </c>
      <c r="N1322" s="5">
        <v>143.59</v>
      </c>
      <c r="O1322" s="6">
        <v>0</v>
      </c>
      <c r="P1322" s="5">
        <v>78.91</v>
      </c>
      <c r="Q1322" s="5">
        <f t="shared" si="80"/>
        <v>430.77</v>
      </c>
      <c r="R1322" s="5">
        <f t="shared" si="81"/>
        <v>236.73</v>
      </c>
      <c r="S1322" s="5">
        <f t="shared" si="82"/>
        <v>194.04</v>
      </c>
      <c r="T1322" s="7">
        <f t="shared" si="83"/>
        <v>0.45044919562643637</v>
      </c>
    </row>
    <row r="1323" spans="1:20" ht="15.6">
      <c r="A1323" s="2">
        <v>4760</v>
      </c>
      <c r="B1323" s="3">
        <v>46213</v>
      </c>
      <c r="C1323" s="4">
        <f>YEAR(SalesDataTable[[#This Row],[Order Date]])</f>
        <v>2026</v>
      </c>
      <c r="D1323" s="16" t="str">
        <f>"Q"&amp;ROUNDUP(MONTH(SalesDataTable[[#This Row],[Order Date]])/3,0)</f>
        <v>Q3</v>
      </c>
      <c r="E1323" s="4">
        <f>MONTH(SalesDataTable[[#This Row],[Order Date]])</f>
        <v>7</v>
      </c>
      <c r="F1323" s="16" t="str">
        <f>TEXT(SalesDataTable[[#This Row],[Order Date]],"MMM")</f>
        <v>Jul</v>
      </c>
      <c r="G1323" s="4" t="s">
        <v>20</v>
      </c>
      <c r="H1323" s="4" t="s">
        <v>47</v>
      </c>
      <c r="I1323" s="4" t="s">
        <v>2</v>
      </c>
      <c r="J1323" s="4" t="s">
        <v>16</v>
      </c>
      <c r="K1323" s="4" t="s">
        <v>9</v>
      </c>
      <c r="L1323" s="4" t="s">
        <v>37</v>
      </c>
      <c r="M1323" s="8">
        <v>2</v>
      </c>
      <c r="N1323" s="5">
        <v>157.66</v>
      </c>
      <c r="O1323" s="6">
        <v>0</v>
      </c>
      <c r="P1323" s="5">
        <v>78.760000000000005</v>
      </c>
      <c r="Q1323" s="5">
        <f t="shared" si="80"/>
        <v>315.32</v>
      </c>
      <c r="R1323" s="5">
        <f t="shared" si="81"/>
        <v>157.52000000000001</v>
      </c>
      <c r="S1323" s="5">
        <f t="shared" si="82"/>
        <v>157.79999999999998</v>
      </c>
      <c r="T1323" s="7">
        <f t="shared" si="83"/>
        <v>0.50044399340352652</v>
      </c>
    </row>
    <row r="1324" spans="1:20" ht="15.6">
      <c r="A1324" s="2">
        <v>4768</v>
      </c>
      <c r="B1324" s="3">
        <v>46213</v>
      </c>
      <c r="C1324" s="4">
        <f>YEAR(SalesDataTable[[#This Row],[Order Date]])</f>
        <v>2026</v>
      </c>
      <c r="D1324" s="16" t="str">
        <f>"Q"&amp;ROUNDUP(MONTH(SalesDataTable[[#This Row],[Order Date]])/3,0)</f>
        <v>Q3</v>
      </c>
      <c r="E1324" s="4">
        <f>MONTH(SalesDataTable[[#This Row],[Order Date]])</f>
        <v>7</v>
      </c>
      <c r="F1324" s="16" t="str">
        <f>TEXT(SalesDataTable[[#This Row],[Order Date]],"MMM")</f>
        <v>Jul</v>
      </c>
      <c r="G1324" s="4" t="s">
        <v>6</v>
      </c>
      <c r="H1324" s="4" t="s">
        <v>7</v>
      </c>
      <c r="I1324" s="4" t="s">
        <v>2</v>
      </c>
      <c r="J1324" s="4" t="s">
        <v>16</v>
      </c>
      <c r="K1324" s="4" t="s">
        <v>4</v>
      </c>
      <c r="L1324" s="4" t="s">
        <v>30</v>
      </c>
      <c r="M1324" s="8">
        <v>1</v>
      </c>
      <c r="N1324" s="5">
        <v>101.58</v>
      </c>
      <c r="O1324" s="6">
        <v>0</v>
      </c>
      <c r="P1324" s="5">
        <v>49.83</v>
      </c>
      <c r="Q1324" s="5">
        <f t="shared" si="80"/>
        <v>101.58</v>
      </c>
      <c r="R1324" s="5">
        <f t="shared" si="81"/>
        <v>49.83</v>
      </c>
      <c r="S1324" s="5">
        <f t="shared" si="82"/>
        <v>51.75</v>
      </c>
      <c r="T1324" s="7">
        <f t="shared" si="83"/>
        <v>0.50945067926757237</v>
      </c>
    </row>
    <row r="1325" spans="1:20" ht="15.6">
      <c r="A1325" s="2">
        <v>5025</v>
      </c>
      <c r="B1325" s="3">
        <v>46213</v>
      </c>
      <c r="C1325" s="4">
        <f>YEAR(SalesDataTable[[#This Row],[Order Date]])</f>
        <v>2026</v>
      </c>
      <c r="D1325" s="16" t="str">
        <f>"Q"&amp;ROUNDUP(MONTH(SalesDataTable[[#This Row],[Order Date]])/3,0)</f>
        <v>Q3</v>
      </c>
      <c r="E1325" s="4">
        <f>MONTH(SalesDataTable[[#This Row],[Order Date]])</f>
        <v>7</v>
      </c>
      <c r="F1325" s="16" t="str">
        <f>TEXT(SalesDataTable[[#This Row],[Order Date]],"MMM")</f>
        <v>Jul</v>
      </c>
      <c r="G1325" s="4" t="s">
        <v>11</v>
      </c>
      <c r="H1325" s="4" t="s">
        <v>18</v>
      </c>
      <c r="I1325" s="4" t="s">
        <v>2</v>
      </c>
      <c r="J1325" s="4" t="s">
        <v>3</v>
      </c>
      <c r="K1325" s="4" t="s">
        <v>14</v>
      </c>
      <c r="L1325" s="4" t="s">
        <v>48</v>
      </c>
      <c r="M1325" s="8">
        <v>4</v>
      </c>
      <c r="N1325" s="5">
        <v>166.71</v>
      </c>
      <c r="O1325" s="6">
        <v>0</v>
      </c>
      <c r="P1325" s="5">
        <v>86.55</v>
      </c>
      <c r="Q1325" s="5">
        <f t="shared" si="80"/>
        <v>666.84</v>
      </c>
      <c r="R1325" s="5">
        <f t="shared" si="81"/>
        <v>346.2</v>
      </c>
      <c r="S1325" s="5">
        <f t="shared" si="82"/>
        <v>320.64000000000004</v>
      </c>
      <c r="T1325" s="7">
        <f t="shared" si="83"/>
        <v>0.48083498290444487</v>
      </c>
    </row>
    <row r="1326" spans="1:20" ht="15.6">
      <c r="A1326" s="2">
        <v>165</v>
      </c>
      <c r="B1326" s="3">
        <v>46214</v>
      </c>
      <c r="C1326" s="4">
        <f>YEAR(SalesDataTable[[#This Row],[Order Date]])</f>
        <v>2026</v>
      </c>
      <c r="D1326" s="16" t="str">
        <f>"Q"&amp;ROUNDUP(MONTH(SalesDataTable[[#This Row],[Order Date]])/3,0)</f>
        <v>Q3</v>
      </c>
      <c r="E1326" s="4">
        <f>MONTH(SalesDataTable[[#This Row],[Order Date]])</f>
        <v>7</v>
      </c>
      <c r="F1326" s="16" t="str">
        <f>TEXT(SalesDataTable[[#This Row],[Order Date]],"MMM")</f>
        <v>Jul</v>
      </c>
      <c r="G1326" s="4" t="s">
        <v>6</v>
      </c>
      <c r="H1326" s="4" t="s">
        <v>43</v>
      </c>
      <c r="I1326" s="4" t="s">
        <v>19</v>
      </c>
      <c r="J1326" s="4" t="s">
        <v>13</v>
      </c>
      <c r="K1326" s="4" t="s">
        <v>4</v>
      </c>
      <c r="L1326" s="4" t="s">
        <v>5</v>
      </c>
      <c r="M1326" s="8">
        <v>2</v>
      </c>
      <c r="N1326" s="5">
        <v>83.33</v>
      </c>
      <c r="O1326" s="6">
        <v>0</v>
      </c>
      <c r="P1326" s="5">
        <v>42.11</v>
      </c>
      <c r="Q1326" s="5">
        <f t="shared" si="80"/>
        <v>166.66</v>
      </c>
      <c r="R1326" s="5">
        <f t="shared" si="81"/>
        <v>84.22</v>
      </c>
      <c r="S1326" s="5">
        <f t="shared" si="82"/>
        <v>82.44</v>
      </c>
      <c r="T1326" s="7">
        <f t="shared" si="83"/>
        <v>0.49465978639145564</v>
      </c>
    </row>
    <row r="1327" spans="1:20" ht="15.6">
      <c r="A1327" s="2">
        <v>198</v>
      </c>
      <c r="B1327" s="3">
        <v>46214</v>
      </c>
      <c r="C1327" s="4">
        <f>YEAR(SalesDataTable[[#This Row],[Order Date]])</f>
        <v>2026</v>
      </c>
      <c r="D1327" s="16" t="str">
        <f>"Q"&amp;ROUNDUP(MONTH(SalesDataTable[[#This Row],[Order Date]])/3,0)</f>
        <v>Q3</v>
      </c>
      <c r="E1327" s="4">
        <f>MONTH(SalesDataTable[[#This Row],[Order Date]])</f>
        <v>7</v>
      </c>
      <c r="F1327" s="16" t="str">
        <f>TEXT(SalesDataTable[[#This Row],[Order Date]],"MMM")</f>
        <v>Jul</v>
      </c>
      <c r="G1327" s="4" t="s">
        <v>0</v>
      </c>
      <c r="H1327" s="4" t="s">
        <v>50</v>
      </c>
      <c r="I1327" s="4" t="s">
        <v>2</v>
      </c>
      <c r="J1327" s="4" t="s">
        <v>13</v>
      </c>
      <c r="K1327" s="4" t="s">
        <v>9</v>
      </c>
      <c r="L1327" s="4" t="s">
        <v>46</v>
      </c>
      <c r="M1327" s="8">
        <v>2</v>
      </c>
      <c r="N1327" s="5">
        <v>71.77</v>
      </c>
      <c r="O1327" s="6">
        <v>0.05</v>
      </c>
      <c r="P1327" s="5">
        <v>32.9</v>
      </c>
      <c r="Q1327" s="5">
        <f t="shared" si="80"/>
        <v>136.363</v>
      </c>
      <c r="R1327" s="5">
        <f t="shared" si="81"/>
        <v>65.8</v>
      </c>
      <c r="S1327" s="5">
        <f t="shared" si="82"/>
        <v>70.563000000000002</v>
      </c>
      <c r="T1327" s="7">
        <f t="shared" si="83"/>
        <v>0.5174644148339359</v>
      </c>
    </row>
    <row r="1328" spans="1:20" ht="15.6">
      <c r="A1328" s="2">
        <v>1480</v>
      </c>
      <c r="B1328" s="3">
        <v>46214</v>
      </c>
      <c r="C1328" s="4">
        <f>YEAR(SalesDataTable[[#This Row],[Order Date]])</f>
        <v>2026</v>
      </c>
      <c r="D1328" s="16" t="str">
        <f>"Q"&amp;ROUNDUP(MONTH(SalesDataTable[[#This Row],[Order Date]])/3,0)</f>
        <v>Q3</v>
      </c>
      <c r="E1328" s="4">
        <f>MONTH(SalesDataTable[[#This Row],[Order Date]])</f>
        <v>7</v>
      </c>
      <c r="F1328" s="16" t="str">
        <f>TEXT(SalesDataTable[[#This Row],[Order Date]],"MMM")</f>
        <v>Jul</v>
      </c>
      <c r="G1328" s="4" t="s">
        <v>0</v>
      </c>
      <c r="H1328" s="4" t="s">
        <v>50</v>
      </c>
      <c r="I1328" s="4" t="s">
        <v>2</v>
      </c>
      <c r="J1328" s="4" t="s">
        <v>13</v>
      </c>
      <c r="K1328" s="4" t="s">
        <v>14</v>
      </c>
      <c r="L1328" s="4" t="s">
        <v>48</v>
      </c>
      <c r="M1328" s="8">
        <v>3</v>
      </c>
      <c r="N1328" s="5">
        <v>164.5</v>
      </c>
      <c r="O1328" s="6">
        <v>0</v>
      </c>
      <c r="P1328" s="5">
        <v>87.06</v>
      </c>
      <c r="Q1328" s="5">
        <f t="shared" si="80"/>
        <v>493.5</v>
      </c>
      <c r="R1328" s="5">
        <f t="shared" si="81"/>
        <v>261.18</v>
      </c>
      <c r="S1328" s="5">
        <f t="shared" si="82"/>
        <v>232.32</v>
      </c>
      <c r="T1328" s="7">
        <f t="shared" si="83"/>
        <v>0.47075987841945288</v>
      </c>
    </row>
    <row r="1329" spans="1:20" ht="15.6">
      <c r="A1329" s="2">
        <v>1990</v>
      </c>
      <c r="B1329" s="3">
        <v>46214</v>
      </c>
      <c r="C1329" s="4">
        <f>YEAR(SalesDataTable[[#This Row],[Order Date]])</f>
        <v>2026</v>
      </c>
      <c r="D1329" s="16" t="str">
        <f>"Q"&amp;ROUNDUP(MONTH(SalesDataTable[[#This Row],[Order Date]])/3,0)</f>
        <v>Q3</v>
      </c>
      <c r="E1329" s="4">
        <f>MONTH(SalesDataTable[[#This Row],[Order Date]])</f>
        <v>7</v>
      </c>
      <c r="F1329" s="16" t="str">
        <f>TEXT(SalesDataTable[[#This Row],[Order Date]],"MMM")</f>
        <v>Jul</v>
      </c>
      <c r="G1329" s="4" t="s">
        <v>0</v>
      </c>
      <c r="H1329" s="4" t="s">
        <v>50</v>
      </c>
      <c r="I1329" s="4" t="s">
        <v>2</v>
      </c>
      <c r="J1329" s="4" t="s">
        <v>3</v>
      </c>
      <c r="K1329" s="4" t="s">
        <v>23</v>
      </c>
      <c r="L1329" s="4" t="s">
        <v>40</v>
      </c>
      <c r="M1329" s="8">
        <v>3</v>
      </c>
      <c r="N1329" s="5">
        <v>82.28</v>
      </c>
      <c r="O1329" s="6">
        <v>0.1</v>
      </c>
      <c r="P1329" s="5">
        <v>39.51</v>
      </c>
      <c r="Q1329" s="5">
        <f t="shared" si="80"/>
        <v>222.15600000000001</v>
      </c>
      <c r="R1329" s="5">
        <f t="shared" si="81"/>
        <v>118.53</v>
      </c>
      <c r="S1329" s="5">
        <f t="shared" si="82"/>
        <v>103.626</v>
      </c>
      <c r="T1329" s="7">
        <f t="shared" si="83"/>
        <v>0.46645600388915898</v>
      </c>
    </row>
    <row r="1330" spans="1:20" ht="15.6">
      <c r="A1330" s="2">
        <v>2298</v>
      </c>
      <c r="B1330" s="3">
        <v>46214</v>
      </c>
      <c r="C1330" s="4">
        <f>YEAR(SalesDataTable[[#This Row],[Order Date]])</f>
        <v>2026</v>
      </c>
      <c r="D1330" s="16" t="str">
        <f>"Q"&amp;ROUNDUP(MONTH(SalesDataTable[[#This Row],[Order Date]])/3,0)</f>
        <v>Q3</v>
      </c>
      <c r="E1330" s="4">
        <f>MONTH(SalesDataTable[[#This Row],[Order Date]])</f>
        <v>7</v>
      </c>
      <c r="F1330" s="16" t="str">
        <f>TEXT(SalesDataTable[[#This Row],[Order Date]],"MMM")</f>
        <v>Jul</v>
      </c>
      <c r="G1330" s="4" t="s">
        <v>11</v>
      </c>
      <c r="H1330" s="4" t="s">
        <v>12</v>
      </c>
      <c r="I1330" s="4" t="s">
        <v>19</v>
      </c>
      <c r="J1330" s="4" t="s">
        <v>13</v>
      </c>
      <c r="K1330" s="4" t="s">
        <v>4</v>
      </c>
      <c r="L1330" s="4" t="s">
        <v>30</v>
      </c>
      <c r="M1330" s="8">
        <v>2</v>
      </c>
      <c r="N1330" s="5">
        <v>103.17</v>
      </c>
      <c r="O1330" s="6">
        <v>0</v>
      </c>
      <c r="P1330" s="5">
        <v>50.49</v>
      </c>
      <c r="Q1330" s="5">
        <f t="shared" si="80"/>
        <v>206.34</v>
      </c>
      <c r="R1330" s="5">
        <f t="shared" si="81"/>
        <v>100.98</v>
      </c>
      <c r="S1330" s="5">
        <f t="shared" si="82"/>
        <v>105.36</v>
      </c>
      <c r="T1330" s="7">
        <f t="shared" si="83"/>
        <v>0.51061355045071244</v>
      </c>
    </row>
    <row r="1331" spans="1:20" ht="15.6">
      <c r="A1331" s="2">
        <v>2886</v>
      </c>
      <c r="B1331" s="3">
        <v>46214</v>
      </c>
      <c r="C1331" s="4">
        <f>YEAR(SalesDataTable[[#This Row],[Order Date]])</f>
        <v>2026</v>
      </c>
      <c r="D1331" s="16" t="str">
        <f>"Q"&amp;ROUNDUP(MONTH(SalesDataTable[[#This Row],[Order Date]])/3,0)</f>
        <v>Q3</v>
      </c>
      <c r="E1331" s="4">
        <f>MONTH(SalesDataTable[[#This Row],[Order Date]])</f>
        <v>7</v>
      </c>
      <c r="F1331" s="16" t="str">
        <f>TEXT(SalesDataTable[[#This Row],[Order Date]],"MMM")</f>
        <v>Jul</v>
      </c>
      <c r="G1331" s="4" t="s">
        <v>0</v>
      </c>
      <c r="H1331" s="4" t="s">
        <v>50</v>
      </c>
      <c r="I1331" s="4" t="s">
        <v>2</v>
      </c>
      <c r="J1331" s="4" t="s">
        <v>13</v>
      </c>
      <c r="K1331" s="4" t="s">
        <v>4</v>
      </c>
      <c r="L1331" s="4" t="s">
        <v>22</v>
      </c>
      <c r="M1331" s="8">
        <v>1</v>
      </c>
      <c r="N1331" s="5">
        <v>50.33</v>
      </c>
      <c r="O1331" s="6">
        <v>0.05</v>
      </c>
      <c r="P1331" s="5">
        <v>22.06</v>
      </c>
      <c r="Q1331" s="5">
        <f t="shared" si="80"/>
        <v>47.813499999999998</v>
      </c>
      <c r="R1331" s="5">
        <f t="shared" si="81"/>
        <v>22.06</v>
      </c>
      <c r="S1331" s="5">
        <f t="shared" si="82"/>
        <v>25.753499999999999</v>
      </c>
      <c r="T1331" s="7">
        <f t="shared" si="83"/>
        <v>0.53862402877848303</v>
      </c>
    </row>
    <row r="1332" spans="1:20" ht="15.6">
      <c r="A1332" s="2">
        <v>2893</v>
      </c>
      <c r="B1332" s="3">
        <v>46214</v>
      </c>
      <c r="C1332" s="4">
        <f>YEAR(SalesDataTable[[#This Row],[Order Date]])</f>
        <v>2026</v>
      </c>
      <c r="D1332" s="16" t="str">
        <f>"Q"&amp;ROUNDUP(MONTH(SalesDataTable[[#This Row],[Order Date]])/3,0)</f>
        <v>Q3</v>
      </c>
      <c r="E1332" s="4">
        <f>MONTH(SalesDataTable[[#This Row],[Order Date]])</f>
        <v>7</v>
      </c>
      <c r="F1332" s="16" t="str">
        <f>TEXT(SalesDataTable[[#This Row],[Order Date]],"MMM")</f>
        <v>Jul</v>
      </c>
      <c r="G1332" s="4" t="s">
        <v>6</v>
      </c>
      <c r="H1332" s="4" t="s">
        <v>41</v>
      </c>
      <c r="I1332" s="4" t="s">
        <v>8</v>
      </c>
      <c r="J1332" s="4" t="s">
        <v>16</v>
      </c>
      <c r="K1332" s="4" t="s">
        <v>9</v>
      </c>
      <c r="L1332" s="4" t="s">
        <v>17</v>
      </c>
      <c r="M1332" s="8">
        <v>6</v>
      </c>
      <c r="N1332" s="5">
        <v>142.78</v>
      </c>
      <c r="O1332" s="6">
        <v>0.15</v>
      </c>
      <c r="P1332" s="5">
        <v>80.38</v>
      </c>
      <c r="Q1332" s="5">
        <f t="shared" si="80"/>
        <v>728.178</v>
      </c>
      <c r="R1332" s="5">
        <f t="shared" si="81"/>
        <v>482.28</v>
      </c>
      <c r="S1332" s="5">
        <f t="shared" si="82"/>
        <v>245.89800000000002</v>
      </c>
      <c r="T1332" s="7">
        <f t="shared" si="83"/>
        <v>0.33768941110552642</v>
      </c>
    </row>
    <row r="1333" spans="1:20" ht="15.6">
      <c r="A1333" s="2">
        <v>2939</v>
      </c>
      <c r="B1333" s="3">
        <v>46214</v>
      </c>
      <c r="C1333" s="4">
        <f>YEAR(SalesDataTable[[#This Row],[Order Date]])</f>
        <v>2026</v>
      </c>
      <c r="D1333" s="16" t="str">
        <f>"Q"&amp;ROUNDUP(MONTH(SalesDataTable[[#This Row],[Order Date]])/3,0)</f>
        <v>Q3</v>
      </c>
      <c r="E1333" s="4">
        <f>MONTH(SalesDataTable[[#This Row],[Order Date]])</f>
        <v>7</v>
      </c>
      <c r="F1333" s="16" t="str">
        <f>TEXT(SalesDataTable[[#This Row],[Order Date]],"MMM")</f>
        <v>Jul</v>
      </c>
      <c r="G1333" s="4" t="s">
        <v>6</v>
      </c>
      <c r="H1333" s="4" t="s">
        <v>27</v>
      </c>
      <c r="I1333" s="4" t="s">
        <v>2</v>
      </c>
      <c r="J1333" s="4" t="s">
        <v>13</v>
      </c>
      <c r="K1333" s="4" t="s">
        <v>23</v>
      </c>
      <c r="L1333" s="4" t="s">
        <v>29</v>
      </c>
      <c r="M1333" s="8">
        <v>1</v>
      </c>
      <c r="N1333" s="5">
        <v>195.38</v>
      </c>
      <c r="O1333" s="6">
        <v>0.05</v>
      </c>
      <c r="P1333" s="5">
        <v>101.67</v>
      </c>
      <c r="Q1333" s="5">
        <f t="shared" si="80"/>
        <v>185.61099999999999</v>
      </c>
      <c r="R1333" s="5">
        <f t="shared" si="81"/>
        <v>101.67</v>
      </c>
      <c r="S1333" s="5">
        <f t="shared" si="82"/>
        <v>83.940999999999988</v>
      </c>
      <c r="T1333" s="7">
        <f t="shared" si="83"/>
        <v>0.45224151585843508</v>
      </c>
    </row>
    <row r="1334" spans="1:20" ht="15.6">
      <c r="A1334" s="2">
        <v>3249</v>
      </c>
      <c r="B1334" s="3">
        <v>46214</v>
      </c>
      <c r="C1334" s="4">
        <f>YEAR(SalesDataTable[[#This Row],[Order Date]])</f>
        <v>2026</v>
      </c>
      <c r="D1334" s="16" t="str">
        <f>"Q"&amp;ROUNDUP(MONTH(SalesDataTable[[#This Row],[Order Date]])/3,0)</f>
        <v>Q3</v>
      </c>
      <c r="E1334" s="4">
        <f>MONTH(SalesDataTable[[#This Row],[Order Date]])</f>
        <v>7</v>
      </c>
      <c r="F1334" s="16" t="str">
        <f>TEXT(SalesDataTable[[#This Row],[Order Date]],"MMM")</f>
        <v>Jul</v>
      </c>
      <c r="G1334" s="4" t="s">
        <v>20</v>
      </c>
      <c r="H1334" s="4" t="s">
        <v>21</v>
      </c>
      <c r="I1334" s="4" t="s">
        <v>19</v>
      </c>
      <c r="J1334" s="4" t="s">
        <v>3</v>
      </c>
      <c r="K1334" s="4" t="s">
        <v>4</v>
      </c>
      <c r="L1334" s="4" t="s">
        <v>30</v>
      </c>
      <c r="M1334" s="8">
        <v>5</v>
      </c>
      <c r="N1334" s="5">
        <v>104.8</v>
      </c>
      <c r="O1334" s="6">
        <v>0</v>
      </c>
      <c r="P1334" s="5">
        <v>50.94</v>
      </c>
      <c r="Q1334" s="5">
        <f t="shared" si="80"/>
        <v>524</v>
      </c>
      <c r="R1334" s="5">
        <f t="shared" si="81"/>
        <v>254.7</v>
      </c>
      <c r="S1334" s="5">
        <f t="shared" si="82"/>
        <v>269.3</v>
      </c>
      <c r="T1334" s="7">
        <f t="shared" si="83"/>
        <v>0.51393129770992374</v>
      </c>
    </row>
    <row r="1335" spans="1:20" ht="15.6">
      <c r="A1335" s="2">
        <v>3832</v>
      </c>
      <c r="B1335" s="3">
        <v>46214</v>
      </c>
      <c r="C1335" s="4">
        <f>YEAR(SalesDataTable[[#This Row],[Order Date]])</f>
        <v>2026</v>
      </c>
      <c r="D1335" s="16" t="str">
        <f>"Q"&amp;ROUNDUP(MONTH(SalesDataTable[[#This Row],[Order Date]])/3,0)</f>
        <v>Q3</v>
      </c>
      <c r="E1335" s="4">
        <f>MONTH(SalesDataTable[[#This Row],[Order Date]])</f>
        <v>7</v>
      </c>
      <c r="F1335" s="16" t="str">
        <f>TEXT(SalesDataTable[[#This Row],[Order Date]],"MMM")</f>
        <v>Jul</v>
      </c>
      <c r="G1335" s="4" t="s">
        <v>20</v>
      </c>
      <c r="H1335" s="4" t="s">
        <v>31</v>
      </c>
      <c r="I1335" s="4" t="s">
        <v>2</v>
      </c>
      <c r="J1335" s="4" t="s">
        <v>3</v>
      </c>
      <c r="K1335" s="4" t="s">
        <v>23</v>
      </c>
      <c r="L1335" s="4" t="s">
        <v>40</v>
      </c>
      <c r="M1335" s="8">
        <v>3</v>
      </c>
      <c r="N1335" s="5">
        <v>82.26</v>
      </c>
      <c r="O1335" s="6">
        <v>0</v>
      </c>
      <c r="P1335" s="5">
        <v>40.020000000000003</v>
      </c>
      <c r="Q1335" s="5">
        <f t="shared" si="80"/>
        <v>246.78000000000003</v>
      </c>
      <c r="R1335" s="5">
        <f t="shared" si="81"/>
        <v>120.06</v>
      </c>
      <c r="S1335" s="5">
        <f t="shared" si="82"/>
        <v>126.72000000000003</v>
      </c>
      <c r="T1335" s="7">
        <f t="shared" si="83"/>
        <v>0.51349380014587898</v>
      </c>
    </row>
    <row r="1336" spans="1:20" ht="15.6">
      <c r="A1336" s="2">
        <v>3868</v>
      </c>
      <c r="B1336" s="3">
        <v>46214</v>
      </c>
      <c r="C1336" s="4">
        <f>YEAR(SalesDataTable[[#This Row],[Order Date]])</f>
        <v>2026</v>
      </c>
      <c r="D1336" s="16" t="str">
        <f>"Q"&amp;ROUNDUP(MONTH(SalesDataTable[[#This Row],[Order Date]])/3,0)</f>
        <v>Q3</v>
      </c>
      <c r="E1336" s="4">
        <f>MONTH(SalesDataTable[[#This Row],[Order Date]])</f>
        <v>7</v>
      </c>
      <c r="F1336" s="16" t="str">
        <f>TEXT(SalesDataTable[[#This Row],[Order Date]],"MMM")</f>
        <v>Jul</v>
      </c>
      <c r="G1336" s="4" t="s">
        <v>11</v>
      </c>
      <c r="H1336" s="4" t="s">
        <v>39</v>
      </c>
      <c r="I1336" s="4" t="s">
        <v>2</v>
      </c>
      <c r="J1336" s="4" t="s">
        <v>16</v>
      </c>
      <c r="K1336" s="4" t="s">
        <v>9</v>
      </c>
      <c r="L1336" s="4" t="s">
        <v>10</v>
      </c>
      <c r="M1336" s="8">
        <v>1</v>
      </c>
      <c r="N1336" s="5">
        <v>90.79</v>
      </c>
      <c r="O1336" s="6">
        <v>0</v>
      </c>
      <c r="P1336" s="5">
        <v>46.39</v>
      </c>
      <c r="Q1336" s="5">
        <f t="shared" si="80"/>
        <v>90.79</v>
      </c>
      <c r="R1336" s="5">
        <f t="shared" si="81"/>
        <v>46.39</v>
      </c>
      <c r="S1336" s="5">
        <f t="shared" si="82"/>
        <v>44.400000000000006</v>
      </c>
      <c r="T1336" s="7">
        <f t="shared" si="83"/>
        <v>0.4890406432426479</v>
      </c>
    </row>
    <row r="1337" spans="1:20" ht="15.6">
      <c r="A1337" s="2">
        <v>4365</v>
      </c>
      <c r="B1337" s="3">
        <v>46214</v>
      </c>
      <c r="C1337" s="4">
        <f>YEAR(SalesDataTable[[#This Row],[Order Date]])</f>
        <v>2026</v>
      </c>
      <c r="D1337" s="16" t="str">
        <f>"Q"&amp;ROUNDUP(MONTH(SalesDataTable[[#This Row],[Order Date]])/3,0)</f>
        <v>Q3</v>
      </c>
      <c r="E1337" s="4">
        <f>MONTH(SalesDataTable[[#This Row],[Order Date]])</f>
        <v>7</v>
      </c>
      <c r="F1337" s="16" t="str">
        <f>TEXT(SalesDataTable[[#This Row],[Order Date]],"MMM")</f>
        <v>Jul</v>
      </c>
      <c r="G1337" s="4" t="s">
        <v>6</v>
      </c>
      <c r="H1337" s="4" t="s">
        <v>41</v>
      </c>
      <c r="I1337" s="4" t="s">
        <v>2</v>
      </c>
      <c r="J1337" s="4" t="s">
        <v>3</v>
      </c>
      <c r="K1337" s="4" t="s">
        <v>4</v>
      </c>
      <c r="L1337" s="4" t="s">
        <v>26</v>
      </c>
      <c r="M1337" s="8">
        <v>1</v>
      </c>
      <c r="N1337" s="5">
        <v>41.33</v>
      </c>
      <c r="O1337" s="6">
        <v>0</v>
      </c>
      <c r="P1337" s="5">
        <v>17.2</v>
      </c>
      <c r="Q1337" s="5">
        <f t="shared" si="80"/>
        <v>41.33</v>
      </c>
      <c r="R1337" s="5">
        <f t="shared" si="81"/>
        <v>17.2</v>
      </c>
      <c r="S1337" s="5">
        <f t="shared" si="82"/>
        <v>24.13</v>
      </c>
      <c r="T1337" s="7">
        <f t="shared" si="83"/>
        <v>0.58383740624243896</v>
      </c>
    </row>
    <row r="1338" spans="1:20" ht="15.6">
      <c r="A1338" s="2">
        <v>314</v>
      </c>
      <c r="B1338" s="3">
        <v>46215</v>
      </c>
      <c r="C1338" s="4">
        <f>YEAR(SalesDataTable[[#This Row],[Order Date]])</f>
        <v>2026</v>
      </c>
      <c r="D1338" s="16" t="str">
        <f>"Q"&amp;ROUNDUP(MONTH(SalesDataTable[[#This Row],[Order Date]])/3,0)</f>
        <v>Q3</v>
      </c>
      <c r="E1338" s="4">
        <f>MONTH(SalesDataTable[[#This Row],[Order Date]])</f>
        <v>7</v>
      </c>
      <c r="F1338" s="16" t="str">
        <f>TEXT(SalesDataTable[[#This Row],[Order Date]],"MMM")</f>
        <v>Jul</v>
      </c>
      <c r="G1338" s="4" t="s">
        <v>11</v>
      </c>
      <c r="H1338" s="4" t="s">
        <v>12</v>
      </c>
      <c r="I1338" s="4" t="s">
        <v>2</v>
      </c>
      <c r="J1338" s="4" t="s">
        <v>3</v>
      </c>
      <c r="K1338" s="4" t="s">
        <v>34</v>
      </c>
      <c r="L1338" s="4" t="s">
        <v>35</v>
      </c>
      <c r="M1338" s="8">
        <v>2</v>
      </c>
      <c r="N1338" s="5">
        <v>41.09</v>
      </c>
      <c r="O1338" s="6">
        <v>0.05</v>
      </c>
      <c r="P1338" s="5">
        <v>14.54</v>
      </c>
      <c r="Q1338" s="5">
        <f t="shared" si="80"/>
        <v>78.070999999999998</v>
      </c>
      <c r="R1338" s="5">
        <f t="shared" si="81"/>
        <v>29.08</v>
      </c>
      <c r="S1338" s="5">
        <f t="shared" si="82"/>
        <v>48.991</v>
      </c>
      <c r="T1338" s="7">
        <f t="shared" si="83"/>
        <v>0.62751854081541159</v>
      </c>
    </row>
    <row r="1339" spans="1:20" ht="15.6">
      <c r="A1339" s="2">
        <v>552</v>
      </c>
      <c r="B1339" s="3">
        <v>46215</v>
      </c>
      <c r="C1339" s="4">
        <f>YEAR(SalesDataTable[[#This Row],[Order Date]])</f>
        <v>2026</v>
      </c>
      <c r="D1339" s="16" t="str">
        <f>"Q"&amp;ROUNDUP(MONTH(SalesDataTable[[#This Row],[Order Date]])/3,0)</f>
        <v>Q3</v>
      </c>
      <c r="E1339" s="4">
        <f>MONTH(SalesDataTable[[#This Row],[Order Date]])</f>
        <v>7</v>
      </c>
      <c r="F1339" s="16" t="str">
        <f>TEXT(SalesDataTable[[#This Row],[Order Date]],"MMM")</f>
        <v>Jul</v>
      </c>
      <c r="G1339" s="4" t="s">
        <v>6</v>
      </c>
      <c r="H1339" s="4" t="s">
        <v>43</v>
      </c>
      <c r="I1339" s="4" t="s">
        <v>8</v>
      </c>
      <c r="J1339" s="4" t="s">
        <v>16</v>
      </c>
      <c r="K1339" s="4" t="s">
        <v>23</v>
      </c>
      <c r="L1339" s="4" t="s">
        <v>40</v>
      </c>
      <c r="M1339" s="8">
        <v>5</v>
      </c>
      <c r="N1339" s="5">
        <v>82.39</v>
      </c>
      <c r="O1339" s="6">
        <v>0.05</v>
      </c>
      <c r="P1339" s="5">
        <v>39.479999999999997</v>
      </c>
      <c r="Q1339" s="5">
        <f t="shared" si="80"/>
        <v>391.35249999999996</v>
      </c>
      <c r="R1339" s="5">
        <f t="shared" si="81"/>
        <v>197.39999999999998</v>
      </c>
      <c r="S1339" s="5">
        <f t="shared" si="82"/>
        <v>193.95249999999999</v>
      </c>
      <c r="T1339" s="7">
        <f t="shared" si="83"/>
        <v>0.49559540312122702</v>
      </c>
    </row>
    <row r="1340" spans="1:20" ht="15.6">
      <c r="A1340" s="2">
        <v>1317</v>
      </c>
      <c r="B1340" s="3">
        <v>46215</v>
      </c>
      <c r="C1340" s="4">
        <f>YEAR(SalesDataTable[[#This Row],[Order Date]])</f>
        <v>2026</v>
      </c>
      <c r="D1340" s="16" t="str">
        <f>"Q"&amp;ROUNDUP(MONTH(SalesDataTable[[#This Row],[Order Date]])/3,0)</f>
        <v>Q3</v>
      </c>
      <c r="E1340" s="4">
        <f>MONTH(SalesDataTable[[#This Row],[Order Date]])</f>
        <v>7</v>
      </c>
      <c r="F1340" s="16" t="str">
        <f>TEXT(SalesDataTable[[#This Row],[Order Date]],"MMM")</f>
        <v>Jul</v>
      </c>
      <c r="G1340" s="4" t="s">
        <v>6</v>
      </c>
      <c r="H1340" s="4" t="s">
        <v>49</v>
      </c>
      <c r="I1340" s="4" t="s">
        <v>2</v>
      </c>
      <c r="J1340" s="4" t="s">
        <v>16</v>
      </c>
      <c r="K1340" s="4" t="s">
        <v>34</v>
      </c>
      <c r="L1340" s="4" t="s">
        <v>42</v>
      </c>
      <c r="M1340" s="8">
        <v>3</v>
      </c>
      <c r="N1340" s="5">
        <v>37</v>
      </c>
      <c r="O1340" s="6">
        <v>0</v>
      </c>
      <c r="P1340" s="5">
        <v>13.69</v>
      </c>
      <c r="Q1340" s="5">
        <f t="shared" si="80"/>
        <v>111</v>
      </c>
      <c r="R1340" s="5">
        <f t="shared" si="81"/>
        <v>41.07</v>
      </c>
      <c r="S1340" s="5">
        <f t="shared" si="82"/>
        <v>69.930000000000007</v>
      </c>
      <c r="T1340" s="7">
        <f t="shared" si="83"/>
        <v>0.63000000000000012</v>
      </c>
    </row>
    <row r="1341" spans="1:20" ht="15.6">
      <c r="A1341" s="2">
        <v>1515</v>
      </c>
      <c r="B1341" s="3">
        <v>46215</v>
      </c>
      <c r="C1341" s="4">
        <f>YEAR(SalesDataTable[[#This Row],[Order Date]])</f>
        <v>2026</v>
      </c>
      <c r="D1341" s="16" t="str">
        <f>"Q"&amp;ROUNDUP(MONTH(SalesDataTable[[#This Row],[Order Date]])/3,0)</f>
        <v>Q3</v>
      </c>
      <c r="E1341" s="4">
        <f>MONTH(SalesDataTable[[#This Row],[Order Date]])</f>
        <v>7</v>
      </c>
      <c r="F1341" s="16" t="str">
        <f>TEXT(SalesDataTable[[#This Row],[Order Date]],"MMM")</f>
        <v>Jul</v>
      </c>
      <c r="G1341" s="4" t="s">
        <v>20</v>
      </c>
      <c r="H1341" s="4" t="s">
        <v>33</v>
      </c>
      <c r="I1341" s="4" t="s">
        <v>19</v>
      </c>
      <c r="J1341" s="4" t="s">
        <v>13</v>
      </c>
      <c r="K1341" s="4" t="s">
        <v>34</v>
      </c>
      <c r="L1341" s="4" t="s">
        <v>35</v>
      </c>
      <c r="M1341" s="8">
        <v>2</v>
      </c>
      <c r="N1341" s="5">
        <v>40.9</v>
      </c>
      <c r="O1341" s="6">
        <v>0</v>
      </c>
      <c r="P1341" s="5">
        <v>14.81</v>
      </c>
      <c r="Q1341" s="5">
        <f t="shared" si="80"/>
        <v>81.8</v>
      </c>
      <c r="R1341" s="5">
        <f t="shared" si="81"/>
        <v>29.62</v>
      </c>
      <c r="S1341" s="5">
        <f t="shared" si="82"/>
        <v>52.179999999999993</v>
      </c>
      <c r="T1341" s="7">
        <f t="shared" si="83"/>
        <v>0.63789731051344734</v>
      </c>
    </row>
    <row r="1342" spans="1:20" ht="15.6">
      <c r="A1342" s="2">
        <v>1674</v>
      </c>
      <c r="B1342" s="3">
        <v>46215</v>
      </c>
      <c r="C1342" s="4">
        <f>YEAR(SalesDataTable[[#This Row],[Order Date]])</f>
        <v>2026</v>
      </c>
      <c r="D1342" s="16" t="str">
        <f>"Q"&amp;ROUNDUP(MONTH(SalesDataTable[[#This Row],[Order Date]])/3,0)</f>
        <v>Q3</v>
      </c>
      <c r="E1342" s="4">
        <f>MONTH(SalesDataTable[[#This Row],[Order Date]])</f>
        <v>7</v>
      </c>
      <c r="F1342" s="16" t="str">
        <f>TEXT(SalesDataTable[[#This Row],[Order Date]],"MMM")</f>
        <v>Jul</v>
      </c>
      <c r="G1342" s="4" t="s">
        <v>0</v>
      </c>
      <c r="H1342" s="4" t="s">
        <v>1</v>
      </c>
      <c r="I1342" s="4" t="s">
        <v>2</v>
      </c>
      <c r="J1342" s="4" t="s">
        <v>13</v>
      </c>
      <c r="K1342" s="4" t="s">
        <v>34</v>
      </c>
      <c r="L1342" s="4" t="s">
        <v>38</v>
      </c>
      <c r="M1342" s="8">
        <v>1</v>
      </c>
      <c r="N1342" s="5">
        <v>123.33</v>
      </c>
      <c r="O1342" s="6">
        <v>0.1</v>
      </c>
      <c r="P1342" s="5">
        <v>70.900000000000006</v>
      </c>
      <c r="Q1342" s="5">
        <f t="shared" si="80"/>
        <v>110.997</v>
      </c>
      <c r="R1342" s="5">
        <f t="shared" si="81"/>
        <v>70.900000000000006</v>
      </c>
      <c r="S1342" s="5">
        <f t="shared" si="82"/>
        <v>40.096999999999994</v>
      </c>
      <c r="T1342" s="7">
        <f t="shared" si="83"/>
        <v>0.36124399758552028</v>
      </c>
    </row>
    <row r="1343" spans="1:20" ht="15.6">
      <c r="A1343" s="2">
        <v>2407</v>
      </c>
      <c r="B1343" s="3">
        <v>46215</v>
      </c>
      <c r="C1343" s="4">
        <f>YEAR(SalesDataTable[[#This Row],[Order Date]])</f>
        <v>2026</v>
      </c>
      <c r="D1343" s="16" t="str">
        <f>"Q"&amp;ROUNDUP(MONTH(SalesDataTable[[#This Row],[Order Date]])/3,0)</f>
        <v>Q3</v>
      </c>
      <c r="E1343" s="4">
        <f>MONTH(SalesDataTable[[#This Row],[Order Date]])</f>
        <v>7</v>
      </c>
      <c r="F1343" s="16" t="str">
        <f>TEXT(SalesDataTable[[#This Row],[Order Date]],"MMM")</f>
        <v>Jul</v>
      </c>
      <c r="G1343" s="4" t="s">
        <v>6</v>
      </c>
      <c r="H1343" s="4" t="s">
        <v>43</v>
      </c>
      <c r="I1343" s="4" t="s">
        <v>28</v>
      </c>
      <c r="J1343" s="4" t="s">
        <v>16</v>
      </c>
      <c r="K1343" s="4" t="s">
        <v>9</v>
      </c>
      <c r="L1343" s="4" t="s">
        <v>37</v>
      </c>
      <c r="M1343" s="8">
        <v>1</v>
      </c>
      <c r="N1343" s="5">
        <v>153.25</v>
      </c>
      <c r="O1343" s="6">
        <v>0.15</v>
      </c>
      <c r="P1343" s="5">
        <v>78.28</v>
      </c>
      <c r="Q1343" s="5">
        <f t="shared" si="80"/>
        <v>130.26249999999999</v>
      </c>
      <c r="R1343" s="5">
        <f t="shared" si="81"/>
        <v>78.28</v>
      </c>
      <c r="S1343" s="5">
        <f t="shared" si="82"/>
        <v>51.982499999999987</v>
      </c>
      <c r="T1343" s="7">
        <f t="shared" si="83"/>
        <v>0.39905959121005657</v>
      </c>
    </row>
    <row r="1344" spans="1:20" ht="15.6">
      <c r="A1344" s="2">
        <v>2817</v>
      </c>
      <c r="B1344" s="3">
        <v>46215</v>
      </c>
      <c r="C1344" s="4">
        <f>YEAR(SalesDataTable[[#This Row],[Order Date]])</f>
        <v>2026</v>
      </c>
      <c r="D1344" s="16" t="str">
        <f>"Q"&amp;ROUNDUP(MONTH(SalesDataTable[[#This Row],[Order Date]])/3,0)</f>
        <v>Q3</v>
      </c>
      <c r="E1344" s="4">
        <f>MONTH(SalesDataTable[[#This Row],[Order Date]])</f>
        <v>7</v>
      </c>
      <c r="F1344" s="16" t="str">
        <f>TEXT(SalesDataTable[[#This Row],[Order Date]],"MMM")</f>
        <v>Jul</v>
      </c>
      <c r="G1344" s="4" t="s">
        <v>20</v>
      </c>
      <c r="H1344" s="4" t="s">
        <v>31</v>
      </c>
      <c r="I1344" s="4" t="s">
        <v>28</v>
      </c>
      <c r="J1344" s="4" t="s">
        <v>13</v>
      </c>
      <c r="K1344" s="4" t="s">
        <v>14</v>
      </c>
      <c r="L1344" s="4" t="s">
        <v>44</v>
      </c>
      <c r="M1344" s="8">
        <v>3</v>
      </c>
      <c r="N1344" s="5">
        <v>134.43</v>
      </c>
      <c r="O1344" s="6">
        <v>0.1</v>
      </c>
      <c r="P1344" s="5">
        <v>65.78</v>
      </c>
      <c r="Q1344" s="5">
        <f t="shared" si="80"/>
        <v>362.96100000000001</v>
      </c>
      <c r="R1344" s="5">
        <f t="shared" si="81"/>
        <v>197.34</v>
      </c>
      <c r="S1344" s="5">
        <f t="shared" si="82"/>
        <v>165.62100000000001</v>
      </c>
      <c r="T1344" s="7">
        <f t="shared" si="83"/>
        <v>0.45630522287518493</v>
      </c>
    </row>
    <row r="1345" spans="1:20" ht="15.6">
      <c r="A1345" s="2">
        <v>3059</v>
      </c>
      <c r="B1345" s="3">
        <v>46215</v>
      </c>
      <c r="C1345" s="4">
        <f>YEAR(SalesDataTable[[#This Row],[Order Date]])</f>
        <v>2026</v>
      </c>
      <c r="D1345" s="16" t="str">
        <f>"Q"&amp;ROUNDUP(MONTH(SalesDataTable[[#This Row],[Order Date]])/3,0)</f>
        <v>Q3</v>
      </c>
      <c r="E1345" s="4">
        <f>MONTH(SalesDataTable[[#This Row],[Order Date]])</f>
        <v>7</v>
      </c>
      <c r="F1345" s="16" t="str">
        <f>TEXT(SalesDataTable[[#This Row],[Order Date]],"MMM")</f>
        <v>Jul</v>
      </c>
      <c r="G1345" s="4" t="s">
        <v>0</v>
      </c>
      <c r="H1345" s="4" t="s">
        <v>1</v>
      </c>
      <c r="I1345" s="4" t="s">
        <v>2</v>
      </c>
      <c r="J1345" s="4" t="s">
        <v>3</v>
      </c>
      <c r="K1345" s="4" t="s">
        <v>9</v>
      </c>
      <c r="L1345" s="4" t="s">
        <v>10</v>
      </c>
      <c r="M1345" s="8">
        <v>1</v>
      </c>
      <c r="N1345" s="5">
        <v>93.73</v>
      </c>
      <c r="O1345" s="6">
        <v>0.05</v>
      </c>
      <c r="P1345" s="5">
        <v>44.51</v>
      </c>
      <c r="Q1345" s="5">
        <f t="shared" si="80"/>
        <v>89.043499999999995</v>
      </c>
      <c r="R1345" s="5">
        <f t="shared" si="81"/>
        <v>44.51</v>
      </c>
      <c r="S1345" s="5">
        <f t="shared" si="82"/>
        <v>44.533499999999997</v>
      </c>
      <c r="T1345" s="7">
        <f t="shared" si="83"/>
        <v>0.50013195797559618</v>
      </c>
    </row>
    <row r="1346" spans="1:20" ht="15.6">
      <c r="A1346" s="2">
        <v>3210</v>
      </c>
      <c r="B1346" s="3">
        <v>46215</v>
      </c>
      <c r="C1346" s="4">
        <f>YEAR(SalesDataTable[[#This Row],[Order Date]])</f>
        <v>2026</v>
      </c>
      <c r="D1346" s="16" t="str">
        <f>"Q"&amp;ROUNDUP(MONTH(SalesDataTable[[#This Row],[Order Date]])/3,0)</f>
        <v>Q3</v>
      </c>
      <c r="E1346" s="4">
        <f>MONTH(SalesDataTable[[#This Row],[Order Date]])</f>
        <v>7</v>
      </c>
      <c r="F1346" s="16" t="str">
        <f>TEXT(SalesDataTable[[#This Row],[Order Date]],"MMM")</f>
        <v>Jul</v>
      </c>
      <c r="G1346" s="4" t="s">
        <v>0</v>
      </c>
      <c r="H1346" s="4" t="s">
        <v>1</v>
      </c>
      <c r="I1346" s="4" t="s">
        <v>2</v>
      </c>
      <c r="J1346" s="4" t="s">
        <v>3</v>
      </c>
      <c r="K1346" s="4" t="s">
        <v>14</v>
      </c>
      <c r="L1346" s="4" t="s">
        <v>15</v>
      </c>
      <c r="M1346" s="8">
        <v>1</v>
      </c>
      <c r="N1346" s="5">
        <v>37.090000000000003</v>
      </c>
      <c r="O1346" s="6">
        <v>0</v>
      </c>
      <c r="P1346" s="5">
        <v>13.43</v>
      </c>
      <c r="Q1346" s="5">
        <f t="shared" ref="Q1346:Q1409" si="84">M1346*N1346*(1-O1346)</f>
        <v>37.090000000000003</v>
      </c>
      <c r="R1346" s="5">
        <f t="shared" ref="R1346:R1409" si="85">M1346*P1346</f>
        <v>13.43</v>
      </c>
      <c r="S1346" s="5">
        <f t="shared" ref="S1346:S1409" si="86">Q1346-R1346</f>
        <v>23.660000000000004</v>
      </c>
      <c r="T1346" s="7">
        <f t="shared" ref="T1346:T1409" si="87">IFERROR(S1346/Q1346,0)</f>
        <v>0.63790779185764357</v>
      </c>
    </row>
    <row r="1347" spans="1:20" ht="15.6">
      <c r="A1347" s="2">
        <v>3670</v>
      </c>
      <c r="B1347" s="3">
        <v>46215</v>
      </c>
      <c r="C1347" s="4">
        <f>YEAR(SalesDataTable[[#This Row],[Order Date]])</f>
        <v>2026</v>
      </c>
      <c r="D1347" s="16" t="str">
        <f>"Q"&amp;ROUNDUP(MONTH(SalesDataTable[[#This Row],[Order Date]])/3,0)</f>
        <v>Q3</v>
      </c>
      <c r="E1347" s="4">
        <f>MONTH(SalesDataTable[[#This Row],[Order Date]])</f>
        <v>7</v>
      </c>
      <c r="F1347" s="16" t="str">
        <f>TEXT(SalesDataTable[[#This Row],[Order Date]],"MMM")</f>
        <v>Jul</v>
      </c>
      <c r="G1347" s="4" t="s">
        <v>0</v>
      </c>
      <c r="H1347" s="4" t="s">
        <v>1</v>
      </c>
      <c r="I1347" s="4" t="s">
        <v>19</v>
      </c>
      <c r="J1347" s="4" t="s">
        <v>13</v>
      </c>
      <c r="K1347" s="4" t="s">
        <v>14</v>
      </c>
      <c r="L1347" s="4" t="s">
        <v>32</v>
      </c>
      <c r="M1347" s="8">
        <v>1</v>
      </c>
      <c r="N1347" s="5">
        <v>45.43</v>
      </c>
      <c r="O1347" s="6">
        <v>0</v>
      </c>
      <c r="P1347" s="5">
        <v>18.66</v>
      </c>
      <c r="Q1347" s="5">
        <f t="shared" si="84"/>
        <v>45.43</v>
      </c>
      <c r="R1347" s="5">
        <f t="shared" si="85"/>
        <v>18.66</v>
      </c>
      <c r="S1347" s="5">
        <f t="shared" si="86"/>
        <v>26.77</v>
      </c>
      <c r="T1347" s="7">
        <f t="shared" si="87"/>
        <v>0.58925819942769098</v>
      </c>
    </row>
    <row r="1348" spans="1:20" ht="15.6">
      <c r="A1348" s="2">
        <v>4017</v>
      </c>
      <c r="B1348" s="3">
        <v>46215</v>
      </c>
      <c r="C1348" s="4">
        <f>YEAR(SalesDataTable[[#This Row],[Order Date]])</f>
        <v>2026</v>
      </c>
      <c r="D1348" s="16" t="str">
        <f>"Q"&amp;ROUNDUP(MONTH(SalesDataTable[[#This Row],[Order Date]])/3,0)</f>
        <v>Q3</v>
      </c>
      <c r="E1348" s="4">
        <f>MONTH(SalesDataTable[[#This Row],[Order Date]])</f>
        <v>7</v>
      </c>
      <c r="F1348" s="16" t="str">
        <f>TEXT(SalesDataTable[[#This Row],[Order Date]],"MMM")</f>
        <v>Jul</v>
      </c>
      <c r="G1348" s="4" t="s">
        <v>20</v>
      </c>
      <c r="H1348" s="4" t="s">
        <v>33</v>
      </c>
      <c r="I1348" s="4" t="s">
        <v>28</v>
      </c>
      <c r="J1348" s="4" t="s">
        <v>13</v>
      </c>
      <c r="K1348" s="4" t="s">
        <v>34</v>
      </c>
      <c r="L1348" s="4" t="s">
        <v>35</v>
      </c>
      <c r="M1348" s="8">
        <v>1</v>
      </c>
      <c r="N1348" s="5">
        <v>39.5</v>
      </c>
      <c r="O1348" s="6">
        <v>0.1</v>
      </c>
      <c r="P1348" s="5">
        <v>14.86</v>
      </c>
      <c r="Q1348" s="5">
        <f t="shared" si="84"/>
        <v>35.550000000000004</v>
      </c>
      <c r="R1348" s="5">
        <f t="shared" si="85"/>
        <v>14.86</v>
      </c>
      <c r="S1348" s="5">
        <f t="shared" si="86"/>
        <v>20.690000000000005</v>
      </c>
      <c r="T1348" s="7">
        <f t="shared" si="87"/>
        <v>0.58199718706047832</v>
      </c>
    </row>
    <row r="1349" spans="1:20" ht="15.6">
      <c r="A1349" s="2">
        <v>5012</v>
      </c>
      <c r="B1349" s="3">
        <v>46215</v>
      </c>
      <c r="C1349" s="4">
        <f>YEAR(SalesDataTable[[#This Row],[Order Date]])</f>
        <v>2026</v>
      </c>
      <c r="D1349" s="16" t="str">
        <f>"Q"&amp;ROUNDUP(MONTH(SalesDataTable[[#This Row],[Order Date]])/3,0)</f>
        <v>Q3</v>
      </c>
      <c r="E1349" s="4">
        <f>MONTH(SalesDataTable[[#This Row],[Order Date]])</f>
        <v>7</v>
      </c>
      <c r="F1349" s="16" t="str">
        <f>TEXT(SalesDataTable[[#This Row],[Order Date]],"MMM")</f>
        <v>Jul</v>
      </c>
      <c r="G1349" s="4" t="s">
        <v>11</v>
      </c>
      <c r="H1349" s="4" t="s">
        <v>52</v>
      </c>
      <c r="I1349" s="4" t="s">
        <v>19</v>
      </c>
      <c r="J1349" s="4" t="s">
        <v>3</v>
      </c>
      <c r="K1349" s="4" t="s">
        <v>34</v>
      </c>
      <c r="L1349" s="4" t="s">
        <v>38</v>
      </c>
      <c r="M1349" s="8">
        <v>2</v>
      </c>
      <c r="N1349" s="5">
        <v>123.58</v>
      </c>
      <c r="O1349" s="6">
        <v>0.1</v>
      </c>
      <c r="P1349" s="5">
        <v>68.739999999999995</v>
      </c>
      <c r="Q1349" s="5">
        <f t="shared" si="84"/>
        <v>222.44399999999999</v>
      </c>
      <c r="R1349" s="5">
        <f t="shared" si="85"/>
        <v>137.47999999999999</v>
      </c>
      <c r="S1349" s="5">
        <f t="shared" si="86"/>
        <v>84.963999999999999</v>
      </c>
      <c r="T1349" s="7">
        <f t="shared" si="87"/>
        <v>0.3819568071065077</v>
      </c>
    </row>
    <row r="1350" spans="1:20" ht="15.6">
      <c r="A1350" s="2">
        <v>884</v>
      </c>
      <c r="B1350" s="3">
        <v>46216</v>
      </c>
      <c r="C1350" s="4">
        <f>YEAR(SalesDataTable[[#This Row],[Order Date]])</f>
        <v>2026</v>
      </c>
      <c r="D1350" s="16" t="str">
        <f>"Q"&amp;ROUNDUP(MONTH(SalesDataTable[[#This Row],[Order Date]])/3,0)</f>
        <v>Q3</v>
      </c>
      <c r="E1350" s="4">
        <f>MONTH(SalesDataTable[[#This Row],[Order Date]])</f>
        <v>7</v>
      </c>
      <c r="F1350" s="16" t="str">
        <f>TEXT(SalesDataTable[[#This Row],[Order Date]],"MMM")</f>
        <v>Jul</v>
      </c>
      <c r="G1350" s="4" t="s">
        <v>20</v>
      </c>
      <c r="H1350" s="4" t="s">
        <v>47</v>
      </c>
      <c r="I1350" s="4" t="s">
        <v>19</v>
      </c>
      <c r="J1350" s="4" t="s">
        <v>3</v>
      </c>
      <c r="K1350" s="4" t="s">
        <v>4</v>
      </c>
      <c r="L1350" s="4" t="s">
        <v>30</v>
      </c>
      <c r="M1350" s="8">
        <v>1</v>
      </c>
      <c r="N1350" s="5">
        <v>103.61</v>
      </c>
      <c r="O1350" s="6">
        <v>0</v>
      </c>
      <c r="P1350" s="5">
        <v>51.84</v>
      </c>
      <c r="Q1350" s="5">
        <f t="shared" si="84"/>
        <v>103.61</v>
      </c>
      <c r="R1350" s="5">
        <f t="shared" si="85"/>
        <v>51.84</v>
      </c>
      <c r="S1350" s="5">
        <f t="shared" si="86"/>
        <v>51.769999999999996</v>
      </c>
      <c r="T1350" s="7">
        <f t="shared" si="87"/>
        <v>0.49966219476884466</v>
      </c>
    </row>
    <row r="1351" spans="1:20" ht="15.6">
      <c r="A1351" s="2">
        <v>1025</v>
      </c>
      <c r="B1351" s="3">
        <v>46216</v>
      </c>
      <c r="C1351" s="4">
        <f>YEAR(SalesDataTable[[#This Row],[Order Date]])</f>
        <v>2026</v>
      </c>
      <c r="D1351" s="16" t="str">
        <f>"Q"&amp;ROUNDUP(MONTH(SalesDataTable[[#This Row],[Order Date]])/3,0)</f>
        <v>Q3</v>
      </c>
      <c r="E1351" s="4">
        <f>MONTH(SalesDataTable[[#This Row],[Order Date]])</f>
        <v>7</v>
      </c>
      <c r="F1351" s="16" t="str">
        <f>TEXT(SalesDataTable[[#This Row],[Order Date]],"MMM")</f>
        <v>Jul</v>
      </c>
      <c r="G1351" s="4" t="s">
        <v>11</v>
      </c>
      <c r="H1351" s="4" t="s">
        <v>12</v>
      </c>
      <c r="I1351" s="4" t="s">
        <v>19</v>
      </c>
      <c r="J1351" s="4" t="s">
        <v>3</v>
      </c>
      <c r="K1351" s="4" t="s">
        <v>9</v>
      </c>
      <c r="L1351" s="4" t="s">
        <v>17</v>
      </c>
      <c r="M1351" s="8">
        <v>2</v>
      </c>
      <c r="N1351" s="5">
        <v>145.75</v>
      </c>
      <c r="O1351" s="6">
        <v>0.05</v>
      </c>
      <c r="P1351" s="5">
        <v>79.319999999999993</v>
      </c>
      <c r="Q1351" s="5">
        <f t="shared" si="84"/>
        <v>276.92500000000001</v>
      </c>
      <c r="R1351" s="5">
        <f t="shared" si="85"/>
        <v>158.63999999999999</v>
      </c>
      <c r="S1351" s="5">
        <f t="shared" si="86"/>
        <v>118.28500000000003</v>
      </c>
      <c r="T1351" s="7">
        <f t="shared" si="87"/>
        <v>0.42713731154644768</v>
      </c>
    </row>
    <row r="1352" spans="1:20" ht="15.6">
      <c r="A1352" s="2">
        <v>1279</v>
      </c>
      <c r="B1352" s="3">
        <v>46216</v>
      </c>
      <c r="C1352" s="4">
        <f>YEAR(SalesDataTable[[#This Row],[Order Date]])</f>
        <v>2026</v>
      </c>
      <c r="D1352" s="16" t="str">
        <f>"Q"&amp;ROUNDUP(MONTH(SalesDataTable[[#This Row],[Order Date]])/3,0)</f>
        <v>Q3</v>
      </c>
      <c r="E1352" s="4">
        <f>MONTH(SalesDataTable[[#This Row],[Order Date]])</f>
        <v>7</v>
      </c>
      <c r="F1352" s="16" t="str">
        <f>TEXT(SalesDataTable[[#This Row],[Order Date]],"MMM")</f>
        <v>Jul</v>
      </c>
      <c r="G1352" s="4" t="s">
        <v>20</v>
      </c>
      <c r="H1352" s="4" t="s">
        <v>33</v>
      </c>
      <c r="I1352" s="4" t="s">
        <v>28</v>
      </c>
      <c r="J1352" s="4" t="s">
        <v>13</v>
      </c>
      <c r="K1352" s="4" t="s">
        <v>23</v>
      </c>
      <c r="L1352" s="4" t="s">
        <v>29</v>
      </c>
      <c r="M1352" s="8">
        <v>2</v>
      </c>
      <c r="N1352" s="5">
        <v>193.76</v>
      </c>
      <c r="O1352" s="6">
        <v>0.1</v>
      </c>
      <c r="P1352" s="5">
        <v>104.66</v>
      </c>
      <c r="Q1352" s="5">
        <f t="shared" si="84"/>
        <v>348.76799999999997</v>
      </c>
      <c r="R1352" s="5">
        <f t="shared" si="85"/>
        <v>209.32</v>
      </c>
      <c r="S1352" s="5">
        <f t="shared" si="86"/>
        <v>139.44799999999998</v>
      </c>
      <c r="T1352" s="7">
        <f t="shared" si="87"/>
        <v>0.39983025965684921</v>
      </c>
    </row>
    <row r="1353" spans="1:20" ht="15.6">
      <c r="A1353" s="2">
        <v>1534</v>
      </c>
      <c r="B1353" s="3">
        <v>46216</v>
      </c>
      <c r="C1353" s="4">
        <f>YEAR(SalesDataTable[[#This Row],[Order Date]])</f>
        <v>2026</v>
      </c>
      <c r="D1353" s="16" t="str">
        <f>"Q"&amp;ROUNDUP(MONTH(SalesDataTable[[#This Row],[Order Date]])/3,0)</f>
        <v>Q3</v>
      </c>
      <c r="E1353" s="4">
        <f>MONTH(SalesDataTable[[#This Row],[Order Date]])</f>
        <v>7</v>
      </c>
      <c r="F1353" s="16" t="str">
        <f>TEXT(SalesDataTable[[#This Row],[Order Date]],"MMM")</f>
        <v>Jul</v>
      </c>
      <c r="G1353" s="4" t="s">
        <v>11</v>
      </c>
      <c r="H1353" s="4" t="s">
        <v>52</v>
      </c>
      <c r="I1353" s="4" t="s">
        <v>2</v>
      </c>
      <c r="J1353" s="4" t="s">
        <v>3</v>
      </c>
      <c r="K1353" s="4" t="s">
        <v>9</v>
      </c>
      <c r="L1353" s="4" t="s">
        <v>17</v>
      </c>
      <c r="M1353" s="8">
        <v>2</v>
      </c>
      <c r="N1353" s="5">
        <v>146.09</v>
      </c>
      <c r="O1353" s="6">
        <v>0.1</v>
      </c>
      <c r="P1353" s="5">
        <v>79.36</v>
      </c>
      <c r="Q1353" s="5">
        <f t="shared" si="84"/>
        <v>262.96199999999999</v>
      </c>
      <c r="R1353" s="5">
        <f t="shared" si="85"/>
        <v>158.72</v>
      </c>
      <c r="S1353" s="5">
        <f t="shared" si="86"/>
        <v>104.24199999999999</v>
      </c>
      <c r="T1353" s="7">
        <f t="shared" si="87"/>
        <v>0.39641469109605187</v>
      </c>
    </row>
    <row r="1354" spans="1:20" ht="15.6">
      <c r="A1354" s="2">
        <v>2147</v>
      </c>
      <c r="B1354" s="3">
        <v>46216</v>
      </c>
      <c r="C1354" s="4">
        <f>YEAR(SalesDataTable[[#This Row],[Order Date]])</f>
        <v>2026</v>
      </c>
      <c r="D1354" s="16" t="str">
        <f>"Q"&amp;ROUNDUP(MONTH(SalesDataTable[[#This Row],[Order Date]])/3,0)</f>
        <v>Q3</v>
      </c>
      <c r="E1354" s="4">
        <f>MONTH(SalesDataTable[[#This Row],[Order Date]])</f>
        <v>7</v>
      </c>
      <c r="F1354" s="16" t="str">
        <f>TEXT(SalesDataTable[[#This Row],[Order Date]],"MMM")</f>
        <v>Jul</v>
      </c>
      <c r="G1354" s="4" t="s">
        <v>6</v>
      </c>
      <c r="H1354" s="4" t="s">
        <v>49</v>
      </c>
      <c r="I1354" s="4" t="s">
        <v>19</v>
      </c>
      <c r="J1354" s="4" t="s">
        <v>13</v>
      </c>
      <c r="K1354" s="4" t="s">
        <v>14</v>
      </c>
      <c r="L1354" s="4" t="s">
        <v>44</v>
      </c>
      <c r="M1354" s="8">
        <v>1</v>
      </c>
      <c r="N1354" s="5">
        <v>131.91999999999999</v>
      </c>
      <c r="O1354" s="6">
        <v>0</v>
      </c>
      <c r="P1354" s="5">
        <v>66.19</v>
      </c>
      <c r="Q1354" s="5">
        <f t="shared" si="84"/>
        <v>131.91999999999999</v>
      </c>
      <c r="R1354" s="5">
        <f t="shared" si="85"/>
        <v>66.19</v>
      </c>
      <c r="S1354" s="5">
        <f t="shared" si="86"/>
        <v>65.72999999999999</v>
      </c>
      <c r="T1354" s="7">
        <f t="shared" si="87"/>
        <v>0.49825651910248631</v>
      </c>
    </row>
    <row r="1355" spans="1:20" ht="15.6">
      <c r="A1355" s="2">
        <v>2385</v>
      </c>
      <c r="B1355" s="3">
        <v>46216</v>
      </c>
      <c r="C1355" s="4">
        <f>YEAR(SalesDataTable[[#This Row],[Order Date]])</f>
        <v>2026</v>
      </c>
      <c r="D1355" s="16" t="str">
        <f>"Q"&amp;ROUNDUP(MONTH(SalesDataTable[[#This Row],[Order Date]])/3,0)</f>
        <v>Q3</v>
      </c>
      <c r="E1355" s="4">
        <f>MONTH(SalesDataTable[[#This Row],[Order Date]])</f>
        <v>7</v>
      </c>
      <c r="F1355" s="16" t="str">
        <f>TEXT(SalesDataTable[[#This Row],[Order Date]],"MMM")</f>
        <v>Jul</v>
      </c>
      <c r="G1355" s="4" t="s">
        <v>6</v>
      </c>
      <c r="H1355" s="4" t="s">
        <v>41</v>
      </c>
      <c r="I1355" s="4" t="s">
        <v>8</v>
      </c>
      <c r="J1355" s="4" t="s">
        <v>16</v>
      </c>
      <c r="K1355" s="4" t="s">
        <v>23</v>
      </c>
      <c r="L1355" s="4" t="s">
        <v>40</v>
      </c>
      <c r="M1355" s="8">
        <v>6</v>
      </c>
      <c r="N1355" s="5">
        <v>83.28</v>
      </c>
      <c r="O1355" s="6">
        <v>0.15</v>
      </c>
      <c r="P1355" s="5">
        <v>38.76</v>
      </c>
      <c r="Q1355" s="5">
        <f t="shared" si="84"/>
        <v>424.72800000000001</v>
      </c>
      <c r="R1355" s="5">
        <f t="shared" si="85"/>
        <v>232.56</v>
      </c>
      <c r="S1355" s="5">
        <f t="shared" si="86"/>
        <v>192.16800000000001</v>
      </c>
      <c r="T1355" s="7">
        <f t="shared" si="87"/>
        <v>0.45244956772334294</v>
      </c>
    </row>
    <row r="1356" spans="1:20" ht="15.6">
      <c r="A1356" s="2">
        <v>2517</v>
      </c>
      <c r="B1356" s="3">
        <v>46216</v>
      </c>
      <c r="C1356" s="4">
        <f>YEAR(SalesDataTable[[#This Row],[Order Date]])</f>
        <v>2026</v>
      </c>
      <c r="D1356" s="16" t="str">
        <f>"Q"&amp;ROUNDUP(MONTH(SalesDataTable[[#This Row],[Order Date]])/3,0)</f>
        <v>Q3</v>
      </c>
      <c r="E1356" s="4">
        <f>MONTH(SalesDataTable[[#This Row],[Order Date]])</f>
        <v>7</v>
      </c>
      <c r="F1356" s="16" t="str">
        <f>TEXT(SalesDataTable[[#This Row],[Order Date]],"MMM")</f>
        <v>Jul</v>
      </c>
      <c r="G1356" s="4" t="s">
        <v>6</v>
      </c>
      <c r="H1356" s="4" t="s">
        <v>27</v>
      </c>
      <c r="I1356" s="4" t="s">
        <v>2</v>
      </c>
      <c r="J1356" s="4" t="s">
        <v>13</v>
      </c>
      <c r="K1356" s="4" t="s">
        <v>14</v>
      </c>
      <c r="L1356" s="4" t="s">
        <v>15</v>
      </c>
      <c r="M1356" s="8">
        <v>1</v>
      </c>
      <c r="N1356" s="5">
        <v>36.479999999999997</v>
      </c>
      <c r="O1356" s="6">
        <v>0.05</v>
      </c>
      <c r="P1356" s="5">
        <v>13.22</v>
      </c>
      <c r="Q1356" s="5">
        <f t="shared" si="84"/>
        <v>34.655999999999999</v>
      </c>
      <c r="R1356" s="5">
        <f t="shared" si="85"/>
        <v>13.22</v>
      </c>
      <c r="S1356" s="5">
        <f t="shared" si="86"/>
        <v>21.436</v>
      </c>
      <c r="T1356" s="7">
        <f t="shared" si="87"/>
        <v>0.61853647276084955</v>
      </c>
    </row>
    <row r="1357" spans="1:20" ht="15.6">
      <c r="A1357" s="2">
        <v>2746</v>
      </c>
      <c r="B1357" s="3">
        <v>46216</v>
      </c>
      <c r="C1357" s="4">
        <f>YEAR(SalesDataTable[[#This Row],[Order Date]])</f>
        <v>2026</v>
      </c>
      <c r="D1357" s="16" t="str">
        <f>"Q"&amp;ROUNDUP(MONTH(SalesDataTable[[#This Row],[Order Date]])/3,0)</f>
        <v>Q3</v>
      </c>
      <c r="E1357" s="4">
        <f>MONTH(SalesDataTable[[#This Row],[Order Date]])</f>
        <v>7</v>
      </c>
      <c r="F1357" s="16" t="str">
        <f>TEXT(SalesDataTable[[#This Row],[Order Date]],"MMM")</f>
        <v>Jul</v>
      </c>
      <c r="G1357" s="4" t="s">
        <v>0</v>
      </c>
      <c r="H1357" s="4" t="s">
        <v>1</v>
      </c>
      <c r="I1357" s="4" t="s">
        <v>19</v>
      </c>
      <c r="J1357" s="4" t="s">
        <v>13</v>
      </c>
      <c r="K1357" s="4" t="s">
        <v>9</v>
      </c>
      <c r="L1357" s="4" t="s">
        <v>37</v>
      </c>
      <c r="M1357" s="8">
        <v>3</v>
      </c>
      <c r="N1357" s="5">
        <v>155.44</v>
      </c>
      <c r="O1357" s="6">
        <v>0.05</v>
      </c>
      <c r="P1357" s="5">
        <v>79.95</v>
      </c>
      <c r="Q1357" s="5">
        <f t="shared" si="84"/>
        <v>443.00399999999996</v>
      </c>
      <c r="R1357" s="5">
        <f t="shared" si="85"/>
        <v>239.85000000000002</v>
      </c>
      <c r="S1357" s="5">
        <f t="shared" si="86"/>
        <v>203.15399999999994</v>
      </c>
      <c r="T1357" s="7">
        <f t="shared" si="87"/>
        <v>0.45858276674702703</v>
      </c>
    </row>
    <row r="1358" spans="1:20" ht="15.6">
      <c r="A1358" s="2">
        <v>3297</v>
      </c>
      <c r="B1358" s="3">
        <v>46216</v>
      </c>
      <c r="C1358" s="4">
        <f>YEAR(SalesDataTable[[#This Row],[Order Date]])</f>
        <v>2026</v>
      </c>
      <c r="D1358" s="16" t="str">
        <f>"Q"&amp;ROUNDUP(MONTH(SalesDataTable[[#This Row],[Order Date]])/3,0)</f>
        <v>Q3</v>
      </c>
      <c r="E1358" s="4">
        <f>MONTH(SalesDataTable[[#This Row],[Order Date]])</f>
        <v>7</v>
      </c>
      <c r="F1358" s="16" t="str">
        <f>TEXT(SalesDataTable[[#This Row],[Order Date]],"MMM")</f>
        <v>Jul</v>
      </c>
      <c r="G1358" s="4" t="s">
        <v>0</v>
      </c>
      <c r="H1358" s="4" t="s">
        <v>50</v>
      </c>
      <c r="I1358" s="4" t="s">
        <v>8</v>
      </c>
      <c r="J1358" s="4" t="s">
        <v>3</v>
      </c>
      <c r="K1358" s="4" t="s">
        <v>34</v>
      </c>
      <c r="L1358" s="4" t="s">
        <v>35</v>
      </c>
      <c r="M1358" s="8">
        <v>6</v>
      </c>
      <c r="N1358" s="5">
        <v>40.58</v>
      </c>
      <c r="O1358" s="6">
        <v>0.15</v>
      </c>
      <c r="P1358" s="5">
        <v>15.06</v>
      </c>
      <c r="Q1358" s="5">
        <f t="shared" si="84"/>
        <v>206.958</v>
      </c>
      <c r="R1358" s="5">
        <f t="shared" si="85"/>
        <v>90.36</v>
      </c>
      <c r="S1358" s="5">
        <f t="shared" si="86"/>
        <v>116.598</v>
      </c>
      <c r="T1358" s="7">
        <f t="shared" si="87"/>
        <v>0.5633896732670397</v>
      </c>
    </row>
    <row r="1359" spans="1:20" ht="15.6">
      <c r="A1359" s="2">
        <v>772</v>
      </c>
      <c r="B1359" s="3">
        <v>46217</v>
      </c>
      <c r="C1359" s="4">
        <f>YEAR(SalesDataTable[[#This Row],[Order Date]])</f>
        <v>2026</v>
      </c>
      <c r="D1359" s="16" t="str">
        <f>"Q"&amp;ROUNDUP(MONTH(SalesDataTable[[#This Row],[Order Date]])/3,0)</f>
        <v>Q3</v>
      </c>
      <c r="E1359" s="4">
        <f>MONTH(SalesDataTable[[#This Row],[Order Date]])</f>
        <v>7</v>
      </c>
      <c r="F1359" s="16" t="str">
        <f>TEXT(SalesDataTable[[#This Row],[Order Date]],"MMM")</f>
        <v>Jul</v>
      </c>
      <c r="G1359" s="4" t="s">
        <v>20</v>
      </c>
      <c r="H1359" s="4" t="s">
        <v>47</v>
      </c>
      <c r="I1359" s="4" t="s">
        <v>2</v>
      </c>
      <c r="J1359" s="4" t="s">
        <v>3</v>
      </c>
      <c r="K1359" s="4" t="s">
        <v>4</v>
      </c>
      <c r="L1359" s="4" t="s">
        <v>30</v>
      </c>
      <c r="M1359" s="8">
        <v>2</v>
      </c>
      <c r="N1359" s="5">
        <v>101.03</v>
      </c>
      <c r="O1359" s="6">
        <v>0.1</v>
      </c>
      <c r="P1359" s="5">
        <v>50.98</v>
      </c>
      <c r="Q1359" s="5">
        <f t="shared" si="84"/>
        <v>181.85400000000001</v>
      </c>
      <c r="R1359" s="5">
        <f t="shared" si="85"/>
        <v>101.96</v>
      </c>
      <c r="S1359" s="5">
        <f t="shared" si="86"/>
        <v>79.89400000000002</v>
      </c>
      <c r="T1359" s="7">
        <f t="shared" si="87"/>
        <v>0.43933045190097558</v>
      </c>
    </row>
    <row r="1360" spans="1:20" ht="15.6">
      <c r="A1360" s="2">
        <v>838</v>
      </c>
      <c r="B1360" s="3">
        <v>46217</v>
      </c>
      <c r="C1360" s="4">
        <f>YEAR(SalesDataTable[[#This Row],[Order Date]])</f>
        <v>2026</v>
      </c>
      <c r="D1360" s="16" t="str">
        <f>"Q"&amp;ROUNDUP(MONTH(SalesDataTable[[#This Row],[Order Date]])/3,0)</f>
        <v>Q3</v>
      </c>
      <c r="E1360" s="4">
        <f>MONTH(SalesDataTable[[#This Row],[Order Date]])</f>
        <v>7</v>
      </c>
      <c r="F1360" s="16" t="str">
        <f>TEXT(SalesDataTable[[#This Row],[Order Date]],"MMM")</f>
        <v>Jul</v>
      </c>
      <c r="G1360" s="4" t="s">
        <v>0</v>
      </c>
      <c r="H1360" s="4" t="s">
        <v>36</v>
      </c>
      <c r="I1360" s="4" t="s">
        <v>19</v>
      </c>
      <c r="J1360" s="4" t="s">
        <v>3</v>
      </c>
      <c r="K1360" s="4" t="s">
        <v>23</v>
      </c>
      <c r="L1360" s="4" t="s">
        <v>40</v>
      </c>
      <c r="M1360" s="8">
        <v>1</v>
      </c>
      <c r="N1360" s="5">
        <v>80.150000000000006</v>
      </c>
      <c r="O1360" s="6">
        <v>0.05</v>
      </c>
      <c r="P1360" s="5">
        <v>38.89</v>
      </c>
      <c r="Q1360" s="5">
        <f t="shared" si="84"/>
        <v>76.142499999999998</v>
      </c>
      <c r="R1360" s="5">
        <f t="shared" si="85"/>
        <v>38.89</v>
      </c>
      <c r="S1360" s="5">
        <f t="shared" si="86"/>
        <v>37.252499999999998</v>
      </c>
      <c r="T1360" s="7">
        <f t="shared" si="87"/>
        <v>0.48924713530551267</v>
      </c>
    </row>
    <row r="1361" spans="1:20" ht="15.6">
      <c r="A1361" s="2">
        <v>1144</v>
      </c>
      <c r="B1361" s="3">
        <v>46217</v>
      </c>
      <c r="C1361" s="4">
        <f>YEAR(SalesDataTable[[#This Row],[Order Date]])</f>
        <v>2026</v>
      </c>
      <c r="D1361" s="16" t="str">
        <f>"Q"&amp;ROUNDUP(MONTH(SalesDataTable[[#This Row],[Order Date]])/3,0)</f>
        <v>Q3</v>
      </c>
      <c r="E1361" s="4">
        <f>MONTH(SalesDataTable[[#This Row],[Order Date]])</f>
        <v>7</v>
      </c>
      <c r="F1361" s="16" t="str">
        <f>TEXT(SalesDataTable[[#This Row],[Order Date]],"MMM")</f>
        <v>Jul</v>
      </c>
      <c r="G1361" s="4" t="s">
        <v>11</v>
      </c>
      <c r="H1361" s="4" t="s">
        <v>12</v>
      </c>
      <c r="I1361" s="4" t="s">
        <v>19</v>
      </c>
      <c r="J1361" s="4" t="s">
        <v>13</v>
      </c>
      <c r="K1361" s="4" t="s">
        <v>23</v>
      </c>
      <c r="L1361" s="4" t="s">
        <v>40</v>
      </c>
      <c r="M1361" s="8">
        <v>1</v>
      </c>
      <c r="N1361" s="5">
        <v>83.74</v>
      </c>
      <c r="O1361" s="6">
        <v>0</v>
      </c>
      <c r="P1361" s="5">
        <v>38.96</v>
      </c>
      <c r="Q1361" s="5">
        <f t="shared" si="84"/>
        <v>83.74</v>
      </c>
      <c r="R1361" s="5">
        <f t="shared" si="85"/>
        <v>38.96</v>
      </c>
      <c r="S1361" s="5">
        <f t="shared" si="86"/>
        <v>44.779999999999994</v>
      </c>
      <c r="T1361" s="7">
        <f t="shared" si="87"/>
        <v>0.53475041796035339</v>
      </c>
    </row>
    <row r="1362" spans="1:20" ht="15.6">
      <c r="A1362" s="2">
        <v>1686</v>
      </c>
      <c r="B1362" s="3">
        <v>46217</v>
      </c>
      <c r="C1362" s="4">
        <f>YEAR(SalesDataTable[[#This Row],[Order Date]])</f>
        <v>2026</v>
      </c>
      <c r="D1362" s="16" t="str">
        <f>"Q"&amp;ROUNDUP(MONTH(SalesDataTable[[#This Row],[Order Date]])/3,0)</f>
        <v>Q3</v>
      </c>
      <c r="E1362" s="4">
        <f>MONTH(SalesDataTable[[#This Row],[Order Date]])</f>
        <v>7</v>
      </c>
      <c r="F1362" s="16" t="str">
        <f>TEXT(SalesDataTable[[#This Row],[Order Date]],"MMM")</f>
        <v>Jul</v>
      </c>
      <c r="G1362" s="4" t="s">
        <v>11</v>
      </c>
      <c r="H1362" s="4" t="s">
        <v>25</v>
      </c>
      <c r="I1362" s="4" t="s">
        <v>8</v>
      </c>
      <c r="J1362" s="4" t="s">
        <v>3</v>
      </c>
      <c r="K1362" s="4" t="s">
        <v>14</v>
      </c>
      <c r="L1362" s="4" t="s">
        <v>15</v>
      </c>
      <c r="M1362" s="8">
        <v>8</v>
      </c>
      <c r="N1362" s="5">
        <v>35.75</v>
      </c>
      <c r="O1362" s="6">
        <v>0.15</v>
      </c>
      <c r="P1362" s="5">
        <v>13.56</v>
      </c>
      <c r="Q1362" s="5">
        <f t="shared" si="84"/>
        <v>243.1</v>
      </c>
      <c r="R1362" s="5">
        <f t="shared" si="85"/>
        <v>108.48</v>
      </c>
      <c r="S1362" s="5">
        <f t="shared" si="86"/>
        <v>134.62</v>
      </c>
      <c r="T1362" s="7">
        <f t="shared" si="87"/>
        <v>0.55376388317564795</v>
      </c>
    </row>
    <row r="1363" spans="1:20" ht="15.6">
      <c r="A1363" s="2">
        <v>2823</v>
      </c>
      <c r="B1363" s="3">
        <v>46217</v>
      </c>
      <c r="C1363" s="4">
        <f>YEAR(SalesDataTable[[#This Row],[Order Date]])</f>
        <v>2026</v>
      </c>
      <c r="D1363" s="16" t="str">
        <f>"Q"&amp;ROUNDUP(MONTH(SalesDataTable[[#This Row],[Order Date]])/3,0)</f>
        <v>Q3</v>
      </c>
      <c r="E1363" s="4">
        <f>MONTH(SalesDataTable[[#This Row],[Order Date]])</f>
        <v>7</v>
      </c>
      <c r="F1363" s="16" t="str">
        <f>TEXT(SalesDataTable[[#This Row],[Order Date]],"MMM")</f>
        <v>Jul</v>
      </c>
      <c r="G1363" s="4" t="s">
        <v>0</v>
      </c>
      <c r="H1363" s="4" t="s">
        <v>50</v>
      </c>
      <c r="I1363" s="4" t="s">
        <v>2</v>
      </c>
      <c r="J1363" s="4" t="s">
        <v>13</v>
      </c>
      <c r="K1363" s="4" t="s">
        <v>4</v>
      </c>
      <c r="L1363" s="4" t="s">
        <v>5</v>
      </c>
      <c r="M1363" s="8">
        <v>3</v>
      </c>
      <c r="N1363" s="5">
        <v>81.39</v>
      </c>
      <c r="O1363" s="6">
        <v>0</v>
      </c>
      <c r="P1363" s="5">
        <v>43.54</v>
      </c>
      <c r="Q1363" s="5">
        <f t="shared" si="84"/>
        <v>244.17000000000002</v>
      </c>
      <c r="R1363" s="5">
        <f t="shared" si="85"/>
        <v>130.62</v>
      </c>
      <c r="S1363" s="5">
        <f t="shared" si="86"/>
        <v>113.55000000000001</v>
      </c>
      <c r="T1363" s="7">
        <f t="shared" si="87"/>
        <v>0.46504484580415284</v>
      </c>
    </row>
    <row r="1364" spans="1:20" ht="15.6">
      <c r="A1364" s="2">
        <v>2883</v>
      </c>
      <c r="B1364" s="3">
        <v>46217</v>
      </c>
      <c r="C1364" s="4">
        <f>YEAR(SalesDataTable[[#This Row],[Order Date]])</f>
        <v>2026</v>
      </c>
      <c r="D1364" s="16" t="str">
        <f>"Q"&amp;ROUNDUP(MONTH(SalesDataTable[[#This Row],[Order Date]])/3,0)</f>
        <v>Q3</v>
      </c>
      <c r="E1364" s="4">
        <f>MONTH(SalesDataTable[[#This Row],[Order Date]])</f>
        <v>7</v>
      </c>
      <c r="F1364" s="16" t="str">
        <f>TEXT(SalesDataTable[[#This Row],[Order Date]],"MMM")</f>
        <v>Jul</v>
      </c>
      <c r="G1364" s="4" t="s">
        <v>11</v>
      </c>
      <c r="H1364" s="4" t="s">
        <v>39</v>
      </c>
      <c r="I1364" s="4" t="s">
        <v>28</v>
      </c>
      <c r="J1364" s="4" t="s">
        <v>13</v>
      </c>
      <c r="K1364" s="4" t="s">
        <v>14</v>
      </c>
      <c r="L1364" s="4" t="s">
        <v>15</v>
      </c>
      <c r="M1364" s="8">
        <v>1</v>
      </c>
      <c r="N1364" s="5">
        <v>36.799999999999997</v>
      </c>
      <c r="O1364" s="6">
        <v>0</v>
      </c>
      <c r="P1364" s="5">
        <v>13.91</v>
      </c>
      <c r="Q1364" s="5">
        <f t="shared" si="84"/>
        <v>36.799999999999997</v>
      </c>
      <c r="R1364" s="5">
        <f t="shared" si="85"/>
        <v>13.91</v>
      </c>
      <c r="S1364" s="5">
        <f t="shared" si="86"/>
        <v>22.889999999999997</v>
      </c>
      <c r="T1364" s="7">
        <f t="shared" si="87"/>
        <v>0.62201086956521734</v>
      </c>
    </row>
    <row r="1365" spans="1:20" ht="15.6">
      <c r="A1365" s="2">
        <v>3259</v>
      </c>
      <c r="B1365" s="3">
        <v>46217</v>
      </c>
      <c r="C1365" s="4">
        <f>YEAR(SalesDataTable[[#This Row],[Order Date]])</f>
        <v>2026</v>
      </c>
      <c r="D1365" s="16" t="str">
        <f>"Q"&amp;ROUNDUP(MONTH(SalesDataTable[[#This Row],[Order Date]])/3,0)</f>
        <v>Q3</v>
      </c>
      <c r="E1365" s="4">
        <f>MONTH(SalesDataTable[[#This Row],[Order Date]])</f>
        <v>7</v>
      </c>
      <c r="F1365" s="16" t="str">
        <f>TEXT(SalesDataTable[[#This Row],[Order Date]],"MMM")</f>
        <v>Jul</v>
      </c>
      <c r="G1365" s="4" t="s">
        <v>11</v>
      </c>
      <c r="H1365" s="4" t="s">
        <v>52</v>
      </c>
      <c r="I1365" s="4" t="s">
        <v>8</v>
      </c>
      <c r="J1365" s="4" t="s">
        <v>3</v>
      </c>
      <c r="K1365" s="4" t="s">
        <v>23</v>
      </c>
      <c r="L1365" s="4" t="s">
        <v>29</v>
      </c>
      <c r="M1365" s="8">
        <v>6</v>
      </c>
      <c r="N1365" s="5">
        <v>194.15</v>
      </c>
      <c r="O1365" s="6">
        <v>0.1</v>
      </c>
      <c r="P1365" s="5">
        <v>105.12</v>
      </c>
      <c r="Q1365" s="5">
        <f t="shared" si="84"/>
        <v>1048.4100000000001</v>
      </c>
      <c r="R1365" s="5">
        <f t="shared" si="85"/>
        <v>630.72</v>
      </c>
      <c r="S1365" s="5">
        <f t="shared" si="86"/>
        <v>417.69000000000005</v>
      </c>
      <c r="T1365" s="7">
        <f t="shared" si="87"/>
        <v>0.3984032964202936</v>
      </c>
    </row>
    <row r="1366" spans="1:20" ht="15.6">
      <c r="A1366" s="2">
        <v>3709</v>
      </c>
      <c r="B1366" s="3">
        <v>46217</v>
      </c>
      <c r="C1366" s="4">
        <f>YEAR(SalesDataTable[[#This Row],[Order Date]])</f>
        <v>2026</v>
      </c>
      <c r="D1366" s="16" t="str">
        <f>"Q"&amp;ROUNDUP(MONTH(SalesDataTable[[#This Row],[Order Date]])/3,0)</f>
        <v>Q3</v>
      </c>
      <c r="E1366" s="4">
        <f>MONTH(SalesDataTable[[#This Row],[Order Date]])</f>
        <v>7</v>
      </c>
      <c r="F1366" s="16" t="str">
        <f>TEXT(SalesDataTable[[#This Row],[Order Date]],"MMM")</f>
        <v>Jul</v>
      </c>
      <c r="G1366" s="4" t="s">
        <v>0</v>
      </c>
      <c r="H1366" s="4" t="s">
        <v>36</v>
      </c>
      <c r="I1366" s="4" t="s">
        <v>2</v>
      </c>
      <c r="J1366" s="4" t="s">
        <v>13</v>
      </c>
      <c r="K1366" s="4" t="s">
        <v>34</v>
      </c>
      <c r="L1366" s="4" t="s">
        <v>45</v>
      </c>
      <c r="M1366" s="8">
        <v>1</v>
      </c>
      <c r="N1366" s="5">
        <v>50.94</v>
      </c>
      <c r="O1366" s="6">
        <v>0</v>
      </c>
      <c r="P1366" s="5">
        <v>22.28</v>
      </c>
      <c r="Q1366" s="5">
        <f t="shared" si="84"/>
        <v>50.94</v>
      </c>
      <c r="R1366" s="5">
        <f t="shared" si="85"/>
        <v>22.28</v>
      </c>
      <c r="S1366" s="5">
        <f t="shared" si="86"/>
        <v>28.659999999999997</v>
      </c>
      <c r="T1366" s="7">
        <f t="shared" si="87"/>
        <v>0.5626226933647428</v>
      </c>
    </row>
    <row r="1367" spans="1:20" ht="15.6">
      <c r="A1367" s="2">
        <v>61</v>
      </c>
      <c r="B1367" s="3">
        <v>46218</v>
      </c>
      <c r="C1367" s="4">
        <f>YEAR(SalesDataTable[[#This Row],[Order Date]])</f>
        <v>2026</v>
      </c>
      <c r="D1367" s="16" t="str">
        <f>"Q"&amp;ROUNDUP(MONTH(SalesDataTable[[#This Row],[Order Date]])/3,0)</f>
        <v>Q3</v>
      </c>
      <c r="E1367" s="4">
        <f>MONTH(SalesDataTable[[#This Row],[Order Date]])</f>
        <v>7</v>
      </c>
      <c r="F1367" s="16" t="str">
        <f>TEXT(SalesDataTable[[#This Row],[Order Date]],"MMM")</f>
        <v>Jul</v>
      </c>
      <c r="G1367" s="4" t="s">
        <v>20</v>
      </c>
      <c r="H1367" s="4" t="s">
        <v>33</v>
      </c>
      <c r="I1367" s="4" t="s">
        <v>2</v>
      </c>
      <c r="J1367" s="4" t="s">
        <v>3</v>
      </c>
      <c r="K1367" s="4" t="s">
        <v>34</v>
      </c>
      <c r="L1367" s="4" t="s">
        <v>38</v>
      </c>
      <c r="M1367" s="8">
        <v>2</v>
      </c>
      <c r="N1367" s="5">
        <v>125.89</v>
      </c>
      <c r="O1367" s="6">
        <v>0</v>
      </c>
      <c r="P1367" s="5">
        <v>70.8</v>
      </c>
      <c r="Q1367" s="5">
        <f t="shared" si="84"/>
        <v>251.78</v>
      </c>
      <c r="R1367" s="5">
        <f t="shared" si="85"/>
        <v>141.6</v>
      </c>
      <c r="S1367" s="5">
        <f t="shared" si="86"/>
        <v>110.18</v>
      </c>
      <c r="T1367" s="7">
        <f t="shared" si="87"/>
        <v>0.43760425768528083</v>
      </c>
    </row>
    <row r="1368" spans="1:20" ht="15.6">
      <c r="A1368" s="2">
        <v>357</v>
      </c>
      <c r="B1368" s="3">
        <v>46218</v>
      </c>
      <c r="C1368" s="4">
        <f>YEAR(SalesDataTable[[#This Row],[Order Date]])</f>
        <v>2026</v>
      </c>
      <c r="D1368" s="16" t="str">
        <f>"Q"&amp;ROUNDUP(MONTH(SalesDataTable[[#This Row],[Order Date]])/3,0)</f>
        <v>Q3</v>
      </c>
      <c r="E1368" s="4">
        <f>MONTH(SalesDataTable[[#This Row],[Order Date]])</f>
        <v>7</v>
      </c>
      <c r="F1368" s="16" t="str">
        <f>TEXT(SalesDataTable[[#This Row],[Order Date]],"MMM")</f>
        <v>Jul</v>
      </c>
      <c r="G1368" s="4" t="s">
        <v>0</v>
      </c>
      <c r="H1368" s="4" t="s">
        <v>36</v>
      </c>
      <c r="I1368" s="4" t="s">
        <v>2</v>
      </c>
      <c r="J1368" s="4" t="s">
        <v>13</v>
      </c>
      <c r="K1368" s="4" t="s">
        <v>34</v>
      </c>
      <c r="L1368" s="4" t="s">
        <v>45</v>
      </c>
      <c r="M1368" s="8">
        <v>2</v>
      </c>
      <c r="N1368" s="5">
        <v>51.9</v>
      </c>
      <c r="O1368" s="6">
        <v>0</v>
      </c>
      <c r="P1368" s="5">
        <v>21.82</v>
      </c>
      <c r="Q1368" s="5">
        <f t="shared" si="84"/>
        <v>103.8</v>
      </c>
      <c r="R1368" s="5">
        <f t="shared" si="85"/>
        <v>43.64</v>
      </c>
      <c r="S1368" s="5">
        <f t="shared" si="86"/>
        <v>60.16</v>
      </c>
      <c r="T1368" s="7">
        <f t="shared" si="87"/>
        <v>0.57957610789980729</v>
      </c>
    </row>
    <row r="1369" spans="1:20" ht="15.6">
      <c r="A1369" s="2">
        <v>1607</v>
      </c>
      <c r="B1369" s="3">
        <v>46218</v>
      </c>
      <c r="C1369" s="4">
        <f>YEAR(SalesDataTable[[#This Row],[Order Date]])</f>
        <v>2026</v>
      </c>
      <c r="D1369" s="16" t="str">
        <f>"Q"&amp;ROUNDUP(MONTH(SalesDataTable[[#This Row],[Order Date]])/3,0)</f>
        <v>Q3</v>
      </c>
      <c r="E1369" s="4">
        <f>MONTH(SalesDataTable[[#This Row],[Order Date]])</f>
        <v>7</v>
      </c>
      <c r="F1369" s="16" t="str">
        <f>TEXT(SalesDataTable[[#This Row],[Order Date]],"MMM")</f>
        <v>Jul</v>
      </c>
      <c r="G1369" s="4" t="s">
        <v>0</v>
      </c>
      <c r="H1369" s="4" t="s">
        <v>1</v>
      </c>
      <c r="I1369" s="4" t="s">
        <v>19</v>
      </c>
      <c r="J1369" s="4" t="s">
        <v>13</v>
      </c>
      <c r="K1369" s="4" t="s">
        <v>34</v>
      </c>
      <c r="L1369" s="4" t="s">
        <v>35</v>
      </c>
      <c r="M1369" s="8">
        <v>2</v>
      </c>
      <c r="N1369" s="5">
        <v>39.75</v>
      </c>
      <c r="O1369" s="6">
        <v>0</v>
      </c>
      <c r="P1369" s="5">
        <v>14.78</v>
      </c>
      <c r="Q1369" s="5">
        <f t="shared" si="84"/>
        <v>79.5</v>
      </c>
      <c r="R1369" s="5">
        <f t="shared" si="85"/>
        <v>29.56</v>
      </c>
      <c r="S1369" s="5">
        <f t="shared" si="86"/>
        <v>49.94</v>
      </c>
      <c r="T1369" s="7">
        <f t="shared" si="87"/>
        <v>0.62817610062893081</v>
      </c>
    </row>
    <row r="1370" spans="1:20" ht="15.6">
      <c r="A1370" s="2">
        <v>3295</v>
      </c>
      <c r="B1370" s="3">
        <v>46218</v>
      </c>
      <c r="C1370" s="4">
        <f>YEAR(SalesDataTable[[#This Row],[Order Date]])</f>
        <v>2026</v>
      </c>
      <c r="D1370" s="16" t="str">
        <f>"Q"&amp;ROUNDUP(MONTH(SalesDataTable[[#This Row],[Order Date]])/3,0)</f>
        <v>Q3</v>
      </c>
      <c r="E1370" s="4">
        <f>MONTH(SalesDataTable[[#This Row],[Order Date]])</f>
        <v>7</v>
      </c>
      <c r="F1370" s="16" t="str">
        <f>TEXT(SalesDataTable[[#This Row],[Order Date]],"MMM")</f>
        <v>Jul</v>
      </c>
      <c r="G1370" s="4" t="s">
        <v>6</v>
      </c>
      <c r="H1370" s="4" t="s">
        <v>43</v>
      </c>
      <c r="I1370" s="4" t="s">
        <v>28</v>
      </c>
      <c r="J1370" s="4" t="s">
        <v>3</v>
      </c>
      <c r="K1370" s="4" t="s">
        <v>9</v>
      </c>
      <c r="L1370" s="4" t="s">
        <v>10</v>
      </c>
      <c r="M1370" s="8">
        <v>1</v>
      </c>
      <c r="N1370" s="5">
        <v>93.46</v>
      </c>
      <c r="O1370" s="6">
        <v>0.15</v>
      </c>
      <c r="P1370" s="5">
        <v>46.65</v>
      </c>
      <c r="Q1370" s="5">
        <f t="shared" si="84"/>
        <v>79.440999999999988</v>
      </c>
      <c r="R1370" s="5">
        <f t="shared" si="85"/>
        <v>46.65</v>
      </c>
      <c r="S1370" s="5">
        <f t="shared" si="86"/>
        <v>32.79099999999999</v>
      </c>
      <c r="T1370" s="7">
        <f t="shared" si="87"/>
        <v>0.41277174255107557</v>
      </c>
    </row>
    <row r="1371" spans="1:20" ht="15.6">
      <c r="A1371" s="2">
        <v>4048</v>
      </c>
      <c r="B1371" s="3">
        <v>46218</v>
      </c>
      <c r="C1371" s="4">
        <f>YEAR(SalesDataTable[[#This Row],[Order Date]])</f>
        <v>2026</v>
      </c>
      <c r="D1371" s="16" t="str">
        <f>"Q"&amp;ROUNDUP(MONTH(SalesDataTable[[#This Row],[Order Date]])/3,0)</f>
        <v>Q3</v>
      </c>
      <c r="E1371" s="4">
        <f>MONTH(SalesDataTable[[#This Row],[Order Date]])</f>
        <v>7</v>
      </c>
      <c r="F1371" s="16" t="str">
        <f>TEXT(SalesDataTable[[#This Row],[Order Date]],"MMM")</f>
        <v>Jul</v>
      </c>
      <c r="G1371" s="4" t="s">
        <v>20</v>
      </c>
      <c r="H1371" s="4" t="s">
        <v>47</v>
      </c>
      <c r="I1371" s="4" t="s">
        <v>8</v>
      </c>
      <c r="J1371" s="4" t="s">
        <v>16</v>
      </c>
      <c r="K1371" s="4" t="s">
        <v>4</v>
      </c>
      <c r="L1371" s="4" t="s">
        <v>5</v>
      </c>
      <c r="M1371" s="8">
        <v>3</v>
      </c>
      <c r="N1371" s="5">
        <v>82.79</v>
      </c>
      <c r="O1371" s="6">
        <v>0.1</v>
      </c>
      <c r="P1371" s="5">
        <v>43.07</v>
      </c>
      <c r="Q1371" s="5">
        <f t="shared" si="84"/>
        <v>223.53300000000002</v>
      </c>
      <c r="R1371" s="5">
        <f t="shared" si="85"/>
        <v>129.21</v>
      </c>
      <c r="S1371" s="5">
        <f t="shared" si="86"/>
        <v>94.323000000000008</v>
      </c>
      <c r="T1371" s="7">
        <f t="shared" si="87"/>
        <v>0.42196454214813922</v>
      </c>
    </row>
    <row r="1372" spans="1:20" ht="15.6">
      <c r="A1372" s="2">
        <v>4424</v>
      </c>
      <c r="B1372" s="3">
        <v>46218</v>
      </c>
      <c r="C1372" s="4">
        <f>YEAR(SalesDataTable[[#This Row],[Order Date]])</f>
        <v>2026</v>
      </c>
      <c r="D1372" s="16" t="str">
        <f>"Q"&amp;ROUNDUP(MONTH(SalesDataTable[[#This Row],[Order Date]])/3,0)</f>
        <v>Q3</v>
      </c>
      <c r="E1372" s="4">
        <f>MONTH(SalesDataTable[[#This Row],[Order Date]])</f>
        <v>7</v>
      </c>
      <c r="F1372" s="16" t="str">
        <f>TEXT(SalesDataTable[[#This Row],[Order Date]],"MMM")</f>
        <v>Jul</v>
      </c>
      <c r="G1372" s="4" t="s">
        <v>11</v>
      </c>
      <c r="H1372" s="4" t="s">
        <v>12</v>
      </c>
      <c r="I1372" s="4" t="s">
        <v>19</v>
      </c>
      <c r="J1372" s="4" t="s">
        <v>16</v>
      </c>
      <c r="K1372" s="4" t="s">
        <v>9</v>
      </c>
      <c r="L1372" s="4" t="s">
        <v>10</v>
      </c>
      <c r="M1372" s="8">
        <v>1</v>
      </c>
      <c r="N1372" s="5">
        <v>92.54</v>
      </c>
      <c r="O1372" s="6">
        <v>0</v>
      </c>
      <c r="P1372" s="5">
        <v>44.48</v>
      </c>
      <c r="Q1372" s="5">
        <f t="shared" si="84"/>
        <v>92.54</v>
      </c>
      <c r="R1372" s="5">
        <f t="shared" si="85"/>
        <v>44.48</v>
      </c>
      <c r="S1372" s="5">
        <f t="shared" si="86"/>
        <v>48.060000000000009</v>
      </c>
      <c r="T1372" s="7">
        <f t="shared" si="87"/>
        <v>0.51934298681651181</v>
      </c>
    </row>
    <row r="1373" spans="1:20" ht="15.6">
      <c r="A1373" s="2">
        <v>4732</v>
      </c>
      <c r="B1373" s="3">
        <v>46218</v>
      </c>
      <c r="C1373" s="4">
        <f>YEAR(SalesDataTable[[#This Row],[Order Date]])</f>
        <v>2026</v>
      </c>
      <c r="D1373" s="16" t="str">
        <f>"Q"&amp;ROUNDUP(MONTH(SalesDataTable[[#This Row],[Order Date]])/3,0)</f>
        <v>Q3</v>
      </c>
      <c r="E1373" s="4">
        <f>MONTH(SalesDataTable[[#This Row],[Order Date]])</f>
        <v>7</v>
      </c>
      <c r="F1373" s="16" t="str">
        <f>TEXT(SalesDataTable[[#This Row],[Order Date]],"MMM")</f>
        <v>Jul</v>
      </c>
      <c r="G1373" s="4" t="s">
        <v>6</v>
      </c>
      <c r="H1373" s="4" t="s">
        <v>49</v>
      </c>
      <c r="I1373" s="4" t="s">
        <v>19</v>
      </c>
      <c r="J1373" s="4" t="s">
        <v>13</v>
      </c>
      <c r="K1373" s="4" t="s">
        <v>14</v>
      </c>
      <c r="L1373" s="4" t="s">
        <v>32</v>
      </c>
      <c r="M1373" s="8">
        <v>1</v>
      </c>
      <c r="N1373" s="5">
        <v>46.53</v>
      </c>
      <c r="O1373" s="6">
        <v>0</v>
      </c>
      <c r="P1373" s="5">
        <v>18.829999999999998</v>
      </c>
      <c r="Q1373" s="5">
        <f t="shared" si="84"/>
        <v>46.53</v>
      </c>
      <c r="R1373" s="5">
        <f t="shared" si="85"/>
        <v>18.829999999999998</v>
      </c>
      <c r="S1373" s="5">
        <f t="shared" si="86"/>
        <v>27.700000000000003</v>
      </c>
      <c r="T1373" s="7">
        <f t="shared" si="87"/>
        <v>0.59531485063399958</v>
      </c>
    </row>
    <row r="1374" spans="1:20" ht="15.6">
      <c r="A1374" s="2">
        <v>194</v>
      </c>
      <c r="B1374" s="3">
        <v>46219</v>
      </c>
      <c r="C1374" s="4">
        <f>YEAR(SalesDataTable[[#This Row],[Order Date]])</f>
        <v>2026</v>
      </c>
      <c r="D1374" s="16" t="str">
        <f>"Q"&amp;ROUNDUP(MONTH(SalesDataTable[[#This Row],[Order Date]])/3,0)</f>
        <v>Q3</v>
      </c>
      <c r="E1374" s="4">
        <f>MONTH(SalesDataTable[[#This Row],[Order Date]])</f>
        <v>7</v>
      </c>
      <c r="F1374" s="16" t="str">
        <f>TEXT(SalesDataTable[[#This Row],[Order Date]],"MMM")</f>
        <v>Jul</v>
      </c>
      <c r="G1374" s="4" t="s">
        <v>6</v>
      </c>
      <c r="H1374" s="4" t="s">
        <v>43</v>
      </c>
      <c r="I1374" s="4" t="s">
        <v>2</v>
      </c>
      <c r="J1374" s="4" t="s">
        <v>3</v>
      </c>
      <c r="K1374" s="4" t="s">
        <v>4</v>
      </c>
      <c r="L1374" s="4" t="s">
        <v>22</v>
      </c>
      <c r="M1374" s="8">
        <v>2</v>
      </c>
      <c r="N1374" s="5">
        <v>49.69</v>
      </c>
      <c r="O1374" s="6">
        <v>0</v>
      </c>
      <c r="P1374" s="5">
        <v>21.97</v>
      </c>
      <c r="Q1374" s="5">
        <f t="shared" si="84"/>
        <v>99.38</v>
      </c>
      <c r="R1374" s="5">
        <f t="shared" si="85"/>
        <v>43.94</v>
      </c>
      <c r="S1374" s="5">
        <f t="shared" si="86"/>
        <v>55.44</v>
      </c>
      <c r="T1374" s="7">
        <f t="shared" si="87"/>
        <v>0.557858724089354</v>
      </c>
    </row>
    <row r="1375" spans="1:20" ht="15.6">
      <c r="A1375" s="2">
        <v>258</v>
      </c>
      <c r="B1375" s="3">
        <v>46219</v>
      </c>
      <c r="C1375" s="4">
        <f>YEAR(SalesDataTable[[#This Row],[Order Date]])</f>
        <v>2026</v>
      </c>
      <c r="D1375" s="16" t="str">
        <f>"Q"&amp;ROUNDUP(MONTH(SalesDataTable[[#This Row],[Order Date]])/3,0)</f>
        <v>Q3</v>
      </c>
      <c r="E1375" s="4">
        <f>MONTH(SalesDataTable[[#This Row],[Order Date]])</f>
        <v>7</v>
      </c>
      <c r="F1375" s="16" t="str">
        <f>TEXT(SalesDataTable[[#This Row],[Order Date]],"MMM")</f>
        <v>Jul</v>
      </c>
      <c r="G1375" s="4" t="s">
        <v>20</v>
      </c>
      <c r="H1375" s="4" t="s">
        <v>33</v>
      </c>
      <c r="I1375" s="4" t="s">
        <v>28</v>
      </c>
      <c r="J1375" s="4" t="s">
        <v>13</v>
      </c>
      <c r="K1375" s="4" t="s">
        <v>9</v>
      </c>
      <c r="L1375" s="4" t="s">
        <v>46</v>
      </c>
      <c r="M1375" s="8">
        <v>3</v>
      </c>
      <c r="N1375" s="5">
        <v>71.34</v>
      </c>
      <c r="O1375" s="6">
        <v>0.1</v>
      </c>
      <c r="P1375" s="5">
        <v>31.71</v>
      </c>
      <c r="Q1375" s="5">
        <f t="shared" si="84"/>
        <v>192.61800000000002</v>
      </c>
      <c r="R1375" s="5">
        <f t="shared" si="85"/>
        <v>95.13</v>
      </c>
      <c r="S1375" s="5">
        <f t="shared" si="86"/>
        <v>97.488000000000028</v>
      </c>
      <c r="T1375" s="7">
        <f t="shared" si="87"/>
        <v>0.50612092327819835</v>
      </c>
    </row>
    <row r="1376" spans="1:20" ht="15.6">
      <c r="A1376" s="2">
        <v>543</v>
      </c>
      <c r="B1376" s="3">
        <v>46219</v>
      </c>
      <c r="C1376" s="4">
        <f>YEAR(SalesDataTable[[#This Row],[Order Date]])</f>
        <v>2026</v>
      </c>
      <c r="D1376" s="16" t="str">
        <f>"Q"&amp;ROUNDUP(MONTH(SalesDataTable[[#This Row],[Order Date]])/3,0)</f>
        <v>Q3</v>
      </c>
      <c r="E1376" s="4">
        <f>MONTH(SalesDataTable[[#This Row],[Order Date]])</f>
        <v>7</v>
      </c>
      <c r="F1376" s="16" t="str">
        <f>TEXT(SalesDataTable[[#This Row],[Order Date]],"MMM")</f>
        <v>Jul</v>
      </c>
      <c r="G1376" s="4" t="s">
        <v>6</v>
      </c>
      <c r="H1376" s="4" t="s">
        <v>49</v>
      </c>
      <c r="I1376" s="4" t="s">
        <v>28</v>
      </c>
      <c r="J1376" s="4" t="s">
        <v>3</v>
      </c>
      <c r="K1376" s="4" t="s">
        <v>4</v>
      </c>
      <c r="L1376" s="4" t="s">
        <v>5</v>
      </c>
      <c r="M1376" s="8">
        <v>1</v>
      </c>
      <c r="N1376" s="5">
        <v>83.03</v>
      </c>
      <c r="O1376" s="6">
        <v>0</v>
      </c>
      <c r="P1376" s="5">
        <v>42.41</v>
      </c>
      <c r="Q1376" s="5">
        <f t="shared" si="84"/>
        <v>83.03</v>
      </c>
      <c r="R1376" s="5">
        <f t="shared" si="85"/>
        <v>42.41</v>
      </c>
      <c r="S1376" s="5">
        <f t="shared" si="86"/>
        <v>40.620000000000005</v>
      </c>
      <c r="T1376" s="7">
        <f t="shared" si="87"/>
        <v>0.48922076357942917</v>
      </c>
    </row>
    <row r="1377" spans="1:20" ht="15.6">
      <c r="A1377" s="2">
        <v>972</v>
      </c>
      <c r="B1377" s="3">
        <v>46219</v>
      </c>
      <c r="C1377" s="4">
        <f>YEAR(SalesDataTable[[#This Row],[Order Date]])</f>
        <v>2026</v>
      </c>
      <c r="D1377" s="16" t="str">
        <f>"Q"&amp;ROUNDUP(MONTH(SalesDataTable[[#This Row],[Order Date]])/3,0)</f>
        <v>Q3</v>
      </c>
      <c r="E1377" s="4">
        <f>MONTH(SalesDataTable[[#This Row],[Order Date]])</f>
        <v>7</v>
      </c>
      <c r="F1377" s="16" t="str">
        <f>TEXT(SalesDataTable[[#This Row],[Order Date]],"MMM")</f>
        <v>Jul</v>
      </c>
      <c r="G1377" s="4" t="s">
        <v>20</v>
      </c>
      <c r="H1377" s="4" t="s">
        <v>21</v>
      </c>
      <c r="I1377" s="4" t="s">
        <v>2</v>
      </c>
      <c r="J1377" s="4" t="s">
        <v>3</v>
      </c>
      <c r="K1377" s="4" t="s">
        <v>34</v>
      </c>
      <c r="L1377" s="4" t="s">
        <v>35</v>
      </c>
      <c r="M1377" s="8">
        <v>1</v>
      </c>
      <c r="N1377" s="5">
        <v>40.799999999999997</v>
      </c>
      <c r="O1377" s="6">
        <v>0</v>
      </c>
      <c r="P1377" s="5">
        <v>14.42</v>
      </c>
      <c r="Q1377" s="5">
        <f t="shared" si="84"/>
        <v>40.799999999999997</v>
      </c>
      <c r="R1377" s="5">
        <f t="shared" si="85"/>
        <v>14.42</v>
      </c>
      <c r="S1377" s="5">
        <f t="shared" si="86"/>
        <v>26.379999999999995</v>
      </c>
      <c r="T1377" s="7">
        <f t="shared" si="87"/>
        <v>0.64656862745098032</v>
      </c>
    </row>
    <row r="1378" spans="1:20" ht="15.6">
      <c r="A1378" s="2">
        <v>1146</v>
      </c>
      <c r="B1378" s="3">
        <v>46219</v>
      </c>
      <c r="C1378" s="4">
        <f>YEAR(SalesDataTable[[#This Row],[Order Date]])</f>
        <v>2026</v>
      </c>
      <c r="D1378" s="16" t="str">
        <f>"Q"&amp;ROUNDUP(MONTH(SalesDataTable[[#This Row],[Order Date]])/3,0)</f>
        <v>Q3</v>
      </c>
      <c r="E1378" s="4">
        <f>MONTH(SalesDataTable[[#This Row],[Order Date]])</f>
        <v>7</v>
      </c>
      <c r="F1378" s="16" t="str">
        <f>TEXT(SalesDataTable[[#This Row],[Order Date]],"MMM")</f>
        <v>Jul</v>
      </c>
      <c r="G1378" s="4" t="s">
        <v>6</v>
      </c>
      <c r="H1378" s="4" t="s">
        <v>27</v>
      </c>
      <c r="I1378" s="4" t="s">
        <v>28</v>
      </c>
      <c r="J1378" s="4" t="s">
        <v>3</v>
      </c>
      <c r="K1378" s="4" t="s">
        <v>23</v>
      </c>
      <c r="L1378" s="4" t="s">
        <v>51</v>
      </c>
      <c r="M1378" s="8">
        <v>2</v>
      </c>
      <c r="N1378" s="5">
        <v>125.34</v>
      </c>
      <c r="O1378" s="6">
        <v>0.15</v>
      </c>
      <c r="P1378" s="5">
        <v>59.04</v>
      </c>
      <c r="Q1378" s="5">
        <f t="shared" si="84"/>
        <v>213.078</v>
      </c>
      <c r="R1378" s="5">
        <f t="shared" si="85"/>
        <v>118.08</v>
      </c>
      <c r="S1378" s="5">
        <f t="shared" si="86"/>
        <v>94.998000000000005</v>
      </c>
      <c r="T1378" s="7">
        <f t="shared" si="87"/>
        <v>0.44583673584321237</v>
      </c>
    </row>
    <row r="1379" spans="1:20" ht="15.6">
      <c r="A1379" s="2">
        <v>1464</v>
      </c>
      <c r="B1379" s="3">
        <v>46219</v>
      </c>
      <c r="C1379" s="4">
        <f>YEAR(SalesDataTable[[#This Row],[Order Date]])</f>
        <v>2026</v>
      </c>
      <c r="D1379" s="16" t="str">
        <f>"Q"&amp;ROUNDUP(MONTH(SalesDataTable[[#This Row],[Order Date]])/3,0)</f>
        <v>Q3</v>
      </c>
      <c r="E1379" s="4">
        <f>MONTH(SalesDataTable[[#This Row],[Order Date]])</f>
        <v>7</v>
      </c>
      <c r="F1379" s="16" t="str">
        <f>TEXT(SalesDataTable[[#This Row],[Order Date]],"MMM")</f>
        <v>Jul</v>
      </c>
      <c r="G1379" s="4" t="s">
        <v>0</v>
      </c>
      <c r="H1379" s="4" t="s">
        <v>36</v>
      </c>
      <c r="I1379" s="4" t="s">
        <v>2</v>
      </c>
      <c r="J1379" s="4" t="s">
        <v>3</v>
      </c>
      <c r="K1379" s="4" t="s">
        <v>34</v>
      </c>
      <c r="L1379" s="4" t="s">
        <v>38</v>
      </c>
      <c r="M1379" s="8">
        <v>1</v>
      </c>
      <c r="N1379" s="5">
        <v>122.73</v>
      </c>
      <c r="O1379" s="6">
        <v>0.1</v>
      </c>
      <c r="P1379" s="5">
        <v>70.540000000000006</v>
      </c>
      <c r="Q1379" s="5">
        <f t="shared" si="84"/>
        <v>110.45700000000001</v>
      </c>
      <c r="R1379" s="5">
        <f t="shared" si="85"/>
        <v>70.540000000000006</v>
      </c>
      <c r="S1379" s="5">
        <f t="shared" si="86"/>
        <v>39.917000000000002</v>
      </c>
      <c r="T1379" s="7">
        <f t="shared" si="87"/>
        <v>0.36138044668966202</v>
      </c>
    </row>
    <row r="1380" spans="1:20" ht="15.6">
      <c r="A1380" s="2">
        <v>1581</v>
      </c>
      <c r="B1380" s="3">
        <v>46219</v>
      </c>
      <c r="C1380" s="4">
        <f>YEAR(SalesDataTable[[#This Row],[Order Date]])</f>
        <v>2026</v>
      </c>
      <c r="D1380" s="16" t="str">
        <f>"Q"&amp;ROUNDUP(MONTH(SalesDataTable[[#This Row],[Order Date]])/3,0)</f>
        <v>Q3</v>
      </c>
      <c r="E1380" s="4">
        <f>MONTH(SalesDataTable[[#This Row],[Order Date]])</f>
        <v>7</v>
      </c>
      <c r="F1380" s="16" t="str">
        <f>TEXT(SalesDataTable[[#This Row],[Order Date]],"MMM")</f>
        <v>Jul</v>
      </c>
      <c r="G1380" s="4" t="s">
        <v>11</v>
      </c>
      <c r="H1380" s="4" t="s">
        <v>25</v>
      </c>
      <c r="I1380" s="4" t="s">
        <v>19</v>
      </c>
      <c r="J1380" s="4" t="s">
        <v>13</v>
      </c>
      <c r="K1380" s="4" t="s">
        <v>9</v>
      </c>
      <c r="L1380" s="4" t="s">
        <v>10</v>
      </c>
      <c r="M1380" s="8">
        <v>5</v>
      </c>
      <c r="N1380" s="5">
        <v>92.72</v>
      </c>
      <c r="O1380" s="6">
        <v>0.1</v>
      </c>
      <c r="P1380" s="5">
        <v>46.2</v>
      </c>
      <c r="Q1380" s="5">
        <f t="shared" si="84"/>
        <v>417.24</v>
      </c>
      <c r="R1380" s="5">
        <f t="shared" si="85"/>
        <v>231</v>
      </c>
      <c r="S1380" s="5">
        <f t="shared" si="86"/>
        <v>186.24</v>
      </c>
      <c r="T1380" s="7">
        <f t="shared" si="87"/>
        <v>0.44636180615473109</v>
      </c>
    </row>
    <row r="1381" spans="1:20" ht="15.6">
      <c r="A1381" s="2">
        <v>1894</v>
      </c>
      <c r="B1381" s="3">
        <v>46219</v>
      </c>
      <c r="C1381" s="4">
        <f>YEAR(SalesDataTable[[#This Row],[Order Date]])</f>
        <v>2026</v>
      </c>
      <c r="D1381" s="16" t="str">
        <f>"Q"&amp;ROUNDUP(MONTH(SalesDataTable[[#This Row],[Order Date]])/3,0)</f>
        <v>Q3</v>
      </c>
      <c r="E1381" s="4">
        <f>MONTH(SalesDataTable[[#This Row],[Order Date]])</f>
        <v>7</v>
      </c>
      <c r="F1381" s="16" t="str">
        <f>TEXT(SalesDataTable[[#This Row],[Order Date]],"MMM")</f>
        <v>Jul</v>
      </c>
      <c r="G1381" s="4" t="s">
        <v>20</v>
      </c>
      <c r="H1381" s="4" t="s">
        <v>31</v>
      </c>
      <c r="I1381" s="4" t="s">
        <v>8</v>
      </c>
      <c r="J1381" s="4" t="s">
        <v>16</v>
      </c>
      <c r="K1381" s="4" t="s">
        <v>34</v>
      </c>
      <c r="L1381" s="4" t="s">
        <v>42</v>
      </c>
      <c r="M1381" s="8">
        <v>5</v>
      </c>
      <c r="N1381" s="5">
        <v>36.29</v>
      </c>
      <c r="O1381" s="6">
        <v>0.05</v>
      </c>
      <c r="P1381" s="5">
        <v>13.52</v>
      </c>
      <c r="Q1381" s="5">
        <f t="shared" si="84"/>
        <v>172.37749999999997</v>
      </c>
      <c r="R1381" s="5">
        <f t="shared" si="85"/>
        <v>67.599999999999994</v>
      </c>
      <c r="S1381" s="5">
        <f t="shared" si="86"/>
        <v>104.77749999999997</v>
      </c>
      <c r="T1381" s="7">
        <f t="shared" si="87"/>
        <v>0.60783744978317933</v>
      </c>
    </row>
    <row r="1382" spans="1:20" ht="15.6">
      <c r="A1382" s="2">
        <v>2100</v>
      </c>
      <c r="B1382" s="3">
        <v>46219</v>
      </c>
      <c r="C1382" s="4">
        <f>YEAR(SalesDataTable[[#This Row],[Order Date]])</f>
        <v>2026</v>
      </c>
      <c r="D1382" s="16" t="str">
        <f>"Q"&amp;ROUNDUP(MONTH(SalesDataTable[[#This Row],[Order Date]])/3,0)</f>
        <v>Q3</v>
      </c>
      <c r="E1382" s="4">
        <f>MONTH(SalesDataTable[[#This Row],[Order Date]])</f>
        <v>7</v>
      </c>
      <c r="F1382" s="16" t="str">
        <f>TEXT(SalesDataTable[[#This Row],[Order Date]],"MMM")</f>
        <v>Jul</v>
      </c>
      <c r="G1382" s="4" t="s">
        <v>11</v>
      </c>
      <c r="H1382" s="4" t="s">
        <v>12</v>
      </c>
      <c r="I1382" s="4" t="s">
        <v>2</v>
      </c>
      <c r="J1382" s="4" t="s">
        <v>16</v>
      </c>
      <c r="K1382" s="4" t="s">
        <v>4</v>
      </c>
      <c r="L1382" s="4" t="s">
        <v>22</v>
      </c>
      <c r="M1382" s="8">
        <v>2</v>
      </c>
      <c r="N1382" s="5">
        <v>49.84</v>
      </c>
      <c r="O1382" s="6">
        <v>0.1</v>
      </c>
      <c r="P1382" s="5">
        <v>23.06</v>
      </c>
      <c r="Q1382" s="5">
        <f t="shared" si="84"/>
        <v>89.712000000000003</v>
      </c>
      <c r="R1382" s="5">
        <f t="shared" si="85"/>
        <v>46.12</v>
      </c>
      <c r="S1382" s="5">
        <f t="shared" si="86"/>
        <v>43.592000000000006</v>
      </c>
      <c r="T1382" s="7">
        <f t="shared" si="87"/>
        <v>0.48591046905653651</v>
      </c>
    </row>
    <row r="1383" spans="1:20" ht="15.6">
      <c r="A1383" s="2">
        <v>2902</v>
      </c>
      <c r="B1383" s="3">
        <v>46219</v>
      </c>
      <c r="C1383" s="4">
        <f>YEAR(SalesDataTable[[#This Row],[Order Date]])</f>
        <v>2026</v>
      </c>
      <c r="D1383" s="16" t="str">
        <f>"Q"&amp;ROUNDUP(MONTH(SalesDataTable[[#This Row],[Order Date]])/3,0)</f>
        <v>Q3</v>
      </c>
      <c r="E1383" s="4">
        <f>MONTH(SalesDataTable[[#This Row],[Order Date]])</f>
        <v>7</v>
      </c>
      <c r="F1383" s="16" t="str">
        <f>TEXT(SalesDataTable[[#This Row],[Order Date]],"MMM")</f>
        <v>Jul</v>
      </c>
      <c r="G1383" s="4" t="s">
        <v>6</v>
      </c>
      <c r="H1383" s="4" t="s">
        <v>43</v>
      </c>
      <c r="I1383" s="4" t="s">
        <v>28</v>
      </c>
      <c r="J1383" s="4" t="s">
        <v>16</v>
      </c>
      <c r="K1383" s="4" t="s">
        <v>34</v>
      </c>
      <c r="L1383" s="4" t="s">
        <v>42</v>
      </c>
      <c r="M1383" s="8">
        <v>1</v>
      </c>
      <c r="N1383" s="5">
        <v>35.799999999999997</v>
      </c>
      <c r="O1383" s="6">
        <v>0</v>
      </c>
      <c r="P1383" s="5">
        <v>14.05</v>
      </c>
      <c r="Q1383" s="5">
        <f t="shared" si="84"/>
        <v>35.799999999999997</v>
      </c>
      <c r="R1383" s="5">
        <f t="shared" si="85"/>
        <v>14.05</v>
      </c>
      <c r="S1383" s="5">
        <f t="shared" si="86"/>
        <v>21.749999999999996</v>
      </c>
      <c r="T1383" s="7">
        <f t="shared" si="87"/>
        <v>0.60754189944134074</v>
      </c>
    </row>
    <row r="1384" spans="1:20" ht="15.6">
      <c r="A1384" s="2">
        <v>3115</v>
      </c>
      <c r="B1384" s="3">
        <v>46219</v>
      </c>
      <c r="C1384" s="4">
        <f>YEAR(SalesDataTable[[#This Row],[Order Date]])</f>
        <v>2026</v>
      </c>
      <c r="D1384" s="16" t="str">
        <f>"Q"&amp;ROUNDUP(MONTH(SalesDataTable[[#This Row],[Order Date]])/3,0)</f>
        <v>Q3</v>
      </c>
      <c r="E1384" s="4">
        <f>MONTH(SalesDataTable[[#This Row],[Order Date]])</f>
        <v>7</v>
      </c>
      <c r="F1384" s="16" t="str">
        <f>TEXT(SalesDataTable[[#This Row],[Order Date]],"MMM")</f>
        <v>Jul</v>
      </c>
      <c r="G1384" s="4" t="s">
        <v>20</v>
      </c>
      <c r="H1384" s="4" t="s">
        <v>47</v>
      </c>
      <c r="I1384" s="4" t="s">
        <v>2</v>
      </c>
      <c r="J1384" s="4" t="s">
        <v>13</v>
      </c>
      <c r="K1384" s="4" t="s">
        <v>23</v>
      </c>
      <c r="L1384" s="4" t="s">
        <v>29</v>
      </c>
      <c r="M1384" s="8">
        <v>1</v>
      </c>
      <c r="N1384" s="5">
        <v>195.12</v>
      </c>
      <c r="O1384" s="6">
        <v>0</v>
      </c>
      <c r="P1384" s="5">
        <v>101.14</v>
      </c>
      <c r="Q1384" s="5">
        <f t="shared" si="84"/>
        <v>195.12</v>
      </c>
      <c r="R1384" s="5">
        <f t="shared" si="85"/>
        <v>101.14</v>
      </c>
      <c r="S1384" s="5">
        <f t="shared" si="86"/>
        <v>93.98</v>
      </c>
      <c r="T1384" s="7">
        <f t="shared" si="87"/>
        <v>0.48165231652316526</v>
      </c>
    </row>
    <row r="1385" spans="1:20" ht="15.6">
      <c r="A1385" s="2">
        <v>3546</v>
      </c>
      <c r="B1385" s="3">
        <v>46219</v>
      </c>
      <c r="C1385" s="4">
        <f>YEAR(SalesDataTable[[#This Row],[Order Date]])</f>
        <v>2026</v>
      </c>
      <c r="D1385" s="16" t="str">
        <f>"Q"&amp;ROUNDUP(MONTH(SalesDataTable[[#This Row],[Order Date]])/3,0)</f>
        <v>Q3</v>
      </c>
      <c r="E1385" s="4">
        <f>MONTH(SalesDataTable[[#This Row],[Order Date]])</f>
        <v>7</v>
      </c>
      <c r="F1385" s="16" t="str">
        <f>TEXT(SalesDataTable[[#This Row],[Order Date]],"MMM")</f>
        <v>Jul</v>
      </c>
      <c r="G1385" s="4" t="s">
        <v>0</v>
      </c>
      <c r="H1385" s="4" t="s">
        <v>50</v>
      </c>
      <c r="I1385" s="4" t="s">
        <v>2</v>
      </c>
      <c r="J1385" s="4" t="s">
        <v>13</v>
      </c>
      <c r="K1385" s="4" t="s">
        <v>4</v>
      </c>
      <c r="L1385" s="4" t="s">
        <v>26</v>
      </c>
      <c r="M1385" s="8">
        <v>2</v>
      </c>
      <c r="N1385" s="5">
        <v>39.69</v>
      </c>
      <c r="O1385" s="6">
        <v>0.05</v>
      </c>
      <c r="P1385" s="5">
        <v>16.88</v>
      </c>
      <c r="Q1385" s="5">
        <f t="shared" si="84"/>
        <v>75.410999999999987</v>
      </c>
      <c r="R1385" s="5">
        <f t="shared" si="85"/>
        <v>33.76</v>
      </c>
      <c r="S1385" s="5">
        <f t="shared" si="86"/>
        <v>41.650999999999989</v>
      </c>
      <c r="T1385" s="7">
        <f t="shared" si="87"/>
        <v>0.55231995332245953</v>
      </c>
    </row>
    <row r="1386" spans="1:20" ht="15.6">
      <c r="A1386" s="2">
        <v>4224</v>
      </c>
      <c r="B1386" s="3">
        <v>46219</v>
      </c>
      <c r="C1386" s="4">
        <f>YEAR(SalesDataTable[[#This Row],[Order Date]])</f>
        <v>2026</v>
      </c>
      <c r="D1386" s="16" t="str">
        <f>"Q"&amp;ROUNDUP(MONTH(SalesDataTable[[#This Row],[Order Date]])/3,0)</f>
        <v>Q3</v>
      </c>
      <c r="E1386" s="4">
        <f>MONTH(SalesDataTable[[#This Row],[Order Date]])</f>
        <v>7</v>
      </c>
      <c r="F1386" s="16" t="str">
        <f>TEXT(SalesDataTable[[#This Row],[Order Date]],"MMM")</f>
        <v>Jul</v>
      </c>
      <c r="G1386" s="4" t="s">
        <v>11</v>
      </c>
      <c r="H1386" s="4" t="s">
        <v>18</v>
      </c>
      <c r="I1386" s="4" t="s">
        <v>19</v>
      </c>
      <c r="J1386" s="4" t="s">
        <v>3</v>
      </c>
      <c r="K1386" s="4" t="s">
        <v>23</v>
      </c>
      <c r="L1386" s="4" t="s">
        <v>24</v>
      </c>
      <c r="M1386" s="8">
        <v>1</v>
      </c>
      <c r="N1386" s="5">
        <v>348.73</v>
      </c>
      <c r="O1386" s="6">
        <v>0.15</v>
      </c>
      <c r="P1386" s="5">
        <v>190.33</v>
      </c>
      <c r="Q1386" s="5">
        <f t="shared" si="84"/>
        <v>296.4205</v>
      </c>
      <c r="R1386" s="5">
        <f t="shared" si="85"/>
        <v>190.33</v>
      </c>
      <c r="S1386" s="5">
        <f t="shared" si="86"/>
        <v>106.09049999999999</v>
      </c>
      <c r="T1386" s="7">
        <f t="shared" si="87"/>
        <v>0.35790540802677273</v>
      </c>
    </row>
    <row r="1387" spans="1:20" ht="15.6">
      <c r="A1387" s="2">
        <v>4858</v>
      </c>
      <c r="B1387" s="3">
        <v>46219</v>
      </c>
      <c r="C1387" s="4">
        <f>YEAR(SalesDataTable[[#This Row],[Order Date]])</f>
        <v>2026</v>
      </c>
      <c r="D1387" s="16" t="str">
        <f>"Q"&amp;ROUNDUP(MONTH(SalesDataTable[[#This Row],[Order Date]])/3,0)</f>
        <v>Q3</v>
      </c>
      <c r="E1387" s="4">
        <f>MONTH(SalesDataTable[[#This Row],[Order Date]])</f>
        <v>7</v>
      </c>
      <c r="F1387" s="16" t="str">
        <f>TEXT(SalesDataTable[[#This Row],[Order Date]],"MMM")</f>
        <v>Jul</v>
      </c>
      <c r="G1387" s="4" t="s">
        <v>6</v>
      </c>
      <c r="H1387" s="4" t="s">
        <v>43</v>
      </c>
      <c r="I1387" s="4" t="s">
        <v>19</v>
      </c>
      <c r="J1387" s="4" t="s">
        <v>3</v>
      </c>
      <c r="K1387" s="4" t="s">
        <v>14</v>
      </c>
      <c r="L1387" s="4" t="s">
        <v>15</v>
      </c>
      <c r="M1387" s="8">
        <v>1</v>
      </c>
      <c r="N1387" s="5">
        <v>35.5</v>
      </c>
      <c r="O1387" s="6">
        <v>0</v>
      </c>
      <c r="P1387" s="5">
        <v>13.26</v>
      </c>
      <c r="Q1387" s="5">
        <f t="shared" si="84"/>
        <v>35.5</v>
      </c>
      <c r="R1387" s="5">
        <f t="shared" si="85"/>
        <v>13.26</v>
      </c>
      <c r="S1387" s="5">
        <f t="shared" si="86"/>
        <v>22.240000000000002</v>
      </c>
      <c r="T1387" s="7">
        <f t="shared" si="87"/>
        <v>0.62647887323943663</v>
      </c>
    </row>
    <row r="1388" spans="1:20" ht="15.6">
      <c r="A1388" s="2">
        <v>768</v>
      </c>
      <c r="B1388" s="3">
        <v>46220</v>
      </c>
      <c r="C1388" s="4">
        <f>YEAR(SalesDataTable[[#This Row],[Order Date]])</f>
        <v>2026</v>
      </c>
      <c r="D1388" s="16" t="str">
        <f>"Q"&amp;ROUNDUP(MONTH(SalesDataTable[[#This Row],[Order Date]])/3,0)</f>
        <v>Q3</v>
      </c>
      <c r="E1388" s="4">
        <f>MONTH(SalesDataTable[[#This Row],[Order Date]])</f>
        <v>7</v>
      </c>
      <c r="F1388" s="16" t="str">
        <f>TEXT(SalesDataTable[[#This Row],[Order Date]],"MMM")</f>
        <v>Jul</v>
      </c>
      <c r="G1388" s="4" t="s">
        <v>0</v>
      </c>
      <c r="H1388" s="4" t="s">
        <v>36</v>
      </c>
      <c r="I1388" s="4" t="s">
        <v>2</v>
      </c>
      <c r="J1388" s="4" t="s">
        <v>16</v>
      </c>
      <c r="K1388" s="4" t="s">
        <v>14</v>
      </c>
      <c r="L1388" s="4" t="s">
        <v>32</v>
      </c>
      <c r="M1388" s="8">
        <v>1</v>
      </c>
      <c r="N1388" s="5">
        <v>46.44</v>
      </c>
      <c r="O1388" s="6">
        <v>0</v>
      </c>
      <c r="P1388" s="5">
        <v>18.47</v>
      </c>
      <c r="Q1388" s="5">
        <f t="shared" si="84"/>
        <v>46.44</v>
      </c>
      <c r="R1388" s="5">
        <f t="shared" si="85"/>
        <v>18.47</v>
      </c>
      <c r="S1388" s="5">
        <f t="shared" si="86"/>
        <v>27.97</v>
      </c>
      <c r="T1388" s="7">
        <f t="shared" si="87"/>
        <v>0.60228251507321273</v>
      </c>
    </row>
    <row r="1389" spans="1:20" ht="15.6">
      <c r="A1389" s="2">
        <v>1901</v>
      </c>
      <c r="B1389" s="3">
        <v>46220</v>
      </c>
      <c r="C1389" s="4">
        <f>YEAR(SalesDataTable[[#This Row],[Order Date]])</f>
        <v>2026</v>
      </c>
      <c r="D1389" s="16" t="str">
        <f>"Q"&amp;ROUNDUP(MONTH(SalesDataTable[[#This Row],[Order Date]])/3,0)</f>
        <v>Q3</v>
      </c>
      <c r="E1389" s="4">
        <f>MONTH(SalesDataTable[[#This Row],[Order Date]])</f>
        <v>7</v>
      </c>
      <c r="F1389" s="16" t="str">
        <f>TEXT(SalesDataTable[[#This Row],[Order Date]],"MMM")</f>
        <v>Jul</v>
      </c>
      <c r="G1389" s="4" t="s">
        <v>6</v>
      </c>
      <c r="H1389" s="4" t="s">
        <v>49</v>
      </c>
      <c r="I1389" s="4" t="s">
        <v>2</v>
      </c>
      <c r="J1389" s="4" t="s">
        <v>13</v>
      </c>
      <c r="K1389" s="4" t="s">
        <v>9</v>
      </c>
      <c r="L1389" s="4" t="s">
        <v>46</v>
      </c>
      <c r="M1389" s="8">
        <v>1</v>
      </c>
      <c r="N1389" s="5">
        <v>70.44</v>
      </c>
      <c r="O1389" s="6">
        <v>0.05</v>
      </c>
      <c r="P1389" s="5">
        <v>32.229999999999997</v>
      </c>
      <c r="Q1389" s="5">
        <f t="shared" si="84"/>
        <v>66.917999999999992</v>
      </c>
      <c r="R1389" s="5">
        <f t="shared" si="85"/>
        <v>32.229999999999997</v>
      </c>
      <c r="S1389" s="5">
        <f t="shared" si="86"/>
        <v>34.687999999999995</v>
      </c>
      <c r="T1389" s="7">
        <f t="shared" si="87"/>
        <v>0.51836576108072563</v>
      </c>
    </row>
    <row r="1390" spans="1:20" ht="15.6">
      <c r="A1390" s="2">
        <v>2226</v>
      </c>
      <c r="B1390" s="3">
        <v>46220</v>
      </c>
      <c r="C1390" s="4">
        <f>YEAR(SalesDataTable[[#This Row],[Order Date]])</f>
        <v>2026</v>
      </c>
      <c r="D1390" s="16" t="str">
        <f>"Q"&amp;ROUNDUP(MONTH(SalesDataTable[[#This Row],[Order Date]])/3,0)</f>
        <v>Q3</v>
      </c>
      <c r="E1390" s="4">
        <f>MONTH(SalesDataTable[[#This Row],[Order Date]])</f>
        <v>7</v>
      </c>
      <c r="F1390" s="16" t="str">
        <f>TEXT(SalesDataTable[[#This Row],[Order Date]],"MMM")</f>
        <v>Jul</v>
      </c>
      <c r="G1390" s="4" t="s">
        <v>0</v>
      </c>
      <c r="H1390" s="4" t="s">
        <v>50</v>
      </c>
      <c r="I1390" s="4" t="s">
        <v>19</v>
      </c>
      <c r="J1390" s="4" t="s">
        <v>13</v>
      </c>
      <c r="K1390" s="4" t="s">
        <v>9</v>
      </c>
      <c r="L1390" s="4" t="s">
        <v>46</v>
      </c>
      <c r="M1390" s="8">
        <v>1</v>
      </c>
      <c r="N1390" s="5">
        <v>69.78</v>
      </c>
      <c r="O1390" s="6">
        <v>0.05</v>
      </c>
      <c r="P1390" s="5">
        <v>32.83</v>
      </c>
      <c r="Q1390" s="5">
        <f t="shared" si="84"/>
        <v>66.290999999999997</v>
      </c>
      <c r="R1390" s="5">
        <f t="shared" si="85"/>
        <v>32.83</v>
      </c>
      <c r="S1390" s="5">
        <f t="shared" si="86"/>
        <v>33.460999999999999</v>
      </c>
      <c r="T1390" s="7">
        <f t="shared" si="87"/>
        <v>0.50475931876121949</v>
      </c>
    </row>
    <row r="1391" spans="1:20" ht="15.6">
      <c r="A1391" s="2">
        <v>2660</v>
      </c>
      <c r="B1391" s="3">
        <v>46220</v>
      </c>
      <c r="C1391" s="4">
        <f>YEAR(SalesDataTable[[#This Row],[Order Date]])</f>
        <v>2026</v>
      </c>
      <c r="D1391" s="16" t="str">
        <f>"Q"&amp;ROUNDUP(MONTH(SalesDataTable[[#This Row],[Order Date]])/3,0)</f>
        <v>Q3</v>
      </c>
      <c r="E1391" s="4">
        <f>MONTH(SalesDataTable[[#This Row],[Order Date]])</f>
        <v>7</v>
      </c>
      <c r="F1391" s="16" t="str">
        <f>TEXT(SalesDataTable[[#This Row],[Order Date]],"MMM")</f>
        <v>Jul</v>
      </c>
      <c r="G1391" s="4" t="s">
        <v>11</v>
      </c>
      <c r="H1391" s="4" t="s">
        <v>25</v>
      </c>
      <c r="I1391" s="4" t="s">
        <v>19</v>
      </c>
      <c r="J1391" s="4" t="s">
        <v>13</v>
      </c>
      <c r="K1391" s="4" t="s">
        <v>14</v>
      </c>
      <c r="L1391" s="4" t="s">
        <v>15</v>
      </c>
      <c r="M1391" s="8">
        <v>4</v>
      </c>
      <c r="N1391" s="5">
        <v>35.450000000000003</v>
      </c>
      <c r="O1391" s="6">
        <v>0.1</v>
      </c>
      <c r="P1391" s="5">
        <v>13.83</v>
      </c>
      <c r="Q1391" s="5">
        <f t="shared" si="84"/>
        <v>127.62000000000002</v>
      </c>
      <c r="R1391" s="5">
        <f t="shared" si="85"/>
        <v>55.32</v>
      </c>
      <c r="S1391" s="5">
        <f t="shared" si="86"/>
        <v>72.300000000000011</v>
      </c>
      <c r="T1391" s="7">
        <f t="shared" si="87"/>
        <v>0.56652562294311237</v>
      </c>
    </row>
    <row r="1392" spans="1:20" ht="15.6">
      <c r="A1392" s="2">
        <v>3004</v>
      </c>
      <c r="B1392" s="3">
        <v>46220</v>
      </c>
      <c r="C1392" s="4">
        <f>YEAR(SalesDataTable[[#This Row],[Order Date]])</f>
        <v>2026</v>
      </c>
      <c r="D1392" s="16" t="str">
        <f>"Q"&amp;ROUNDUP(MONTH(SalesDataTable[[#This Row],[Order Date]])/3,0)</f>
        <v>Q3</v>
      </c>
      <c r="E1392" s="4">
        <f>MONTH(SalesDataTable[[#This Row],[Order Date]])</f>
        <v>7</v>
      </c>
      <c r="F1392" s="16" t="str">
        <f>TEXT(SalesDataTable[[#This Row],[Order Date]],"MMM")</f>
        <v>Jul</v>
      </c>
      <c r="G1392" s="4" t="s">
        <v>20</v>
      </c>
      <c r="H1392" s="4" t="s">
        <v>33</v>
      </c>
      <c r="I1392" s="4" t="s">
        <v>2</v>
      </c>
      <c r="J1392" s="4" t="s">
        <v>3</v>
      </c>
      <c r="K1392" s="4" t="s">
        <v>4</v>
      </c>
      <c r="L1392" s="4" t="s">
        <v>22</v>
      </c>
      <c r="M1392" s="8">
        <v>1</v>
      </c>
      <c r="N1392" s="5">
        <v>50.82</v>
      </c>
      <c r="O1392" s="6">
        <v>0.05</v>
      </c>
      <c r="P1392" s="5">
        <v>22.36</v>
      </c>
      <c r="Q1392" s="5">
        <f t="shared" si="84"/>
        <v>48.278999999999996</v>
      </c>
      <c r="R1392" s="5">
        <f t="shared" si="85"/>
        <v>22.36</v>
      </c>
      <c r="S1392" s="5">
        <f t="shared" si="86"/>
        <v>25.918999999999997</v>
      </c>
      <c r="T1392" s="7">
        <f t="shared" si="87"/>
        <v>0.5368586756146565</v>
      </c>
    </row>
    <row r="1393" spans="1:20" ht="15.6">
      <c r="A1393" s="2">
        <v>4020</v>
      </c>
      <c r="B1393" s="3">
        <v>46220</v>
      </c>
      <c r="C1393" s="4">
        <f>YEAR(SalesDataTable[[#This Row],[Order Date]])</f>
        <v>2026</v>
      </c>
      <c r="D1393" s="16" t="str">
        <f>"Q"&amp;ROUNDUP(MONTH(SalesDataTable[[#This Row],[Order Date]])/3,0)</f>
        <v>Q3</v>
      </c>
      <c r="E1393" s="4">
        <f>MONTH(SalesDataTable[[#This Row],[Order Date]])</f>
        <v>7</v>
      </c>
      <c r="F1393" s="16" t="str">
        <f>TEXT(SalesDataTable[[#This Row],[Order Date]],"MMM")</f>
        <v>Jul</v>
      </c>
      <c r="G1393" s="4" t="s">
        <v>11</v>
      </c>
      <c r="H1393" s="4" t="s">
        <v>12</v>
      </c>
      <c r="I1393" s="4" t="s">
        <v>2</v>
      </c>
      <c r="J1393" s="4" t="s">
        <v>3</v>
      </c>
      <c r="K1393" s="4" t="s">
        <v>23</v>
      </c>
      <c r="L1393" s="4" t="s">
        <v>51</v>
      </c>
      <c r="M1393" s="8">
        <v>1</v>
      </c>
      <c r="N1393" s="5">
        <v>126.13</v>
      </c>
      <c r="O1393" s="6">
        <v>0.15</v>
      </c>
      <c r="P1393" s="5">
        <v>60.43</v>
      </c>
      <c r="Q1393" s="5">
        <f t="shared" si="84"/>
        <v>107.2105</v>
      </c>
      <c r="R1393" s="5">
        <f t="shared" si="85"/>
        <v>60.43</v>
      </c>
      <c r="S1393" s="5">
        <f t="shared" si="86"/>
        <v>46.780499999999996</v>
      </c>
      <c r="T1393" s="7">
        <f t="shared" si="87"/>
        <v>0.43634252242084498</v>
      </c>
    </row>
    <row r="1394" spans="1:20" ht="15.6">
      <c r="A1394" s="2">
        <v>4154</v>
      </c>
      <c r="B1394" s="3">
        <v>46220</v>
      </c>
      <c r="C1394" s="4">
        <f>YEAR(SalesDataTable[[#This Row],[Order Date]])</f>
        <v>2026</v>
      </c>
      <c r="D1394" s="16" t="str">
        <f>"Q"&amp;ROUNDUP(MONTH(SalesDataTable[[#This Row],[Order Date]])/3,0)</f>
        <v>Q3</v>
      </c>
      <c r="E1394" s="4">
        <f>MONTH(SalesDataTable[[#This Row],[Order Date]])</f>
        <v>7</v>
      </c>
      <c r="F1394" s="16" t="str">
        <f>TEXT(SalesDataTable[[#This Row],[Order Date]],"MMM")</f>
        <v>Jul</v>
      </c>
      <c r="G1394" s="4" t="s">
        <v>11</v>
      </c>
      <c r="H1394" s="4" t="s">
        <v>39</v>
      </c>
      <c r="I1394" s="4" t="s">
        <v>2</v>
      </c>
      <c r="J1394" s="4" t="s">
        <v>3</v>
      </c>
      <c r="K1394" s="4" t="s">
        <v>9</v>
      </c>
      <c r="L1394" s="4" t="s">
        <v>46</v>
      </c>
      <c r="M1394" s="8">
        <v>3</v>
      </c>
      <c r="N1394" s="5">
        <v>72.150000000000006</v>
      </c>
      <c r="O1394" s="6">
        <v>0</v>
      </c>
      <c r="P1394" s="5">
        <v>33.01</v>
      </c>
      <c r="Q1394" s="5">
        <f t="shared" si="84"/>
        <v>216.45000000000002</v>
      </c>
      <c r="R1394" s="5">
        <f t="shared" si="85"/>
        <v>99.03</v>
      </c>
      <c r="S1394" s="5">
        <f t="shared" si="86"/>
        <v>117.42000000000002</v>
      </c>
      <c r="T1394" s="7">
        <f t="shared" si="87"/>
        <v>0.54248094248094247</v>
      </c>
    </row>
    <row r="1395" spans="1:20" ht="15.6">
      <c r="A1395" s="2">
        <v>4957</v>
      </c>
      <c r="B1395" s="3">
        <v>46220</v>
      </c>
      <c r="C1395" s="4">
        <f>YEAR(SalesDataTable[[#This Row],[Order Date]])</f>
        <v>2026</v>
      </c>
      <c r="D1395" s="16" t="str">
        <f>"Q"&amp;ROUNDUP(MONTH(SalesDataTable[[#This Row],[Order Date]])/3,0)</f>
        <v>Q3</v>
      </c>
      <c r="E1395" s="4">
        <f>MONTH(SalesDataTable[[#This Row],[Order Date]])</f>
        <v>7</v>
      </c>
      <c r="F1395" s="16" t="str">
        <f>TEXT(SalesDataTable[[#This Row],[Order Date]],"MMM")</f>
        <v>Jul</v>
      </c>
      <c r="G1395" s="4" t="s">
        <v>6</v>
      </c>
      <c r="H1395" s="4" t="s">
        <v>7</v>
      </c>
      <c r="I1395" s="4" t="s">
        <v>2</v>
      </c>
      <c r="J1395" s="4" t="s">
        <v>3</v>
      </c>
      <c r="K1395" s="4" t="s">
        <v>34</v>
      </c>
      <c r="L1395" s="4" t="s">
        <v>42</v>
      </c>
      <c r="M1395" s="8">
        <v>1</v>
      </c>
      <c r="N1395" s="5">
        <v>35.58</v>
      </c>
      <c r="O1395" s="6">
        <v>0</v>
      </c>
      <c r="P1395" s="5">
        <v>13.68</v>
      </c>
      <c r="Q1395" s="5">
        <f t="shared" si="84"/>
        <v>35.58</v>
      </c>
      <c r="R1395" s="5">
        <f t="shared" si="85"/>
        <v>13.68</v>
      </c>
      <c r="S1395" s="5">
        <f t="shared" si="86"/>
        <v>21.9</v>
      </c>
      <c r="T1395" s="7">
        <f t="shared" si="87"/>
        <v>0.61551433389544685</v>
      </c>
    </row>
    <row r="1396" spans="1:20" ht="15.6">
      <c r="A1396" s="2">
        <v>945</v>
      </c>
      <c r="B1396" s="3">
        <v>46221</v>
      </c>
      <c r="C1396" s="4">
        <f>YEAR(SalesDataTable[[#This Row],[Order Date]])</f>
        <v>2026</v>
      </c>
      <c r="D1396" s="16" t="str">
        <f>"Q"&amp;ROUNDUP(MONTH(SalesDataTable[[#This Row],[Order Date]])/3,0)</f>
        <v>Q3</v>
      </c>
      <c r="E1396" s="4">
        <f>MONTH(SalesDataTable[[#This Row],[Order Date]])</f>
        <v>7</v>
      </c>
      <c r="F1396" s="16" t="str">
        <f>TEXT(SalesDataTable[[#This Row],[Order Date]],"MMM")</f>
        <v>Jul</v>
      </c>
      <c r="G1396" s="4" t="s">
        <v>11</v>
      </c>
      <c r="H1396" s="4" t="s">
        <v>18</v>
      </c>
      <c r="I1396" s="4" t="s">
        <v>2</v>
      </c>
      <c r="J1396" s="4" t="s">
        <v>13</v>
      </c>
      <c r="K1396" s="4" t="s">
        <v>9</v>
      </c>
      <c r="L1396" s="4" t="s">
        <v>37</v>
      </c>
      <c r="M1396" s="8">
        <v>1</v>
      </c>
      <c r="N1396" s="5">
        <v>154.9</v>
      </c>
      <c r="O1396" s="6">
        <v>0.05</v>
      </c>
      <c r="P1396" s="5">
        <v>77.819999999999993</v>
      </c>
      <c r="Q1396" s="5">
        <f t="shared" si="84"/>
        <v>147.155</v>
      </c>
      <c r="R1396" s="5">
        <f t="shared" si="85"/>
        <v>77.819999999999993</v>
      </c>
      <c r="S1396" s="5">
        <f t="shared" si="86"/>
        <v>69.335000000000008</v>
      </c>
      <c r="T1396" s="7">
        <f t="shared" si="87"/>
        <v>0.47116985491488572</v>
      </c>
    </row>
    <row r="1397" spans="1:20" ht="15.6">
      <c r="A1397" s="2">
        <v>1726</v>
      </c>
      <c r="B1397" s="3">
        <v>46221</v>
      </c>
      <c r="C1397" s="4">
        <f>YEAR(SalesDataTable[[#This Row],[Order Date]])</f>
        <v>2026</v>
      </c>
      <c r="D1397" s="16" t="str">
        <f>"Q"&amp;ROUNDUP(MONTH(SalesDataTable[[#This Row],[Order Date]])/3,0)</f>
        <v>Q3</v>
      </c>
      <c r="E1397" s="4">
        <f>MONTH(SalesDataTable[[#This Row],[Order Date]])</f>
        <v>7</v>
      </c>
      <c r="F1397" s="16" t="str">
        <f>TEXT(SalesDataTable[[#This Row],[Order Date]],"MMM")</f>
        <v>Jul</v>
      </c>
      <c r="G1397" s="4" t="s">
        <v>6</v>
      </c>
      <c r="H1397" s="4" t="s">
        <v>49</v>
      </c>
      <c r="I1397" s="4" t="s">
        <v>19</v>
      </c>
      <c r="J1397" s="4" t="s">
        <v>16</v>
      </c>
      <c r="K1397" s="4" t="s">
        <v>23</v>
      </c>
      <c r="L1397" s="4" t="s">
        <v>40</v>
      </c>
      <c r="M1397" s="8">
        <v>2</v>
      </c>
      <c r="N1397" s="5">
        <v>80.98</v>
      </c>
      <c r="O1397" s="6">
        <v>0.05</v>
      </c>
      <c r="P1397" s="5">
        <v>39.85</v>
      </c>
      <c r="Q1397" s="5">
        <f t="shared" si="84"/>
        <v>153.86199999999999</v>
      </c>
      <c r="R1397" s="5">
        <f t="shared" si="85"/>
        <v>79.7</v>
      </c>
      <c r="S1397" s="5">
        <f t="shared" si="86"/>
        <v>74.161999999999992</v>
      </c>
      <c r="T1397" s="7">
        <f t="shared" si="87"/>
        <v>0.48200335365457353</v>
      </c>
    </row>
    <row r="1398" spans="1:20" ht="15.6">
      <c r="A1398" s="2">
        <v>1790</v>
      </c>
      <c r="B1398" s="3">
        <v>46221</v>
      </c>
      <c r="C1398" s="4">
        <f>YEAR(SalesDataTable[[#This Row],[Order Date]])</f>
        <v>2026</v>
      </c>
      <c r="D1398" s="16" t="str">
        <f>"Q"&amp;ROUNDUP(MONTH(SalesDataTable[[#This Row],[Order Date]])/3,0)</f>
        <v>Q3</v>
      </c>
      <c r="E1398" s="4">
        <f>MONTH(SalesDataTable[[#This Row],[Order Date]])</f>
        <v>7</v>
      </c>
      <c r="F1398" s="16" t="str">
        <f>TEXT(SalesDataTable[[#This Row],[Order Date]],"MMM")</f>
        <v>Jul</v>
      </c>
      <c r="G1398" s="4" t="s">
        <v>6</v>
      </c>
      <c r="H1398" s="4" t="s">
        <v>43</v>
      </c>
      <c r="I1398" s="4" t="s">
        <v>2</v>
      </c>
      <c r="J1398" s="4" t="s">
        <v>13</v>
      </c>
      <c r="K1398" s="4" t="s">
        <v>9</v>
      </c>
      <c r="L1398" s="4" t="s">
        <v>10</v>
      </c>
      <c r="M1398" s="8">
        <v>1</v>
      </c>
      <c r="N1398" s="5">
        <v>91.36</v>
      </c>
      <c r="O1398" s="6">
        <v>0</v>
      </c>
      <c r="P1398" s="5">
        <v>44.86</v>
      </c>
      <c r="Q1398" s="5">
        <f t="shared" si="84"/>
        <v>91.36</v>
      </c>
      <c r="R1398" s="5">
        <f t="shared" si="85"/>
        <v>44.86</v>
      </c>
      <c r="S1398" s="5">
        <f t="shared" si="86"/>
        <v>46.5</v>
      </c>
      <c r="T1398" s="7">
        <f t="shared" si="87"/>
        <v>0.50897548161120842</v>
      </c>
    </row>
    <row r="1399" spans="1:20" ht="15.6">
      <c r="A1399" s="2">
        <v>2193</v>
      </c>
      <c r="B1399" s="3">
        <v>46221</v>
      </c>
      <c r="C1399" s="4">
        <f>YEAR(SalesDataTable[[#This Row],[Order Date]])</f>
        <v>2026</v>
      </c>
      <c r="D1399" s="16" t="str">
        <f>"Q"&amp;ROUNDUP(MONTH(SalesDataTable[[#This Row],[Order Date]])/3,0)</f>
        <v>Q3</v>
      </c>
      <c r="E1399" s="4">
        <f>MONTH(SalesDataTable[[#This Row],[Order Date]])</f>
        <v>7</v>
      </c>
      <c r="F1399" s="16" t="str">
        <f>TEXT(SalesDataTable[[#This Row],[Order Date]],"MMM")</f>
        <v>Jul</v>
      </c>
      <c r="G1399" s="4" t="s">
        <v>11</v>
      </c>
      <c r="H1399" s="4" t="s">
        <v>12</v>
      </c>
      <c r="I1399" s="4" t="s">
        <v>2</v>
      </c>
      <c r="J1399" s="4" t="s">
        <v>3</v>
      </c>
      <c r="K1399" s="4" t="s">
        <v>4</v>
      </c>
      <c r="L1399" s="4" t="s">
        <v>26</v>
      </c>
      <c r="M1399" s="8">
        <v>2</v>
      </c>
      <c r="N1399" s="5">
        <v>39.409999999999997</v>
      </c>
      <c r="O1399" s="6">
        <v>0</v>
      </c>
      <c r="P1399" s="5">
        <v>16.8</v>
      </c>
      <c r="Q1399" s="5">
        <f t="shared" si="84"/>
        <v>78.819999999999993</v>
      </c>
      <c r="R1399" s="5">
        <f t="shared" si="85"/>
        <v>33.6</v>
      </c>
      <c r="S1399" s="5">
        <f t="shared" si="86"/>
        <v>45.219999999999992</v>
      </c>
      <c r="T1399" s="7">
        <f t="shared" si="87"/>
        <v>0.57371225577264651</v>
      </c>
    </row>
    <row r="1400" spans="1:20" ht="15.6">
      <c r="A1400" s="2">
        <v>2781</v>
      </c>
      <c r="B1400" s="3">
        <v>46221</v>
      </c>
      <c r="C1400" s="4">
        <f>YEAR(SalesDataTable[[#This Row],[Order Date]])</f>
        <v>2026</v>
      </c>
      <c r="D1400" s="16" t="str">
        <f>"Q"&amp;ROUNDUP(MONTH(SalesDataTable[[#This Row],[Order Date]])/3,0)</f>
        <v>Q3</v>
      </c>
      <c r="E1400" s="4">
        <f>MONTH(SalesDataTable[[#This Row],[Order Date]])</f>
        <v>7</v>
      </c>
      <c r="F1400" s="16" t="str">
        <f>TEXT(SalesDataTable[[#This Row],[Order Date]],"MMM")</f>
        <v>Jul</v>
      </c>
      <c r="G1400" s="4" t="s">
        <v>0</v>
      </c>
      <c r="H1400" s="4" t="s">
        <v>1</v>
      </c>
      <c r="I1400" s="4" t="s">
        <v>2</v>
      </c>
      <c r="J1400" s="4" t="s">
        <v>3</v>
      </c>
      <c r="K1400" s="4" t="s">
        <v>14</v>
      </c>
      <c r="L1400" s="4" t="s">
        <v>44</v>
      </c>
      <c r="M1400" s="8">
        <v>2</v>
      </c>
      <c r="N1400" s="5">
        <v>134.99</v>
      </c>
      <c r="O1400" s="6">
        <v>0</v>
      </c>
      <c r="P1400" s="5">
        <v>68.77</v>
      </c>
      <c r="Q1400" s="5">
        <f t="shared" si="84"/>
        <v>269.98</v>
      </c>
      <c r="R1400" s="5">
        <f t="shared" si="85"/>
        <v>137.54</v>
      </c>
      <c r="S1400" s="5">
        <f t="shared" si="86"/>
        <v>132.44000000000003</v>
      </c>
      <c r="T1400" s="7">
        <f t="shared" si="87"/>
        <v>0.49055485591525305</v>
      </c>
    </row>
    <row r="1401" spans="1:20" ht="15.6">
      <c r="A1401" s="2">
        <v>3043</v>
      </c>
      <c r="B1401" s="3">
        <v>46221</v>
      </c>
      <c r="C1401" s="4">
        <f>YEAR(SalesDataTable[[#This Row],[Order Date]])</f>
        <v>2026</v>
      </c>
      <c r="D1401" s="16" t="str">
        <f>"Q"&amp;ROUNDUP(MONTH(SalesDataTable[[#This Row],[Order Date]])/3,0)</f>
        <v>Q3</v>
      </c>
      <c r="E1401" s="4">
        <f>MONTH(SalesDataTable[[#This Row],[Order Date]])</f>
        <v>7</v>
      </c>
      <c r="F1401" s="16" t="str">
        <f>TEXT(SalesDataTable[[#This Row],[Order Date]],"MMM")</f>
        <v>Jul</v>
      </c>
      <c r="G1401" s="4" t="s">
        <v>6</v>
      </c>
      <c r="H1401" s="4" t="s">
        <v>43</v>
      </c>
      <c r="I1401" s="4" t="s">
        <v>28</v>
      </c>
      <c r="J1401" s="4" t="s">
        <v>13</v>
      </c>
      <c r="K1401" s="4" t="s">
        <v>4</v>
      </c>
      <c r="L1401" s="4" t="s">
        <v>26</v>
      </c>
      <c r="M1401" s="8">
        <v>2</v>
      </c>
      <c r="N1401" s="5">
        <v>40.93</v>
      </c>
      <c r="O1401" s="6">
        <v>0.05</v>
      </c>
      <c r="P1401" s="5">
        <v>16.89</v>
      </c>
      <c r="Q1401" s="5">
        <f t="shared" si="84"/>
        <v>77.766999999999996</v>
      </c>
      <c r="R1401" s="5">
        <f t="shared" si="85"/>
        <v>33.78</v>
      </c>
      <c r="S1401" s="5">
        <f t="shared" si="86"/>
        <v>43.986999999999995</v>
      </c>
      <c r="T1401" s="7">
        <f t="shared" si="87"/>
        <v>0.56562552239381736</v>
      </c>
    </row>
    <row r="1402" spans="1:20" ht="15.6">
      <c r="A1402" s="2">
        <v>3102</v>
      </c>
      <c r="B1402" s="3">
        <v>46221</v>
      </c>
      <c r="C1402" s="4">
        <f>YEAR(SalesDataTable[[#This Row],[Order Date]])</f>
        <v>2026</v>
      </c>
      <c r="D1402" s="16" t="str">
        <f>"Q"&amp;ROUNDUP(MONTH(SalesDataTable[[#This Row],[Order Date]])/3,0)</f>
        <v>Q3</v>
      </c>
      <c r="E1402" s="4">
        <f>MONTH(SalesDataTable[[#This Row],[Order Date]])</f>
        <v>7</v>
      </c>
      <c r="F1402" s="16" t="str">
        <f>TEXT(SalesDataTable[[#This Row],[Order Date]],"MMM")</f>
        <v>Jul</v>
      </c>
      <c r="G1402" s="4" t="s">
        <v>20</v>
      </c>
      <c r="H1402" s="4" t="s">
        <v>47</v>
      </c>
      <c r="I1402" s="4" t="s">
        <v>28</v>
      </c>
      <c r="J1402" s="4" t="s">
        <v>3</v>
      </c>
      <c r="K1402" s="4" t="s">
        <v>9</v>
      </c>
      <c r="L1402" s="4" t="s">
        <v>10</v>
      </c>
      <c r="M1402" s="8">
        <v>1</v>
      </c>
      <c r="N1402" s="5">
        <v>90.02</v>
      </c>
      <c r="O1402" s="6">
        <v>0.05</v>
      </c>
      <c r="P1402" s="5">
        <v>45.83</v>
      </c>
      <c r="Q1402" s="5">
        <f t="shared" si="84"/>
        <v>85.518999999999991</v>
      </c>
      <c r="R1402" s="5">
        <f t="shared" si="85"/>
        <v>45.83</v>
      </c>
      <c r="S1402" s="5">
        <f t="shared" si="86"/>
        <v>39.688999999999993</v>
      </c>
      <c r="T1402" s="7">
        <f t="shared" si="87"/>
        <v>0.46409569803201622</v>
      </c>
    </row>
    <row r="1403" spans="1:20" ht="15.6">
      <c r="A1403" s="2">
        <v>3156</v>
      </c>
      <c r="B1403" s="3">
        <v>46221</v>
      </c>
      <c r="C1403" s="4">
        <f>YEAR(SalesDataTable[[#This Row],[Order Date]])</f>
        <v>2026</v>
      </c>
      <c r="D1403" s="16" t="str">
        <f>"Q"&amp;ROUNDUP(MONTH(SalesDataTable[[#This Row],[Order Date]])/3,0)</f>
        <v>Q3</v>
      </c>
      <c r="E1403" s="4">
        <f>MONTH(SalesDataTable[[#This Row],[Order Date]])</f>
        <v>7</v>
      </c>
      <c r="F1403" s="16" t="str">
        <f>TEXT(SalesDataTable[[#This Row],[Order Date]],"MMM")</f>
        <v>Jul</v>
      </c>
      <c r="G1403" s="4" t="s">
        <v>0</v>
      </c>
      <c r="H1403" s="4" t="s">
        <v>1</v>
      </c>
      <c r="I1403" s="4" t="s">
        <v>19</v>
      </c>
      <c r="J1403" s="4" t="s">
        <v>3</v>
      </c>
      <c r="K1403" s="4" t="s">
        <v>34</v>
      </c>
      <c r="L1403" s="4" t="s">
        <v>45</v>
      </c>
      <c r="M1403" s="8">
        <v>2</v>
      </c>
      <c r="N1403" s="5">
        <v>50.73</v>
      </c>
      <c r="O1403" s="6">
        <v>0</v>
      </c>
      <c r="P1403" s="5">
        <v>21.87</v>
      </c>
      <c r="Q1403" s="5">
        <f t="shared" si="84"/>
        <v>101.46</v>
      </c>
      <c r="R1403" s="5">
        <f t="shared" si="85"/>
        <v>43.74</v>
      </c>
      <c r="S1403" s="5">
        <f t="shared" si="86"/>
        <v>57.719999999999992</v>
      </c>
      <c r="T1403" s="7">
        <f t="shared" si="87"/>
        <v>0.56889414547604966</v>
      </c>
    </row>
    <row r="1404" spans="1:20" ht="15.6">
      <c r="A1404" s="2">
        <v>3308</v>
      </c>
      <c r="B1404" s="3">
        <v>46221</v>
      </c>
      <c r="C1404" s="4">
        <f>YEAR(SalesDataTable[[#This Row],[Order Date]])</f>
        <v>2026</v>
      </c>
      <c r="D1404" s="16" t="str">
        <f>"Q"&amp;ROUNDUP(MONTH(SalesDataTable[[#This Row],[Order Date]])/3,0)</f>
        <v>Q3</v>
      </c>
      <c r="E1404" s="4">
        <f>MONTH(SalesDataTable[[#This Row],[Order Date]])</f>
        <v>7</v>
      </c>
      <c r="F1404" s="16" t="str">
        <f>TEXT(SalesDataTable[[#This Row],[Order Date]],"MMM")</f>
        <v>Jul</v>
      </c>
      <c r="G1404" s="4" t="s">
        <v>20</v>
      </c>
      <c r="H1404" s="4" t="s">
        <v>47</v>
      </c>
      <c r="I1404" s="4" t="s">
        <v>19</v>
      </c>
      <c r="J1404" s="4" t="s">
        <v>13</v>
      </c>
      <c r="K1404" s="4" t="s">
        <v>34</v>
      </c>
      <c r="L1404" s="4" t="s">
        <v>38</v>
      </c>
      <c r="M1404" s="8">
        <v>3</v>
      </c>
      <c r="N1404" s="5">
        <v>121.05</v>
      </c>
      <c r="O1404" s="6">
        <v>0.05</v>
      </c>
      <c r="P1404" s="5">
        <v>68.56</v>
      </c>
      <c r="Q1404" s="5">
        <f t="shared" si="84"/>
        <v>344.99249999999995</v>
      </c>
      <c r="R1404" s="5">
        <f t="shared" si="85"/>
        <v>205.68</v>
      </c>
      <c r="S1404" s="5">
        <f t="shared" si="86"/>
        <v>139.31249999999994</v>
      </c>
      <c r="T1404" s="7">
        <f t="shared" si="87"/>
        <v>0.40381312637231231</v>
      </c>
    </row>
    <row r="1405" spans="1:20" ht="15.6">
      <c r="A1405" s="2">
        <v>3329</v>
      </c>
      <c r="B1405" s="3">
        <v>46221</v>
      </c>
      <c r="C1405" s="4">
        <f>YEAR(SalesDataTable[[#This Row],[Order Date]])</f>
        <v>2026</v>
      </c>
      <c r="D1405" s="16" t="str">
        <f>"Q"&amp;ROUNDUP(MONTH(SalesDataTable[[#This Row],[Order Date]])/3,0)</f>
        <v>Q3</v>
      </c>
      <c r="E1405" s="4">
        <f>MONTH(SalesDataTable[[#This Row],[Order Date]])</f>
        <v>7</v>
      </c>
      <c r="F1405" s="16" t="str">
        <f>TEXT(SalesDataTable[[#This Row],[Order Date]],"MMM")</f>
        <v>Jul</v>
      </c>
      <c r="G1405" s="4" t="s">
        <v>6</v>
      </c>
      <c r="H1405" s="4" t="s">
        <v>41</v>
      </c>
      <c r="I1405" s="4" t="s">
        <v>2</v>
      </c>
      <c r="J1405" s="4" t="s">
        <v>13</v>
      </c>
      <c r="K1405" s="4" t="s">
        <v>4</v>
      </c>
      <c r="L1405" s="4" t="s">
        <v>5</v>
      </c>
      <c r="M1405" s="8">
        <v>2</v>
      </c>
      <c r="N1405" s="5">
        <v>81.739999999999995</v>
      </c>
      <c r="O1405" s="6">
        <v>0</v>
      </c>
      <c r="P1405" s="5">
        <v>42.75</v>
      </c>
      <c r="Q1405" s="5">
        <f t="shared" si="84"/>
        <v>163.47999999999999</v>
      </c>
      <c r="R1405" s="5">
        <f t="shared" si="85"/>
        <v>85.5</v>
      </c>
      <c r="S1405" s="5">
        <f t="shared" si="86"/>
        <v>77.97999999999999</v>
      </c>
      <c r="T1405" s="7">
        <f t="shared" si="87"/>
        <v>0.47700024467824809</v>
      </c>
    </row>
    <row r="1406" spans="1:20" ht="15.6">
      <c r="A1406" s="2">
        <v>4102</v>
      </c>
      <c r="B1406" s="3">
        <v>46221</v>
      </c>
      <c r="C1406" s="4">
        <f>YEAR(SalesDataTable[[#This Row],[Order Date]])</f>
        <v>2026</v>
      </c>
      <c r="D1406" s="16" t="str">
        <f>"Q"&amp;ROUNDUP(MONTH(SalesDataTable[[#This Row],[Order Date]])/3,0)</f>
        <v>Q3</v>
      </c>
      <c r="E1406" s="4">
        <f>MONTH(SalesDataTable[[#This Row],[Order Date]])</f>
        <v>7</v>
      </c>
      <c r="F1406" s="16" t="str">
        <f>TEXT(SalesDataTable[[#This Row],[Order Date]],"MMM")</f>
        <v>Jul</v>
      </c>
      <c r="G1406" s="4" t="s">
        <v>6</v>
      </c>
      <c r="H1406" s="4" t="s">
        <v>43</v>
      </c>
      <c r="I1406" s="4" t="s">
        <v>2</v>
      </c>
      <c r="J1406" s="4" t="s">
        <v>3</v>
      </c>
      <c r="K1406" s="4" t="s">
        <v>9</v>
      </c>
      <c r="L1406" s="4" t="s">
        <v>37</v>
      </c>
      <c r="M1406" s="8">
        <v>3</v>
      </c>
      <c r="N1406" s="5">
        <v>154.01</v>
      </c>
      <c r="O1406" s="6">
        <v>0.1</v>
      </c>
      <c r="P1406" s="5">
        <v>78.78</v>
      </c>
      <c r="Q1406" s="5">
        <f t="shared" si="84"/>
        <v>415.827</v>
      </c>
      <c r="R1406" s="5">
        <f t="shared" si="85"/>
        <v>236.34</v>
      </c>
      <c r="S1406" s="5">
        <f t="shared" si="86"/>
        <v>179.48699999999999</v>
      </c>
      <c r="T1406" s="7">
        <f t="shared" si="87"/>
        <v>0.43163863818366771</v>
      </c>
    </row>
    <row r="1407" spans="1:20" ht="15.6">
      <c r="A1407" s="2">
        <v>4109</v>
      </c>
      <c r="B1407" s="3">
        <v>46221</v>
      </c>
      <c r="C1407" s="4">
        <f>YEAR(SalesDataTable[[#This Row],[Order Date]])</f>
        <v>2026</v>
      </c>
      <c r="D1407" s="16" t="str">
        <f>"Q"&amp;ROUNDUP(MONTH(SalesDataTable[[#This Row],[Order Date]])/3,0)</f>
        <v>Q3</v>
      </c>
      <c r="E1407" s="4">
        <f>MONTH(SalesDataTable[[#This Row],[Order Date]])</f>
        <v>7</v>
      </c>
      <c r="F1407" s="16" t="str">
        <f>TEXT(SalesDataTable[[#This Row],[Order Date]],"MMM")</f>
        <v>Jul</v>
      </c>
      <c r="G1407" s="4" t="s">
        <v>6</v>
      </c>
      <c r="H1407" s="4" t="s">
        <v>43</v>
      </c>
      <c r="I1407" s="4" t="s">
        <v>28</v>
      </c>
      <c r="J1407" s="4" t="s">
        <v>13</v>
      </c>
      <c r="K1407" s="4" t="s">
        <v>4</v>
      </c>
      <c r="L1407" s="4" t="s">
        <v>30</v>
      </c>
      <c r="M1407" s="8">
        <v>4</v>
      </c>
      <c r="N1407" s="5">
        <v>101.61</v>
      </c>
      <c r="O1407" s="6">
        <v>0</v>
      </c>
      <c r="P1407" s="5">
        <v>51.68</v>
      </c>
      <c r="Q1407" s="5">
        <f t="shared" si="84"/>
        <v>406.44</v>
      </c>
      <c r="R1407" s="5">
        <f t="shared" si="85"/>
        <v>206.72</v>
      </c>
      <c r="S1407" s="5">
        <f t="shared" si="86"/>
        <v>199.72</v>
      </c>
      <c r="T1407" s="7">
        <f t="shared" si="87"/>
        <v>0.49138864285011319</v>
      </c>
    </row>
    <row r="1408" spans="1:20" ht="15.6">
      <c r="A1408" s="2">
        <v>4813</v>
      </c>
      <c r="B1408" s="3">
        <v>46221</v>
      </c>
      <c r="C1408" s="4">
        <f>YEAR(SalesDataTable[[#This Row],[Order Date]])</f>
        <v>2026</v>
      </c>
      <c r="D1408" s="16" t="str">
        <f>"Q"&amp;ROUNDUP(MONTH(SalesDataTable[[#This Row],[Order Date]])/3,0)</f>
        <v>Q3</v>
      </c>
      <c r="E1408" s="4">
        <f>MONTH(SalesDataTable[[#This Row],[Order Date]])</f>
        <v>7</v>
      </c>
      <c r="F1408" s="16" t="str">
        <f>TEXT(SalesDataTable[[#This Row],[Order Date]],"MMM")</f>
        <v>Jul</v>
      </c>
      <c r="G1408" s="4" t="s">
        <v>11</v>
      </c>
      <c r="H1408" s="4" t="s">
        <v>39</v>
      </c>
      <c r="I1408" s="4" t="s">
        <v>19</v>
      </c>
      <c r="J1408" s="4" t="s">
        <v>3</v>
      </c>
      <c r="K1408" s="4" t="s">
        <v>34</v>
      </c>
      <c r="L1408" s="4" t="s">
        <v>42</v>
      </c>
      <c r="M1408" s="8">
        <v>2</v>
      </c>
      <c r="N1408" s="5">
        <v>36.869999999999997</v>
      </c>
      <c r="O1408" s="6">
        <v>0.15</v>
      </c>
      <c r="P1408" s="5">
        <v>13.94</v>
      </c>
      <c r="Q1408" s="5">
        <f t="shared" si="84"/>
        <v>62.678999999999995</v>
      </c>
      <c r="R1408" s="5">
        <f t="shared" si="85"/>
        <v>27.88</v>
      </c>
      <c r="S1408" s="5">
        <f t="shared" si="86"/>
        <v>34.798999999999992</v>
      </c>
      <c r="T1408" s="7">
        <f t="shared" si="87"/>
        <v>0.55519392459994565</v>
      </c>
    </row>
    <row r="1409" spans="1:20" ht="15.6">
      <c r="A1409" s="2">
        <v>5054</v>
      </c>
      <c r="B1409" s="3">
        <v>46221</v>
      </c>
      <c r="C1409" s="4">
        <f>YEAR(SalesDataTable[[#This Row],[Order Date]])</f>
        <v>2026</v>
      </c>
      <c r="D1409" s="16" t="str">
        <f>"Q"&amp;ROUNDUP(MONTH(SalesDataTable[[#This Row],[Order Date]])/3,0)</f>
        <v>Q3</v>
      </c>
      <c r="E1409" s="4">
        <f>MONTH(SalesDataTable[[#This Row],[Order Date]])</f>
        <v>7</v>
      </c>
      <c r="F1409" s="16" t="str">
        <f>TEXT(SalesDataTable[[#This Row],[Order Date]],"MMM")</f>
        <v>Jul</v>
      </c>
      <c r="G1409" s="4" t="s">
        <v>20</v>
      </c>
      <c r="H1409" s="4" t="s">
        <v>33</v>
      </c>
      <c r="I1409" s="4" t="s">
        <v>2</v>
      </c>
      <c r="J1409" s="4" t="s">
        <v>13</v>
      </c>
      <c r="K1409" s="4" t="s">
        <v>23</v>
      </c>
      <c r="L1409" s="4" t="s">
        <v>51</v>
      </c>
      <c r="M1409" s="8">
        <v>2</v>
      </c>
      <c r="N1409" s="5">
        <v>121.06</v>
      </c>
      <c r="O1409" s="6">
        <v>0</v>
      </c>
      <c r="P1409" s="5">
        <v>59.62</v>
      </c>
      <c r="Q1409" s="5">
        <f t="shared" si="84"/>
        <v>242.12</v>
      </c>
      <c r="R1409" s="5">
        <f t="shared" si="85"/>
        <v>119.24</v>
      </c>
      <c r="S1409" s="5">
        <f t="shared" si="86"/>
        <v>122.88000000000001</v>
      </c>
      <c r="T1409" s="7">
        <f t="shared" si="87"/>
        <v>0.50751693375185858</v>
      </c>
    </row>
    <row r="1410" spans="1:20" ht="15.6">
      <c r="A1410" s="2">
        <v>138</v>
      </c>
      <c r="B1410" s="3">
        <v>46222</v>
      </c>
      <c r="C1410" s="4">
        <f>YEAR(SalesDataTable[[#This Row],[Order Date]])</f>
        <v>2026</v>
      </c>
      <c r="D1410" s="16" t="str">
        <f>"Q"&amp;ROUNDUP(MONTH(SalesDataTable[[#This Row],[Order Date]])/3,0)</f>
        <v>Q3</v>
      </c>
      <c r="E1410" s="4">
        <f>MONTH(SalesDataTable[[#This Row],[Order Date]])</f>
        <v>7</v>
      </c>
      <c r="F1410" s="16" t="str">
        <f>TEXT(SalesDataTable[[#This Row],[Order Date]],"MMM")</f>
        <v>Jul</v>
      </c>
      <c r="G1410" s="4" t="s">
        <v>6</v>
      </c>
      <c r="H1410" s="4" t="s">
        <v>43</v>
      </c>
      <c r="I1410" s="4" t="s">
        <v>2</v>
      </c>
      <c r="J1410" s="4" t="s">
        <v>13</v>
      </c>
      <c r="K1410" s="4" t="s">
        <v>9</v>
      </c>
      <c r="L1410" s="4" t="s">
        <v>46</v>
      </c>
      <c r="M1410" s="8">
        <v>2</v>
      </c>
      <c r="N1410" s="5">
        <v>71.81</v>
      </c>
      <c r="O1410" s="6">
        <v>0</v>
      </c>
      <c r="P1410" s="5">
        <v>32.35</v>
      </c>
      <c r="Q1410" s="5">
        <f t="shared" ref="Q1410:Q1473" si="88">M1410*N1410*(1-O1410)</f>
        <v>143.62</v>
      </c>
      <c r="R1410" s="5">
        <f t="shared" ref="R1410:R1473" si="89">M1410*P1410</f>
        <v>64.7</v>
      </c>
      <c r="S1410" s="5">
        <f t="shared" ref="S1410:S1473" si="90">Q1410-R1410</f>
        <v>78.92</v>
      </c>
      <c r="T1410" s="7">
        <f t="shared" ref="T1410:T1473" si="91">IFERROR(S1410/Q1410,0)</f>
        <v>0.54950563988302459</v>
      </c>
    </row>
    <row r="1411" spans="1:20" ht="15.6">
      <c r="A1411" s="2">
        <v>433</v>
      </c>
      <c r="B1411" s="3">
        <v>46222</v>
      </c>
      <c r="C1411" s="4">
        <f>YEAR(SalesDataTable[[#This Row],[Order Date]])</f>
        <v>2026</v>
      </c>
      <c r="D1411" s="16" t="str">
        <f>"Q"&amp;ROUNDUP(MONTH(SalesDataTable[[#This Row],[Order Date]])/3,0)</f>
        <v>Q3</v>
      </c>
      <c r="E1411" s="4">
        <f>MONTH(SalesDataTable[[#This Row],[Order Date]])</f>
        <v>7</v>
      </c>
      <c r="F1411" s="16" t="str">
        <f>TEXT(SalesDataTable[[#This Row],[Order Date]],"MMM")</f>
        <v>Jul</v>
      </c>
      <c r="G1411" s="4" t="s">
        <v>6</v>
      </c>
      <c r="H1411" s="4" t="s">
        <v>43</v>
      </c>
      <c r="I1411" s="4" t="s">
        <v>2</v>
      </c>
      <c r="J1411" s="4" t="s">
        <v>13</v>
      </c>
      <c r="K1411" s="4" t="s">
        <v>9</v>
      </c>
      <c r="L1411" s="4" t="s">
        <v>17</v>
      </c>
      <c r="M1411" s="8">
        <v>4</v>
      </c>
      <c r="N1411" s="5">
        <v>145.18</v>
      </c>
      <c r="O1411" s="6">
        <v>0</v>
      </c>
      <c r="P1411" s="5">
        <v>79.540000000000006</v>
      </c>
      <c r="Q1411" s="5">
        <f t="shared" si="88"/>
        <v>580.72</v>
      </c>
      <c r="R1411" s="5">
        <f t="shared" si="89"/>
        <v>318.16000000000003</v>
      </c>
      <c r="S1411" s="5">
        <f t="shared" si="90"/>
        <v>262.56</v>
      </c>
      <c r="T1411" s="7">
        <f t="shared" si="91"/>
        <v>0.45212839234054275</v>
      </c>
    </row>
    <row r="1412" spans="1:20" ht="15.6">
      <c r="A1412" s="2">
        <v>484</v>
      </c>
      <c r="B1412" s="3">
        <v>46222</v>
      </c>
      <c r="C1412" s="4">
        <f>YEAR(SalesDataTable[[#This Row],[Order Date]])</f>
        <v>2026</v>
      </c>
      <c r="D1412" s="16" t="str">
        <f>"Q"&amp;ROUNDUP(MONTH(SalesDataTable[[#This Row],[Order Date]])/3,0)</f>
        <v>Q3</v>
      </c>
      <c r="E1412" s="4">
        <f>MONTH(SalesDataTable[[#This Row],[Order Date]])</f>
        <v>7</v>
      </c>
      <c r="F1412" s="16" t="str">
        <f>TEXT(SalesDataTable[[#This Row],[Order Date]],"MMM")</f>
        <v>Jul</v>
      </c>
      <c r="G1412" s="4" t="s">
        <v>6</v>
      </c>
      <c r="H1412" s="4" t="s">
        <v>43</v>
      </c>
      <c r="I1412" s="4" t="s">
        <v>2</v>
      </c>
      <c r="J1412" s="4" t="s">
        <v>13</v>
      </c>
      <c r="K1412" s="4" t="s">
        <v>34</v>
      </c>
      <c r="L1412" s="4" t="s">
        <v>42</v>
      </c>
      <c r="M1412" s="8">
        <v>2</v>
      </c>
      <c r="N1412" s="5">
        <v>36.07</v>
      </c>
      <c r="O1412" s="6">
        <v>0</v>
      </c>
      <c r="P1412" s="5">
        <v>13.6</v>
      </c>
      <c r="Q1412" s="5">
        <f t="shared" si="88"/>
        <v>72.14</v>
      </c>
      <c r="R1412" s="5">
        <f t="shared" si="89"/>
        <v>27.2</v>
      </c>
      <c r="S1412" s="5">
        <f t="shared" si="90"/>
        <v>44.94</v>
      </c>
      <c r="T1412" s="7">
        <f t="shared" si="91"/>
        <v>0.62295536456889378</v>
      </c>
    </row>
    <row r="1413" spans="1:20" ht="15.6">
      <c r="A1413" s="2">
        <v>492</v>
      </c>
      <c r="B1413" s="3">
        <v>46222</v>
      </c>
      <c r="C1413" s="4">
        <f>YEAR(SalesDataTable[[#This Row],[Order Date]])</f>
        <v>2026</v>
      </c>
      <c r="D1413" s="16" t="str">
        <f>"Q"&amp;ROUNDUP(MONTH(SalesDataTable[[#This Row],[Order Date]])/3,0)</f>
        <v>Q3</v>
      </c>
      <c r="E1413" s="4">
        <f>MONTH(SalesDataTable[[#This Row],[Order Date]])</f>
        <v>7</v>
      </c>
      <c r="F1413" s="16" t="str">
        <f>TEXT(SalesDataTable[[#This Row],[Order Date]],"MMM")</f>
        <v>Jul</v>
      </c>
      <c r="G1413" s="4" t="s">
        <v>6</v>
      </c>
      <c r="H1413" s="4" t="s">
        <v>49</v>
      </c>
      <c r="I1413" s="4" t="s">
        <v>19</v>
      </c>
      <c r="J1413" s="4" t="s">
        <v>13</v>
      </c>
      <c r="K1413" s="4" t="s">
        <v>9</v>
      </c>
      <c r="L1413" s="4" t="s">
        <v>46</v>
      </c>
      <c r="M1413" s="8">
        <v>3</v>
      </c>
      <c r="N1413" s="5">
        <v>72.23</v>
      </c>
      <c r="O1413" s="6">
        <v>0.1</v>
      </c>
      <c r="P1413" s="5">
        <v>31.67</v>
      </c>
      <c r="Q1413" s="5">
        <f t="shared" si="88"/>
        <v>195.02100000000002</v>
      </c>
      <c r="R1413" s="5">
        <f t="shared" si="89"/>
        <v>95.01</v>
      </c>
      <c r="S1413" s="5">
        <f t="shared" si="90"/>
        <v>100.01100000000001</v>
      </c>
      <c r="T1413" s="7">
        <f t="shared" si="91"/>
        <v>0.5128216961250327</v>
      </c>
    </row>
    <row r="1414" spans="1:20" ht="15.6">
      <c r="A1414" s="2">
        <v>626</v>
      </c>
      <c r="B1414" s="3">
        <v>46222</v>
      </c>
      <c r="C1414" s="4">
        <f>YEAR(SalesDataTable[[#This Row],[Order Date]])</f>
        <v>2026</v>
      </c>
      <c r="D1414" s="16" t="str">
        <f>"Q"&amp;ROUNDUP(MONTH(SalesDataTable[[#This Row],[Order Date]])/3,0)</f>
        <v>Q3</v>
      </c>
      <c r="E1414" s="4">
        <f>MONTH(SalesDataTable[[#This Row],[Order Date]])</f>
        <v>7</v>
      </c>
      <c r="F1414" s="16" t="str">
        <f>TEXT(SalesDataTable[[#This Row],[Order Date]],"MMM")</f>
        <v>Jul</v>
      </c>
      <c r="G1414" s="4" t="s">
        <v>6</v>
      </c>
      <c r="H1414" s="4" t="s">
        <v>49</v>
      </c>
      <c r="I1414" s="4" t="s">
        <v>19</v>
      </c>
      <c r="J1414" s="4" t="s">
        <v>3</v>
      </c>
      <c r="K1414" s="4" t="s">
        <v>14</v>
      </c>
      <c r="L1414" s="4" t="s">
        <v>15</v>
      </c>
      <c r="M1414" s="8">
        <v>1</v>
      </c>
      <c r="N1414" s="5">
        <v>36.549999999999997</v>
      </c>
      <c r="O1414" s="6">
        <v>0.1</v>
      </c>
      <c r="P1414" s="5">
        <v>13.2</v>
      </c>
      <c r="Q1414" s="5">
        <f t="shared" si="88"/>
        <v>32.894999999999996</v>
      </c>
      <c r="R1414" s="5">
        <f t="shared" si="89"/>
        <v>13.2</v>
      </c>
      <c r="S1414" s="5">
        <f t="shared" si="90"/>
        <v>19.694999999999997</v>
      </c>
      <c r="T1414" s="7">
        <f t="shared" si="91"/>
        <v>0.59872321021431829</v>
      </c>
    </row>
    <row r="1415" spans="1:20" ht="15.6">
      <c r="A1415" s="2">
        <v>1409</v>
      </c>
      <c r="B1415" s="3">
        <v>46222</v>
      </c>
      <c r="C1415" s="4">
        <f>YEAR(SalesDataTable[[#This Row],[Order Date]])</f>
        <v>2026</v>
      </c>
      <c r="D1415" s="16" t="str">
        <f>"Q"&amp;ROUNDUP(MONTH(SalesDataTable[[#This Row],[Order Date]])/3,0)</f>
        <v>Q3</v>
      </c>
      <c r="E1415" s="4">
        <f>MONTH(SalesDataTable[[#This Row],[Order Date]])</f>
        <v>7</v>
      </c>
      <c r="F1415" s="16" t="str">
        <f>TEXT(SalesDataTable[[#This Row],[Order Date]],"MMM")</f>
        <v>Jul</v>
      </c>
      <c r="G1415" s="4" t="s">
        <v>6</v>
      </c>
      <c r="H1415" s="4" t="s">
        <v>49</v>
      </c>
      <c r="I1415" s="4" t="s">
        <v>2</v>
      </c>
      <c r="J1415" s="4" t="s">
        <v>13</v>
      </c>
      <c r="K1415" s="4" t="s">
        <v>23</v>
      </c>
      <c r="L1415" s="4" t="s">
        <v>51</v>
      </c>
      <c r="M1415" s="8">
        <v>5</v>
      </c>
      <c r="N1415" s="5">
        <v>124.68</v>
      </c>
      <c r="O1415" s="6">
        <v>0.05</v>
      </c>
      <c r="P1415" s="5">
        <v>60.61</v>
      </c>
      <c r="Q1415" s="5">
        <f t="shared" si="88"/>
        <v>592.23</v>
      </c>
      <c r="R1415" s="5">
        <f t="shared" si="89"/>
        <v>303.05</v>
      </c>
      <c r="S1415" s="5">
        <f t="shared" si="90"/>
        <v>289.18</v>
      </c>
      <c r="T1415" s="7">
        <f t="shared" si="91"/>
        <v>0.48829002245749115</v>
      </c>
    </row>
    <row r="1416" spans="1:20" ht="15.6">
      <c r="A1416" s="2">
        <v>1486</v>
      </c>
      <c r="B1416" s="3">
        <v>46222</v>
      </c>
      <c r="C1416" s="4">
        <f>YEAR(SalesDataTable[[#This Row],[Order Date]])</f>
        <v>2026</v>
      </c>
      <c r="D1416" s="16" t="str">
        <f>"Q"&amp;ROUNDUP(MONTH(SalesDataTable[[#This Row],[Order Date]])/3,0)</f>
        <v>Q3</v>
      </c>
      <c r="E1416" s="4">
        <f>MONTH(SalesDataTable[[#This Row],[Order Date]])</f>
        <v>7</v>
      </c>
      <c r="F1416" s="16" t="str">
        <f>TEXT(SalesDataTable[[#This Row],[Order Date]],"MMM")</f>
        <v>Jul</v>
      </c>
      <c r="G1416" s="4" t="s">
        <v>20</v>
      </c>
      <c r="H1416" s="4" t="s">
        <v>33</v>
      </c>
      <c r="I1416" s="4" t="s">
        <v>2</v>
      </c>
      <c r="J1416" s="4" t="s">
        <v>3</v>
      </c>
      <c r="K1416" s="4" t="s">
        <v>4</v>
      </c>
      <c r="L1416" s="4" t="s">
        <v>30</v>
      </c>
      <c r="M1416" s="8">
        <v>1</v>
      </c>
      <c r="N1416" s="5">
        <v>101.7</v>
      </c>
      <c r="O1416" s="6">
        <v>0.05</v>
      </c>
      <c r="P1416" s="5">
        <v>49.92</v>
      </c>
      <c r="Q1416" s="5">
        <f t="shared" si="88"/>
        <v>96.614999999999995</v>
      </c>
      <c r="R1416" s="5">
        <f t="shared" si="89"/>
        <v>49.92</v>
      </c>
      <c r="S1416" s="5">
        <f t="shared" si="90"/>
        <v>46.694999999999993</v>
      </c>
      <c r="T1416" s="7">
        <f t="shared" si="91"/>
        <v>0.48331004502406455</v>
      </c>
    </row>
    <row r="1417" spans="1:20" ht="15.6">
      <c r="A1417" s="2">
        <v>1940</v>
      </c>
      <c r="B1417" s="3">
        <v>46222</v>
      </c>
      <c r="C1417" s="4">
        <f>YEAR(SalesDataTable[[#This Row],[Order Date]])</f>
        <v>2026</v>
      </c>
      <c r="D1417" s="16" t="str">
        <f>"Q"&amp;ROUNDUP(MONTH(SalesDataTable[[#This Row],[Order Date]])/3,0)</f>
        <v>Q3</v>
      </c>
      <c r="E1417" s="4">
        <f>MONTH(SalesDataTable[[#This Row],[Order Date]])</f>
        <v>7</v>
      </c>
      <c r="F1417" s="16" t="str">
        <f>TEXT(SalesDataTable[[#This Row],[Order Date]],"MMM")</f>
        <v>Jul</v>
      </c>
      <c r="G1417" s="4" t="s">
        <v>11</v>
      </c>
      <c r="H1417" s="4" t="s">
        <v>52</v>
      </c>
      <c r="I1417" s="4" t="s">
        <v>2</v>
      </c>
      <c r="J1417" s="4" t="s">
        <v>13</v>
      </c>
      <c r="K1417" s="4" t="s">
        <v>34</v>
      </c>
      <c r="L1417" s="4" t="s">
        <v>45</v>
      </c>
      <c r="M1417" s="8">
        <v>2</v>
      </c>
      <c r="N1417" s="5">
        <v>50.24</v>
      </c>
      <c r="O1417" s="6">
        <v>0.05</v>
      </c>
      <c r="P1417" s="5">
        <v>21.88</v>
      </c>
      <c r="Q1417" s="5">
        <f t="shared" si="88"/>
        <v>95.456000000000003</v>
      </c>
      <c r="R1417" s="5">
        <f t="shared" si="89"/>
        <v>43.76</v>
      </c>
      <c r="S1417" s="5">
        <f t="shared" si="90"/>
        <v>51.696000000000005</v>
      </c>
      <c r="T1417" s="7">
        <f t="shared" si="91"/>
        <v>0.54156889037881328</v>
      </c>
    </row>
    <row r="1418" spans="1:20" ht="15.6">
      <c r="A1418" s="2">
        <v>2215</v>
      </c>
      <c r="B1418" s="3">
        <v>46222</v>
      </c>
      <c r="C1418" s="4">
        <f>YEAR(SalesDataTable[[#This Row],[Order Date]])</f>
        <v>2026</v>
      </c>
      <c r="D1418" s="16" t="str">
        <f>"Q"&amp;ROUNDUP(MONTH(SalesDataTable[[#This Row],[Order Date]])/3,0)</f>
        <v>Q3</v>
      </c>
      <c r="E1418" s="4">
        <f>MONTH(SalesDataTable[[#This Row],[Order Date]])</f>
        <v>7</v>
      </c>
      <c r="F1418" s="16" t="str">
        <f>TEXT(SalesDataTable[[#This Row],[Order Date]],"MMM")</f>
        <v>Jul</v>
      </c>
      <c r="G1418" s="4" t="s">
        <v>20</v>
      </c>
      <c r="H1418" s="4" t="s">
        <v>47</v>
      </c>
      <c r="I1418" s="4" t="s">
        <v>19</v>
      </c>
      <c r="J1418" s="4" t="s">
        <v>3</v>
      </c>
      <c r="K1418" s="4" t="s">
        <v>34</v>
      </c>
      <c r="L1418" s="4" t="s">
        <v>42</v>
      </c>
      <c r="M1418" s="8">
        <v>3</v>
      </c>
      <c r="N1418" s="5">
        <v>35.53</v>
      </c>
      <c r="O1418" s="6">
        <v>0</v>
      </c>
      <c r="P1418" s="5">
        <v>14</v>
      </c>
      <c r="Q1418" s="5">
        <f t="shared" si="88"/>
        <v>106.59</v>
      </c>
      <c r="R1418" s="5">
        <f t="shared" si="89"/>
        <v>42</v>
      </c>
      <c r="S1418" s="5">
        <f t="shared" si="90"/>
        <v>64.59</v>
      </c>
      <c r="T1418" s="7">
        <f t="shared" si="91"/>
        <v>0.60596678862932729</v>
      </c>
    </row>
    <row r="1419" spans="1:20" ht="15.6">
      <c r="A1419" s="2">
        <v>2555</v>
      </c>
      <c r="B1419" s="3">
        <v>46222</v>
      </c>
      <c r="C1419" s="4">
        <f>YEAR(SalesDataTable[[#This Row],[Order Date]])</f>
        <v>2026</v>
      </c>
      <c r="D1419" s="16" t="str">
        <f>"Q"&amp;ROUNDUP(MONTH(SalesDataTable[[#This Row],[Order Date]])/3,0)</f>
        <v>Q3</v>
      </c>
      <c r="E1419" s="4">
        <f>MONTH(SalesDataTable[[#This Row],[Order Date]])</f>
        <v>7</v>
      </c>
      <c r="F1419" s="16" t="str">
        <f>TEXT(SalesDataTable[[#This Row],[Order Date]],"MMM")</f>
        <v>Jul</v>
      </c>
      <c r="G1419" s="4" t="s">
        <v>11</v>
      </c>
      <c r="H1419" s="4" t="s">
        <v>12</v>
      </c>
      <c r="I1419" s="4" t="s">
        <v>28</v>
      </c>
      <c r="J1419" s="4" t="s">
        <v>13</v>
      </c>
      <c r="K1419" s="4" t="s">
        <v>14</v>
      </c>
      <c r="L1419" s="4" t="s">
        <v>32</v>
      </c>
      <c r="M1419" s="8">
        <v>2</v>
      </c>
      <c r="N1419" s="5">
        <v>46.89</v>
      </c>
      <c r="O1419" s="6">
        <v>0.1</v>
      </c>
      <c r="P1419" s="5">
        <v>18.53</v>
      </c>
      <c r="Q1419" s="5">
        <f t="shared" si="88"/>
        <v>84.402000000000001</v>
      </c>
      <c r="R1419" s="5">
        <f t="shared" si="89"/>
        <v>37.06</v>
      </c>
      <c r="S1419" s="5">
        <f t="shared" si="90"/>
        <v>47.341999999999999</v>
      </c>
      <c r="T1419" s="7">
        <f t="shared" si="91"/>
        <v>0.56091087888912583</v>
      </c>
    </row>
    <row r="1420" spans="1:20" ht="15.6">
      <c r="A1420" s="2">
        <v>4710</v>
      </c>
      <c r="B1420" s="3">
        <v>46222</v>
      </c>
      <c r="C1420" s="4">
        <f>YEAR(SalesDataTable[[#This Row],[Order Date]])</f>
        <v>2026</v>
      </c>
      <c r="D1420" s="16" t="str">
        <f>"Q"&amp;ROUNDUP(MONTH(SalesDataTable[[#This Row],[Order Date]])/3,0)</f>
        <v>Q3</v>
      </c>
      <c r="E1420" s="4">
        <f>MONTH(SalesDataTable[[#This Row],[Order Date]])</f>
        <v>7</v>
      </c>
      <c r="F1420" s="16" t="str">
        <f>TEXT(SalesDataTable[[#This Row],[Order Date]],"MMM")</f>
        <v>Jul</v>
      </c>
      <c r="G1420" s="4" t="s">
        <v>0</v>
      </c>
      <c r="H1420" s="4" t="s">
        <v>1</v>
      </c>
      <c r="I1420" s="4" t="s">
        <v>19</v>
      </c>
      <c r="J1420" s="4" t="s">
        <v>3</v>
      </c>
      <c r="K1420" s="4" t="s">
        <v>23</v>
      </c>
      <c r="L1420" s="4" t="s">
        <v>29</v>
      </c>
      <c r="M1420" s="8">
        <v>1</v>
      </c>
      <c r="N1420" s="5">
        <v>197.29</v>
      </c>
      <c r="O1420" s="6">
        <v>0.1</v>
      </c>
      <c r="P1420" s="5">
        <v>104.7</v>
      </c>
      <c r="Q1420" s="5">
        <f t="shared" si="88"/>
        <v>177.56100000000001</v>
      </c>
      <c r="R1420" s="5">
        <f t="shared" si="89"/>
        <v>104.7</v>
      </c>
      <c r="S1420" s="5">
        <f t="shared" si="90"/>
        <v>72.861000000000004</v>
      </c>
      <c r="T1420" s="7">
        <f t="shared" si="91"/>
        <v>0.4103434875901803</v>
      </c>
    </row>
    <row r="1421" spans="1:20" ht="15.6">
      <c r="A1421" s="2">
        <v>4974</v>
      </c>
      <c r="B1421" s="3">
        <v>46222</v>
      </c>
      <c r="C1421" s="4">
        <f>YEAR(SalesDataTable[[#This Row],[Order Date]])</f>
        <v>2026</v>
      </c>
      <c r="D1421" s="16" t="str">
        <f>"Q"&amp;ROUNDUP(MONTH(SalesDataTable[[#This Row],[Order Date]])/3,0)</f>
        <v>Q3</v>
      </c>
      <c r="E1421" s="4">
        <f>MONTH(SalesDataTable[[#This Row],[Order Date]])</f>
        <v>7</v>
      </c>
      <c r="F1421" s="16" t="str">
        <f>TEXT(SalesDataTable[[#This Row],[Order Date]],"MMM")</f>
        <v>Jul</v>
      </c>
      <c r="G1421" s="4" t="s">
        <v>0</v>
      </c>
      <c r="H1421" s="4" t="s">
        <v>36</v>
      </c>
      <c r="I1421" s="4" t="s">
        <v>19</v>
      </c>
      <c r="J1421" s="4" t="s">
        <v>16</v>
      </c>
      <c r="K1421" s="4" t="s">
        <v>9</v>
      </c>
      <c r="L1421" s="4" t="s">
        <v>46</v>
      </c>
      <c r="M1421" s="8">
        <v>1</v>
      </c>
      <c r="N1421" s="5">
        <v>70.52</v>
      </c>
      <c r="O1421" s="6">
        <v>0.1</v>
      </c>
      <c r="P1421" s="5">
        <v>33.28</v>
      </c>
      <c r="Q1421" s="5">
        <f t="shared" si="88"/>
        <v>63.467999999999996</v>
      </c>
      <c r="R1421" s="5">
        <f t="shared" si="89"/>
        <v>33.28</v>
      </c>
      <c r="S1421" s="5">
        <f t="shared" si="90"/>
        <v>30.187999999999995</v>
      </c>
      <c r="T1421" s="7">
        <f t="shared" si="91"/>
        <v>0.47564126804058732</v>
      </c>
    </row>
    <row r="1422" spans="1:20" ht="15.6">
      <c r="A1422" s="2">
        <v>5048</v>
      </c>
      <c r="B1422" s="3">
        <v>46222</v>
      </c>
      <c r="C1422" s="4">
        <f>YEAR(SalesDataTable[[#This Row],[Order Date]])</f>
        <v>2026</v>
      </c>
      <c r="D1422" s="16" t="str">
        <f>"Q"&amp;ROUNDUP(MONTH(SalesDataTable[[#This Row],[Order Date]])/3,0)</f>
        <v>Q3</v>
      </c>
      <c r="E1422" s="4">
        <f>MONTH(SalesDataTable[[#This Row],[Order Date]])</f>
        <v>7</v>
      </c>
      <c r="F1422" s="16" t="str">
        <f>TEXT(SalesDataTable[[#This Row],[Order Date]],"MMM")</f>
        <v>Jul</v>
      </c>
      <c r="G1422" s="4" t="s">
        <v>6</v>
      </c>
      <c r="H1422" s="4" t="s">
        <v>43</v>
      </c>
      <c r="I1422" s="4" t="s">
        <v>28</v>
      </c>
      <c r="J1422" s="4" t="s">
        <v>13</v>
      </c>
      <c r="K1422" s="4" t="s">
        <v>34</v>
      </c>
      <c r="L1422" s="4" t="s">
        <v>45</v>
      </c>
      <c r="M1422" s="8">
        <v>3</v>
      </c>
      <c r="N1422" s="5">
        <v>49.9</v>
      </c>
      <c r="O1422" s="6">
        <v>0.05</v>
      </c>
      <c r="P1422" s="5">
        <v>22.27</v>
      </c>
      <c r="Q1422" s="5">
        <f t="shared" si="88"/>
        <v>142.21499999999997</v>
      </c>
      <c r="R1422" s="5">
        <f t="shared" si="89"/>
        <v>66.81</v>
      </c>
      <c r="S1422" s="5">
        <f t="shared" si="90"/>
        <v>75.404999999999973</v>
      </c>
      <c r="T1422" s="7">
        <f t="shared" si="91"/>
        <v>0.53021833139964125</v>
      </c>
    </row>
    <row r="1423" spans="1:20" ht="15.6">
      <c r="A1423" s="2">
        <v>1</v>
      </c>
      <c r="B1423" s="3">
        <v>46223</v>
      </c>
      <c r="C1423" s="4">
        <f>YEAR(SalesDataTable[[#This Row],[Order Date]])</f>
        <v>2026</v>
      </c>
      <c r="D1423" s="16" t="str">
        <f>"Q"&amp;ROUNDUP(MONTH(SalesDataTable[[#This Row],[Order Date]])/3,0)</f>
        <v>Q3</v>
      </c>
      <c r="E1423" s="4">
        <f>MONTH(SalesDataTable[[#This Row],[Order Date]])</f>
        <v>7</v>
      </c>
      <c r="F1423" s="16" t="str">
        <f>TEXT(SalesDataTable[[#This Row],[Order Date]],"MMM")</f>
        <v>Jul</v>
      </c>
      <c r="G1423" s="4" t="s">
        <v>20</v>
      </c>
      <c r="H1423" s="4" t="s">
        <v>31</v>
      </c>
      <c r="I1423" s="4" t="s">
        <v>19</v>
      </c>
      <c r="J1423" s="4" t="s">
        <v>13</v>
      </c>
      <c r="K1423" s="4" t="s">
        <v>9</v>
      </c>
      <c r="L1423" s="4" t="s">
        <v>37</v>
      </c>
      <c r="M1423" s="8">
        <v>3</v>
      </c>
      <c r="N1423" s="5">
        <v>156.25</v>
      </c>
      <c r="O1423" s="6">
        <v>0</v>
      </c>
      <c r="P1423" s="5">
        <v>79.900000000000006</v>
      </c>
      <c r="Q1423" s="5">
        <f t="shared" si="88"/>
        <v>468.75</v>
      </c>
      <c r="R1423" s="5">
        <f t="shared" si="89"/>
        <v>239.70000000000002</v>
      </c>
      <c r="S1423" s="5">
        <f t="shared" si="90"/>
        <v>229.04999999999998</v>
      </c>
      <c r="T1423" s="7">
        <f t="shared" si="91"/>
        <v>0.48863999999999996</v>
      </c>
    </row>
    <row r="1424" spans="1:20" ht="15.6">
      <c r="A1424" s="2">
        <v>270</v>
      </c>
      <c r="B1424" s="3">
        <v>46223</v>
      </c>
      <c r="C1424" s="4">
        <f>YEAR(SalesDataTable[[#This Row],[Order Date]])</f>
        <v>2026</v>
      </c>
      <c r="D1424" s="16" t="str">
        <f>"Q"&amp;ROUNDUP(MONTH(SalesDataTable[[#This Row],[Order Date]])/3,0)</f>
        <v>Q3</v>
      </c>
      <c r="E1424" s="4">
        <f>MONTH(SalesDataTable[[#This Row],[Order Date]])</f>
        <v>7</v>
      </c>
      <c r="F1424" s="16" t="str">
        <f>TEXT(SalesDataTable[[#This Row],[Order Date]],"MMM")</f>
        <v>Jul</v>
      </c>
      <c r="G1424" s="4" t="s">
        <v>11</v>
      </c>
      <c r="H1424" s="4" t="s">
        <v>12</v>
      </c>
      <c r="I1424" s="4" t="s">
        <v>28</v>
      </c>
      <c r="J1424" s="4" t="s">
        <v>3</v>
      </c>
      <c r="K1424" s="4" t="s">
        <v>23</v>
      </c>
      <c r="L1424" s="4" t="s">
        <v>51</v>
      </c>
      <c r="M1424" s="8">
        <v>3</v>
      </c>
      <c r="N1424" s="5">
        <v>120.14</v>
      </c>
      <c r="O1424" s="6">
        <v>0</v>
      </c>
      <c r="P1424" s="5">
        <v>58.9</v>
      </c>
      <c r="Q1424" s="5">
        <f t="shared" si="88"/>
        <v>360.42</v>
      </c>
      <c r="R1424" s="5">
        <f t="shared" si="89"/>
        <v>176.7</v>
      </c>
      <c r="S1424" s="5">
        <f t="shared" si="90"/>
        <v>183.72000000000003</v>
      </c>
      <c r="T1424" s="7">
        <f t="shared" si="91"/>
        <v>0.5097386382553688</v>
      </c>
    </row>
    <row r="1425" spans="1:20" ht="15.6">
      <c r="A1425" s="2">
        <v>2130</v>
      </c>
      <c r="B1425" s="3">
        <v>46223</v>
      </c>
      <c r="C1425" s="4">
        <f>YEAR(SalesDataTable[[#This Row],[Order Date]])</f>
        <v>2026</v>
      </c>
      <c r="D1425" s="16" t="str">
        <f>"Q"&amp;ROUNDUP(MONTH(SalesDataTable[[#This Row],[Order Date]])/3,0)</f>
        <v>Q3</v>
      </c>
      <c r="E1425" s="4">
        <f>MONTH(SalesDataTable[[#This Row],[Order Date]])</f>
        <v>7</v>
      </c>
      <c r="F1425" s="16" t="str">
        <f>TEXT(SalesDataTable[[#This Row],[Order Date]],"MMM")</f>
        <v>Jul</v>
      </c>
      <c r="G1425" s="4" t="s">
        <v>6</v>
      </c>
      <c r="H1425" s="4" t="s">
        <v>49</v>
      </c>
      <c r="I1425" s="4" t="s">
        <v>19</v>
      </c>
      <c r="J1425" s="4" t="s">
        <v>3</v>
      </c>
      <c r="K1425" s="4" t="s">
        <v>9</v>
      </c>
      <c r="L1425" s="4" t="s">
        <v>17</v>
      </c>
      <c r="M1425" s="8">
        <v>1</v>
      </c>
      <c r="N1425" s="5">
        <v>145.21</v>
      </c>
      <c r="O1425" s="6">
        <v>0</v>
      </c>
      <c r="P1425" s="5">
        <v>80.52</v>
      </c>
      <c r="Q1425" s="5">
        <f t="shared" si="88"/>
        <v>145.21</v>
      </c>
      <c r="R1425" s="5">
        <f t="shared" si="89"/>
        <v>80.52</v>
      </c>
      <c r="S1425" s="5">
        <f t="shared" si="90"/>
        <v>64.690000000000012</v>
      </c>
      <c r="T1425" s="7">
        <f t="shared" si="91"/>
        <v>0.44549273466014744</v>
      </c>
    </row>
    <row r="1426" spans="1:20" ht="15.6">
      <c r="A1426" s="2">
        <v>2474</v>
      </c>
      <c r="B1426" s="3">
        <v>46223</v>
      </c>
      <c r="C1426" s="4">
        <f>YEAR(SalesDataTable[[#This Row],[Order Date]])</f>
        <v>2026</v>
      </c>
      <c r="D1426" s="16" t="str">
        <f>"Q"&amp;ROUNDUP(MONTH(SalesDataTable[[#This Row],[Order Date]])/3,0)</f>
        <v>Q3</v>
      </c>
      <c r="E1426" s="4">
        <f>MONTH(SalesDataTable[[#This Row],[Order Date]])</f>
        <v>7</v>
      </c>
      <c r="F1426" s="16" t="str">
        <f>TEXT(SalesDataTable[[#This Row],[Order Date]],"MMM")</f>
        <v>Jul</v>
      </c>
      <c r="G1426" s="4" t="s">
        <v>11</v>
      </c>
      <c r="H1426" s="4" t="s">
        <v>12</v>
      </c>
      <c r="I1426" s="4" t="s">
        <v>19</v>
      </c>
      <c r="J1426" s="4" t="s">
        <v>3</v>
      </c>
      <c r="K1426" s="4" t="s">
        <v>4</v>
      </c>
      <c r="L1426" s="4" t="s">
        <v>26</v>
      </c>
      <c r="M1426" s="8">
        <v>2</v>
      </c>
      <c r="N1426" s="5">
        <v>39.78</v>
      </c>
      <c r="O1426" s="6">
        <v>0.1</v>
      </c>
      <c r="P1426" s="5">
        <v>16.260000000000002</v>
      </c>
      <c r="Q1426" s="5">
        <f t="shared" si="88"/>
        <v>71.603999999999999</v>
      </c>
      <c r="R1426" s="5">
        <f t="shared" si="89"/>
        <v>32.520000000000003</v>
      </c>
      <c r="S1426" s="5">
        <f t="shared" si="90"/>
        <v>39.083999999999996</v>
      </c>
      <c r="T1426" s="7">
        <f t="shared" si="91"/>
        <v>0.54583542818836928</v>
      </c>
    </row>
    <row r="1427" spans="1:20" ht="15.6">
      <c r="A1427" s="2">
        <v>2514</v>
      </c>
      <c r="B1427" s="3">
        <v>46223</v>
      </c>
      <c r="C1427" s="4">
        <f>YEAR(SalesDataTable[[#This Row],[Order Date]])</f>
        <v>2026</v>
      </c>
      <c r="D1427" s="16" t="str">
        <f>"Q"&amp;ROUNDUP(MONTH(SalesDataTable[[#This Row],[Order Date]])/3,0)</f>
        <v>Q3</v>
      </c>
      <c r="E1427" s="4">
        <f>MONTH(SalesDataTable[[#This Row],[Order Date]])</f>
        <v>7</v>
      </c>
      <c r="F1427" s="16" t="str">
        <f>TEXT(SalesDataTable[[#This Row],[Order Date]],"MMM")</f>
        <v>Jul</v>
      </c>
      <c r="G1427" s="4" t="s">
        <v>6</v>
      </c>
      <c r="H1427" s="4" t="s">
        <v>27</v>
      </c>
      <c r="I1427" s="4" t="s">
        <v>2</v>
      </c>
      <c r="J1427" s="4" t="s">
        <v>13</v>
      </c>
      <c r="K1427" s="4" t="s">
        <v>14</v>
      </c>
      <c r="L1427" s="4" t="s">
        <v>48</v>
      </c>
      <c r="M1427" s="8">
        <v>2</v>
      </c>
      <c r="N1427" s="5">
        <v>161.97</v>
      </c>
      <c r="O1427" s="6">
        <v>0.1</v>
      </c>
      <c r="P1427" s="5">
        <v>88.57</v>
      </c>
      <c r="Q1427" s="5">
        <f t="shared" si="88"/>
        <v>291.54599999999999</v>
      </c>
      <c r="R1427" s="5">
        <f t="shared" si="89"/>
        <v>177.14</v>
      </c>
      <c r="S1427" s="5">
        <f t="shared" si="90"/>
        <v>114.40600000000001</v>
      </c>
      <c r="T1427" s="7">
        <f t="shared" si="91"/>
        <v>0.39241148909606033</v>
      </c>
    </row>
    <row r="1428" spans="1:20" ht="15.6">
      <c r="A1428" s="2">
        <v>2616</v>
      </c>
      <c r="B1428" s="3">
        <v>46223</v>
      </c>
      <c r="C1428" s="4">
        <f>YEAR(SalesDataTable[[#This Row],[Order Date]])</f>
        <v>2026</v>
      </c>
      <c r="D1428" s="16" t="str">
        <f>"Q"&amp;ROUNDUP(MONTH(SalesDataTable[[#This Row],[Order Date]])/3,0)</f>
        <v>Q3</v>
      </c>
      <c r="E1428" s="4">
        <f>MONTH(SalesDataTable[[#This Row],[Order Date]])</f>
        <v>7</v>
      </c>
      <c r="F1428" s="16" t="str">
        <f>TEXT(SalesDataTable[[#This Row],[Order Date]],"MMM")</f>
        <v>Jul</v>
      </c>
      <c r="G1428" s="4" t="s">
        <v>11</v>
      </c>
      <c r="H1428" s="4" t="s">
        <v>18</v>
      </c>
      <c r="I1428" s="4" t="s">
        <v>19</v>
      </c>
      <c r="J1428" s="4" t="s">
        <v>13</v>
      </c>
      <c r="K1428" s="4" t="s">
        <v>34</v>
      </c>
      <c r="L1428" s="4" t="s">
        <v>38</v>
      </c>
      <c r="M1428" s="8">
        <v>2</v>
      </c>
      <c r="N1428" s="5">
        <v>125.37</v>
      </c>
      <c r="O1428" s="6">
        <v>0</v>
      </c>
      <c r="P1428" s="5">
        <v>68.040000000000006</v>
      </c>
      <c r="Q1428" s="5">
        <f t="shared" si="88"/>
        <v>250.74</v>
      </c>
      <c r="R1428" s="5">
        <f t="shared" si="89"/>
        <v>136.08000000000001</v>
      </c>
      <c r="S1428" s="5">
        <f t="shared" si="90"/>
        <v>114.66</v>
      </c>
      <c r="T1428" s="7">
        <f t="shared" si="91"/>
        <v>0.457286432160804</v>
      </c>
    </row>
    <row r="1429" spans="1:20" ht="15.6">
      <c r="A1429" s="2">
        <v>2632</v>
      </c>
      <c r="B1429" s="3">
        <v>46223</v>
      </c>
      <c r="C1429" s="4">
        <f>YEAR(SalesDataTable[[#This Row],[Order Date]])</f>
        <v>2026</v>
      </c>
      <c r="D1429" s="16" t="str">
        <f>"Q"&amp;ROUNDUP(MONTH(SalesDataTable[[#This Row],[Order Date]])/3,0)</f>
        <v>Q3</v>
      </c>
      <c r="E1429" s="4">
        <f>MONTH(SalesDataTable[[#This Row],[Order Date]])</f>
        <v>7</v>
      </c>
      <c r="F1429" s="16" t="str">
        <f>TEXT(SalesDataTable[[#This Row],[Order Date]],"MMM")</f>
        <v>Jul</v>
      </c>
      <c r="G1429" s="4" t="s">
        <v>0</v>
      </c>
      <c r="H1429" s="4" t="s">
        <v>50</v>
      </c>
      <c r="I1429" s="4" t="s">
        <v>2</v>
      </c>
      <c r="J1429" s="4" t="s">
        <v>13</v>
      </c>
      <c r="K1429" s="4" t="s">
        <v>23</v>
      </c>
      <c r="L1429" s="4" t="s">
        <v>29</v>
      </c>
      <c r="M1429" s="8">
        <v>1</v>
      </c>
      <c r="N1429" s="5">
        <v>196.57</v>
      </c>
      <c r="O1429" s="6">
        <v>0</v>
      </c>
      <c r="P1429" s="5">
        <v>104.78</v>
      </c>
      <c r="Q1429" s="5">
        <f t="shared" si="88"/>
        <v>196.57</v>
      </c>
      <c r="R1429" s="5">
        <f t="shared" si="89"/>
        <v>104.78</v>
      </c>
      <c r="S1429" s="5">
        <f t="shared" si="90"/>
        <v>91.789999999999992</v>
      </c>
      <c r="T1429" s="7">
        <f t="shared" si="91"/>
        <v>0.46695833545301924</v>
      </c>
    </row>
    <row r="1430" spans="1:20" ht="15.6">
      <c r="A1430" s="2">
        <v>3725</v>
      </c>
      <c r="B1430" s="3">
        <v>46223</v>
      </c>
      <c r="C1430" s="4">
        <f>YEAR(SalesDataTable[[#This Row],[Order Date]])</f>
        <v>2026</v>
      </c>
      <c r="D1430" s="16" t="str">
        <f>"Q"&amp;ROUNDUP(MONTH(SalesDataTable[[#This Row],[Order Date]])/3,0)</f>
        <v>Q3</v>
      </c>
      <c r="E1430" s="4">
        <f>MONTH(SalesDataTable[[#This Row],[Order Date]])</f>
        <v>7</v>
      </c>
      <c r="F1430" s="16" t="str">
        <f>TEXT(SalesDataTable[[#This Row],[Order Date]],"MMM")</f>
        <v>Jul</v>
      </c>
      <c r="G1430" s="4" t="s">
        <v>11</v>
      </c>
      <c r="H1430" s="4" t="s">
        <v>52</v>
      </c>
      <c r="I1430" s="4" t="s">
        <v>2</v>
      </c>
      <c r="J1430" s="4" t="s">
        <v>3</v>
      </c>
      <c r="K1430" s="4" t="s">
        <v>23</v>
      </c>
      <c r="L1430" s="4" t="s">
        <v>29</v>
      </c>
      <c r="M1430" s="8">
        <v>2</v>
      </c>
      <c r="N1430" s="5">
        <v>195.74</v>
      </c>
      <c r="O1430" s="6">
        <v>0.05</v>
      </c>
      <c r="P1430" s="5">
        <v>107.17</v>
      </c>
      <c r="Q1430" s="5">
        <f t="shared" si="88"/>
        <v>371.90600000000001</v>
      </c>
      <c r="R1430" s="5">
        <f t="shared" si="89"/>
        <v>214.34</v>
      </c>
      <c r="S1430" s="5">
        <f t="shared" si="90"/>
        <v>157.566</v>
      </c>
      <c r="T1430" s="7">
        <f t="shared" si="91"/>
        <v>0.4236715729243411</v>
      </c>
    </row>
    <row r="1431" spans="1:20" ht="15.6">
      <c r="A1431" s="2">
        <v>3834</v>
      </c>
      <c r="B1431" s="3">
        <v>46223</v>
      </c>
      <c r="C1431" s="4">
        <f>YEAR(SalesDataTable[[#This Row],[Order Date]])</f>
        <v>2026</v>
      </c>
      <c r="D1431" s="16" t="str">
        <f>"Q"&amp;ROUNDUP(MONTH(SalesDataTable[[#This Row],[Order Date]])/3,0)</f>
        <v>Q3</v>
      </c>
      <c r="E1431" s="4">
        <f>MONTH(SalesDataTable[[#This Row],[Order Date]])</f>
        <v>7</v>
      </c>
      <c r="F1431" s="16" t="str">
        <f>TEXT(SalesDataTable[[#This Row],[Order Date]],"MMM")</f>
        <v>Jul</v>
      </c>
      <c r="G1431" s="4" t="s">
        <v>6</v>
      </c>
      <c r="H1431" s="4" t="s">
        <v>49</v>
      </c>
      <c r="I1431" s="4" t="s">
        <v>19</v>
      </c>
      <c r="J1431" s="4" t="s">
        <v>13</v>
      </c>
      <c r="K1431" s="4" t="s">
        <v>23</v>
      </c>
      <c r="L1431" s="4" t="s">
        <v>29</v>
      </c>
      <c r="M1431" s="8">
        <v>3</v>
      </c>
      <c r="N1431" s="5">
        <v>192.28</v>
      </c>
      <c r="O1431" s="6">
        <v>0</v>
      </c>
      <c r="P1431" s="5">
        <v>104.3</v>
      </c>
      <c r="Q1431" s="5">
        <f t="shared" si="88"/>
        <v>576.84</v>
      </c>
      <c r="R1431" s="5">
        <f t="shared" si="89"/>
        <v>312.89999999999998</v>
      </c>
      <c r="S1431" s="5">
        <f t="shared" si="90"/>
        <v>263.94000000000005</v>
      </c>
      <c r="T1431" s="7">
        <f t="shared" si="91"/>
        <v>0.45756188891200339</v>
      </c>
    </row>
    <row r="1432" spans="1:20" ht="15.6">
      <c r="A1432" s="2">
        <v>159</v>
      </c>
      <c r="B1432" s="3">
        <v>46224</v>
      </c>
      <c r="C1432" s="4">
        <f>YEAR(SalesDataTable[[#This Row],[Order Date]])</f>
        <v>2026</v>
      </c>
      <c r="D1432" s="16" t="str">
        <f>"Q"&amp;ROUNDUP(MONTH(SalesDataTable[[#This Row],[Order Date]])/3,0)</f>
        <v>Q3</v>
      </c>
      <c r="E1432" s="4">
        <f>MONTH(SalesDataTable[[#This Row],[Order Date]])</f>
        <v>7</v>
      </c>
      <c r="F1432" s="16" t="str">
        <f>TEXT(SalesDataTable[[#This Row],[Order Date]],"MMM")</f>
        <v>Jul</v>
      </c>
      <c r="G1432" s="4" t="s">
        <v>6</v>
      </c>
      <c r="H1432" s="4" t="s">
        <v>7</v>
      </c>
      <c r="I1432" s="4" t="s">
        <v>2</v>
      </c>
      <c r="J1432" s="4" t="s">
        <v>3</v>
      </c>
      <c r="K1432" s="4" t="s">
        <v>9</v>
      </c>
      <c r="L1432" s="4" t="s">
        <v>46</v>
      </c>
      <c r="M1432" s="8">
        <v>2</v>
      </c>
      <c r="N1432" s="5">
        <v>70.150000000000006</v>
      </c>
      <c r="O1432" s="6">
        <v>0.05</v>
      </c>
      <c r="P1432" s="5">
        <v>32.950000000000003</v>
      </c>
      <c r="Q1432" s="5">
        <f t="shared" si="88"/>
        <v>133.285</v>
      </c>
      <c r="R1432" s="5">
        <f t="shared" si="89"/>
        <v>65.900000000000006</v>
      </c>
      <c r="S1432" s="5">
        <f t="shared" si="90"/>
        <v>67.384999999999991</v>
      </c>
      <c r="T1432" s="7">
        <f t="shared" si="91"/>
        <v>0.50557076940390888</v>
      </c>
    </row>
    <row r="1433" spans="1:20" ht="15.6">
      <c r="A1433" s="2">
        <v>435</v>
      </c>
      <c r="B1433" s="3">
        <v>46224</v>
      </c>
      <c r="C1433" s="4">
        <f>YEAR(SalesDataTable[[#This Row],[Order Date]])</f>
        <v>2026</v>
      </c>
      <c r="D1433" s="16" t="str">
        <f>"Q"&amp;ROUNDUP(MONTH(SalesDataTable[[#This Row],[Order Date]])/3,0)</f>
        <v>Q3</v>
      </c>
      <c r="E1433" s="4">
        <f>MONTH(SalesDataTable[[#This Row],[Order Date]])</f>
        <v>7</v>
      </c>
      <c r="F1433" s="16" t="str">
        <f>TEXT(SalesDataTable[[#This Row],[Order Date]],"MMM")</f>
        <v>Jul</v>
      </c>
      <c r="G1433" s="4" t="s">
        <v>11</v>
      </c>
      <c r="H1433" s="4" t="s">
        <v>12</v>
      </c>
      <c r="I1433" s="4" t="s">
        <v>2</v>
      </c>
      <c r="J1433" s="4" t="s">
        <v>3</v>
      </c>
      <c r="K1433" s="4" t="s">
        <v>23</v>
      </c>
      <c r="L1433" s="4" t="s">
        <v>24</v>
      </c>
      <c r="M1433" s="8">
        <v>2</v>
      </c>
      <c r="N1433" s="5">
        <v>342.38</v>
      </c>
      <c r="O1433" s="6">
        <v>0.05</v>
      </c>
      <c r="P1433" s="5">
        <v>192.01</v>
      </c>
      <c r="Q1433" s="5">
        <f t="shared" si="88"/>
        <v>650.52199999999993</v>
      </c>
      <c r="R1433" s="5">
        <f t="shared" si="89"/>
        <v>384.02</v>
      </c>
      <c r="S1433" s="5">
        <f t="shared" si="90"/>
        <v>266.50199999999995</v>
      </c>
      <c r="T1433" s="7">
        <f t="shared" si="91"/>
        <v>0.40967407712575438</v>
      </c>
    </row>
    <row r="1434" spans="1:20" ht="15.6">
      <c r="A1434" s="2">
        <v>1467</v>
      </c>
      <c r="B1434" s="3">
        <v>46224</v>
      </c>
      <c r="C1434" s="4">
        <f>YEAR(SalesDataTable[[#This Row],[Order Date]])</f>
        <v>2026</v>
      </c>
      <c r="D1434" s="16" t="str">
        <f>"Q"&amp;ROUNDUP(MONTH(SalesDataTable[[#This Row],[Order Date]])/3,0)</f>
        <v>Q3</v>
      </c>
      <c r="E1434" s="4">
        <f>MONTH(SalesDataTable[[#This Row],[Order Date]])</f>
        <v>7</v>
      </c>
      <c r="F1434" s="16" t="str">
        <f>TEXT(SalesDataTable[[#This Row],[Order Date]],"MMM")</f>
        <v>Jul</v>
      </c>
      <c r="G1434" s="4" t="s">
        <v>6</v>
      </c>
      <c r="H1434" s="4" t="s">
        <v>49</v>
      </c>
      <c r="I1434" s="4" t="s">
        <v>28</v>
      </c>
      <c r="J1434" s="4" t="s">
        <v>13</v>
      </c>
      <c r="K1434" s="4" t="s">
        <v>34</v>
      </c>
      <c r="L1434" s="4" t="s">
        <v>45</v>
      </c>
      <c r="M1434" s="8">
        <v>1</v>
      </c>
      <c r="N1434" s="5">
        <v>50.59</v>
      </c>
      <c r="O1434" s="6">
        <v>0.05</v>
      </c>
      <c r="P1434" s="5">
        <v>22.04</v>
      </c>
      <c r="Q1434" s="5">
        <f t="shared" si="88"/>
        <v>48.060499999999998</v>
      </c>
      <c r="R1434" s="5">
        <f t="shared" si="89"/>
        <v>22.04</v>
      </c>
      <c r="S1434" s="5">
        <f t="shared" si="90"/>
        <v>26.020499999999998</v>
      </c>
      <c r="T1434" s="7">
        <f t="shared" si="91"/>
        <v>0.54141134611583319</v>
      </c>
    </row>
    <row r="1435" spans="1:20" ht="15.6">
      <c r="A1435" s="2">
        <v>1552</v>
      </c>
      <c r="B1435" s="3">
        <v>46224</v>
      </c>
      <c r="C1435" s="4">
        <f>YEAR(SalesDataTable[[#This Row],[Order Date]])</f>
        <v>2026</v>
      </c>
      <c r="D1435" s="16" t="str">
        <f>"Q"&amp;ROUNDUP(MONTH(SalesDataTable[[#This Row],[Order Date]])/3,0)</f>
        <v>Q3</v>
      </c>
      <c r="E1435" s="4">
        <f>MONTH(SalesDataTable[[#This Row],[Order Date]])</f>
        <v>7</v>
      </c>
      <c r="F1435" s="16" t="str">
        <f>TEXT(SalesDataTable[[#This Row],[Order Date]],"MMM")</f>
        <v>Jul</v>
      </c>
      <c r="G1435" s="4" t="s">
        <v>20</v>
      </c>
      <c r="H1435" s="4" t="s">
        <v>21</v>
      </c>
      <c r="I1435" s="4" t="s">
        <v>19</v>
      </c>
      <c r="J1435" s="4" t="s">
        <v>13</v>
      </c>
      <c r="K1435" s="4" t="s">
        <v>14</v>
      </c>
      <c r="L1435" s="4" t="s">
        <v>32</v>
      </c>
      <c r="M1435" s="8">
        <v>2</v>
      </c>
      <c r="N1435" s="5">
        <v>46.34</v>
      </c>
      <c r="O1435" s="6">
        <v>0.1</v>
      </c>
      <c r="P1435" s="5">
        <v>18.41</v>
      </c>
      <c r="Q1435" s="5">
        <f t="shared" si="88"/>
        <v>83.412000000000006</v>
      </c>
      <c r="R1435" s="5">
        <f t="shared" si="89"/>
        <v>36.82</v>
      </c>
      <c r="S1435" s="5">
        <f t="shared" si="90"/>
        <v>46.592000000000006</v>
      </c>
      <c r="T1435" s="7">
        <f t="shared" si="91"/>
        <v>0.55857670359180933</v>
      </c>
    </row>
    <row r="1436" spans="1:20" ht="15.6">
      <c r="A1436" s="2">
        <v>1745</v>
      </c>
      <c r="B1436" s="3">
        <v>46224</v>
      </c>
      <c r="C1436" s="4">
        <f>YEAR(SalesDataTable[[#This Row],[Order Date]])</f>
        <v>2026</v>
      </c>
      <c r="D1436" s="16" t="str">
        <f>"Q"&amp;ROUNDUP(MONTH(SalesDataTable[[#This Row],[Order Date]])/3,0)</f>
        <v>Q3</v>
      </c>
      <c r="E1436" s="4">
        <f>MONTH(SalesDataTable[[#This Row],[Order Date]])</f>
        <v>7</v>
      </c>
      <c r="F1436" s="16" t="str">
        <f>TEXT(SalesDataTable[[#This Row],[Order Date]],"MMM")</f>
        <v>Jul</v>
      </c>
      <c r="G1436" s="4" t="s">
        <v>6</v>
      </c>
      <c r="H1436" s="4" t="s">
        <v>27</v>
      </c>
      <c r="I1436" s="4" t="s">
        <v>28</v>
      </c>
      <c r="J1436" s="4" t="s">
        <v>13</v>
      </c>
      <c r="K1436" s="4" t="s">
        <v>9</v>
      </c>
      <c r="L1436" s="4" t="s">
        <v>10</v>
      </c>
      <c r="M1436" s="8">
        <v>1</v>
      </c>
      <c r="N1436" s="5">
        <v>91.45</v>
      </c>
      <c r="O1436" s="6">
        <v>0</v>
      </c>
      <c r="P1436" s="5">
        <v>44.16</v>
      </c>
      <c r="Q1436" s="5">
        <f t="shared" si="88"/>
        <v>91.45</v>
      </c>
      <c r="R1436" s="5">
        <f t="shared" si="89"/>
        <v>44.16</v>
      </c>
      <c r="S1436" s="5">
        <f t="shared" si="90"/>
        <v>47.290000000000006</v>
      </c>
      <c r="T1436" s="7">
        <f t="shared" si="91"/>
        <v>0.51711317659923461</v>
      </c>
    </row>
    <row r="1437" spans="1:20" ht="15.6">
      <c r="A1437" s="2">
        <v>2174</v>
      </c>
      <c r="B1437" s="3">
        <v>46224</v>
      </c>
      <c r="C1437" s="4">
        <f>YEAR(SalesDataTable[[#This Row],[Order Date]])</f>
        <v>2026</v>
      </c>
      <c r="D1437" s="16" t="str">
        <f>"Q"&amp;ROUNDUP(MONTH(SalesDataTable[[#This Row],[Order Date]])/3,0)</f>
        <v>Q3</v>
      </c>
      <c r="E1437" s="4">
        <f>MONTH(SalesDataTable[[#This Row],[Order Date]])</f>
        <v>7</v>
      </c>
      <c r="F1437" s="16" t="str">
        <f>TEXT(SalesDataTable[[#This Row],[Order Date]],"MMM")</f>
        <v>Jul</v>
      </c>
      <c r="G1437" s="4" t="s">
        <v>20</v>
      </c>
      <c r="H1437" s="4" t="s">
        <v>33</v>
      </c>
      <c r="I1437" s="4" t="s">
        <v>28</v>
      </c>
      <c r="J1437" s="4" t="s">
        <v>3</v>
      </c>
      <c r="K1437" s="4" t="s">
        <v>4</v>
      </c>
      <c r="L1437" s="4" t="s">
        <v>26</v>
      </c>
      <c r="M1437" s="8">
        <v>3</v>
      </c>
      <c r="N1437" s="5">
        <v>40.28</v>
      </c>
      <c r="O1437" s="6">
        <v>0</v>
      </c>
      <c r="P1437" s="5">
        <v>17.12</v>
      </c>
      <c r="Q1437" s="5">
        <f t="shared" si="88"/>
        <v>120.84</v>
      </c>
      <c r="R1437" s="5">
        <f t="shared" si="89"/>
        <v>51.36</v>
      </c>
      <c r="S1437" s="5">
        <f t="shared" si="90"/>
        <v>69.48</v>
      </c>
      <c r="T1437" s="7">
        <f t="shared" si="91"/>
        <v>0.57497517378351537</v>
      </c>
    </row>
    <row r="1438" spans="1:20" ht="15.6">
      <c r="A1438" s="2">
        <v>3444</v>
      </c>
      <c r="B1438" s="3">
        <v>46224</v>
      </c>
      <c r="C1438" s="4">
        <f>YEAR(SalesDataTable[[#This Row],[Order Date]])</f>
        <v>2026</v>
      </c>
      <c r="D1438" s="16" t="str">
        <f>"Q"&amp;ROUNDUP(MONTH(SalesDataTable[[#This Row],[Order Date]])/3,0)</f>
        <v>Q3</v>
      </c>
      <c r="E1438" s="4">
        <f>MONTH(SalesDataTable[[#This Row],[Order Date]])</f>
        <v>7</v>
      </c>
      <c r="F1438" s="16" t="str">
        <f>TEXT(SalesDataTable[[#This Row],[Order Date]],"MMM")</f>
        <v>Jul</v>
      </c>
      <c r="G1438" s="4" t="s">
        <v>6</v>
      </c>
      <c r="H1438" s="4" t="s">
        <v>49</v>
      </c>
      <c r="I1438" s="4" t="s">
        <v>2</v>
      </c>
      <c r="J1438" s="4" t="s">
        <v>3</v>
      </c>
      <c r="K1438" s="4" t="s">
        <v>34</v>
      </c>
      <c r="L1438" s="4" t="s">
        <v>42</v>
      </c>
      <c r="M1438" s="8">
        <v>2</v>
      </c>
      <c r="N1438" s="5">
        <v>36.93</v>
      </c>
      <c r="O1438" s="6">
        <v>0</v>
      </c>
      <c r="P1438" s="5">
        <v>13.63</v>
      </c>
      <c r="Q1438" s="5">
        <f t="shared" si="88"/>
        <v>73.86</v>
      </c>
      <c r="R1438" s="5">
        <f t="shared" si="89"/>
        <v>27.26</v>
      </c>
      <c r="S1438" s="5">
        <f t="shared" si="90"/>
        <v>46.599999999999994</v>
      </c>
      <c r="T1438" s="7">
        <f t="shared" si="91"/>
        <v>0.63092336853506625</v>
      </c>
    </row>
    <row r="1439" spans="1:20" ht="15.6">
      <c r="A1439" s="2">
        <v>3646</v>
      </c>
      <c r="B1439" s="3">
        <v>46224</v>
      </c>
      <c r="C1439" s="4">
        <f>YEAR(SalesDataTable[[#This Row],[Order Date]])</f>
        <v>2026</v>
      </c>
      <c r="D1439" s="16" t="str">
        <f>"Q"&amp;ROUNDUP(MONTH(SalesDataTable[[#This Row],[Order Date]])/3,0)</f>
        <v>Q3</v>
      </c>
      <c r="E1439" s="4">
        <f>MONTH(SalesDataTable[[#This Row],[Order Date]])</f>
        <v>7</v>
      </c>
      <c r="F1439" s="16" t="str">
        <f>TEXT(SalesDataTable[[#This Row],[Order Date]],"MMM")</f>
        <v>Jul</v>
      </c>
      <c r="G1439" s="4" t="s">
        <v>11</v>
      </c>
      <c r="H1439" s="4" t="s">
        <v>12</v>
      </c>
      <c r="I1439" s="4" t="s">
        <v>28</v>
      </c>
      <c r="J1439" s="4" t="s">
        <v>3</v>
      </c>
      <c r="K1439" s="4" t="s">
        <v>9</v>
      </c>
      <c r="L1439" s="4" t="s">
        <v>17</v>
      </c>
      <c r="M1439" s="8">
        <v>1</v>
      </c>
      <c r="N1439" s="5">
        <v>143.69</v>
      </c>
      <c r="O1439" s="6">
        <v>0</v>
      </c>
      <c r="P1439" s="5">
        <v>80.87</v>
      </c>
      <c r="Q1439" s="5">
        <f t="shared" si="88"/>
        <v>143.69</v>
      </c>
      <c r="R1439" s="5">
        <f t="shared" si="89"/>
        <v>80.87</v>
      </c>
      <c r="S1439" s="5">
        <f t="shared" si="90"/>
        <v>62.819999999999993</v>
      </c>
      <c r="T1439" s="7">
        <f t="shared" si="91"/>
        <v>0.43719117544714309</v>
      </c>
    </row>
    <row r="1440" spans="1:20" ht="15.6">
      <c r="A1440" s="2">
        <v>4558</v>
      </c>
      <c r="B1440" s="3">
        <v>46224</v>
      </c>
      <c r="C1440" s="4">
        <f>YEAR(SalesDataTable[[#This Row],[Order Date]])</f>
        <v>2026</v>
      </c>
      <c r="D1440" s="16" t="str">
        <f>"Q"&amp;ROUNDUP(MONTH(SalesDataTable[[#This Row],[Order Date]])/3,0)</f>
        <v>Q3</v>
      </c>
      <c r="E1440" s="4">
        <f>MONTH(SalesDataTable[[#This Row],[Order Date]])</f>
        <v>7</v>
      </c>
      <c r="F1440" s="16" t="str">
        <f>TEXT(SalesDataTable[[#This Row],[Order Date]],"MMM")</f>
        <v>Jul</v>
      </c>
      <c r="G1440" s="4" t="s">
        <v>6</v>
      </c>
      <c r="H1440" s="4" t="s">
        <v>49</v>
      </c>
      <c r="I1440" s="4" t="s">
        <v>28</v>
      </c>
      <c r="J1440" s="4" t="s">
        <v>13</v>
      </c>
      <c r="K1440" s="4" t="s">
        <v>9</v>
      </c>
      <c r="L1440" s="4" t="s">
        <v>17</v>
      </c>
      <c r="M1440" s="8">
        <v>2</v>
      </c>
      <c r="N1440" s="5">
        <v>147.09</v>
      </c>
      <c r="O1440" s="6">
        <v>0</v>
      </c>
      <c r="P1440" s="5">
        <v>81.58</v>
      </c>
      <c r="Q1440" s="5">
        <f t="shared" si="88"/>
        <v>294.18</v>
      </c>
      <c r="R1440" s="5">
        <f t="shared" si="89"/>
        <v>163.16</v>
      </c>
      <c r="S1440" s="5">
        <f t="shared" si="90"/>
        <v>131.02000000000001</v>
      </c>
      <c r="T1440" s="7">
        <f t="shared" si="91"/>
        <v>0.44537358080087025</v>
      </c>
    </row>
    <row r="1441" spans="1:20" ht="15.6">
      <c r="A1441" s="2">
        <v>4564</v>
      </c>
      <c r="B1441" s="3">
        <v>46224</v>
      </c>
      <c r="C1441" s="4">
        <f>YEAR(SalesDataTable[[#This Row],[Order Date]])</f>
        <v>2026</v>
      </c>
      <c r="D1441" s="16" t="str">
        <f>"Q"&amp;ROUNDUP(MONTH(SalesDataTable[[#This Row],[Order Date]])/3,0)</f>
        <v>Q3</v>
      </c>
      <c r="E1441" s="4">
        <f>MONTH(SalesDataTable[[#This Row],[Order Date]])</f>
        <v>7</v>
      </c>
      <c r="F1441" s="16" t="str">
        <f>TEXT(SalesDataTable[[#This Row],[Order Date]],"MMM")</f>
        <v>Jul</v>
      </c>
      <c r="G1441" s="4" t="s">
        <v>11</v>
      </c>
      <c r="H1441" s="4" t="s">
        <v>25</v>
      </c>
      <c r="I1441" s="4" t="s">
        <v>2</v>
      </c>
      <c r="J1441" s="4" t="s">
        <v>13</v>
      </c>
      <c r="K1441" s="4" t="s">
        <v>9</v>
      </c>
      <c r="L1441" s="4" t="s">
        <v>37</v>
      </c>
      <c r="M1441" s="8">
        <v>1</v>
      </c>
      <c r="N1441" s="5">
        <v>153.88</v>
      </c>
      <c r="O1441" s="6">
        <v>0</v>
      </c>
      <c r="P1441" s="5">
        <v>80.98</v>
      </c>
      <c r="Q1441" s="5">
        <f t="shared" si="88"/>
        <v>153.88</v>
      </c>
      <c r="R1441" s="5">
        <f t="shared" si="89"/>
        <v>80.98</v>
      </c>
      <c r="S1441" s="5">
        <f t="shared" si="90"/>
        <v>72.899999999999991</v>
      </c>
      <c r="T1441" s="7">
        <f t="shared" si="91"/>
        <v>0.47374577592929551</v>
      </c>
    </row>
    <row r="1442" spans="1:20" ht="15.6">
      <c r="A1442" s="2">
        <v>4616</v>
      </c>
      <c r="B1442" s="3">
        <v>46224</v>
      </c>
      <c r="C1442" s="4">
        <f>YEAR(SalesDataTable[[#This Row],[Order Date]])</f>
        <v>2026</v>
      </c>
      <c r="D1442" s="16" t="str">
        <f>"Q"&amp;ROUNDUP(MONTH(SalesDataTable[[#This Row],[Order Date]])/3,0)</f>
        <v>Q3</v>
      </c>
      <c r="E1442" s="4">
        <f>MONTH(SalesDataTable[[#This Row],[Order Date]])</f>
        <v>7</v>
      </c>
      <c r="F1442" s="16" t="str">
        <f>TEXT(SalesDataTable[[#This Row],[Order Date]],"MMM")</f>
        <v>Jul</v>
      </c>
      <c r="G1442" s="4" t="s">
        <v>20</v>
      </c>
      <c r="H1442" s="4" t="s">
        <v>47</v>
      </c>
      <c r="I1442" s="4" t="s">
        <v>28</v>
      </c>
      <c r="J1442" s="4" t="s">
        <v>13</v>
      </c>
      <c r="K1442" s="4" t="s">
        <v>9</v>
      </c>
      <c r="L1442" s="4" t="s">
        <v>46</v>
      </c>
      <c r="M1442" s="8">
        <v>3</v>
      </c>
      <c r="N1442" s="5">
        <v>72.2</v>
      </c>
      <c r="O1442" s="6">
        <v>0</v>
      </c>
      <c r="P1442" s="5">
        <v>31.45</v>
      </c>
      <c r="Q1442" s="5">
        <f t="shared" si="88"/>
        <v>216.60000000000002</v>
      </c>
      <c r="R1442" s="5">
        <f t="shared" si="89"/>
        <v>94.35</v>
      </c>
      <c r="S1442" s="5">
        <f t="shared" si="90"/>
        <v>122.25000000000003</v>
      </c>
      <c r="T1442" s="7">
        <f t="shared" si="91"/>
        <v>0.5644044321329641</v>
      </c>
    </row>
    <row r="1443" spans="1:20" ht="15.6">
      <c r="A1443" s="2">
        <v>536</v>
      </c>
      <c r="B1443" s="3">
        <v>46225</v>
      </c>
      <c r="C1443" s="4">
        <f>YEAR(SalesDataTable[[#This Row],[Order Date]])</f>
        <v>2026</v>
      </c>
      <c r="D1443" s="16" t="str">
        <f>"Q"&amp;ROUNDUP(MONTH(SalesDataTable[[#This Row],[Order Date]])/3,0)</f>
        <v>Q3</v>
      </c>
      <c r="E1443" s="4">
        <f>MONTH(SalesDataTable[[#This Row],[Order Date]])</f>
        <v>7</v>
      </c>
      <c r="F1443" s="16" t="str">
        <f>TEXT(SalesDataTable[[#This Row],[Order Date]],"MMM")</f>
        <v>Jul</v>
      </c>
      <c r="G1443" s="4" t="s">
        <v>20</v>
      </c>
      <c r="H1443" s="4" t="s">
        <v>47</v>
      </c>
      <c r="I1443" s="4" t="s">
        <v>19</v>
      </c>
      <c r="J1443" s="4" t="s">
        <v>16</v>
      </c>
      <c r="K1443" s="4" t="s">
        <v>34</v>
      </c>
      <c r="L1443" s="4" t="s">
        <v>35</v>
      </c>
      <c r="M1443" s="8">
        <v>1</v>
      </c>
      <c r="N1443" s="5">
        <v>40.67</v>
      </c>
      <c r="O1443" s="6">
        <v>0</v>
      </c>
      <c r="P1443" s="5">
        <v>14.28</v>
      </c>
      <c r="Q1443" s="5">
        <f t="shared" si="88"/>
        <v>40.67</v>
      </c>
      <c r="R1443" s="5">
        <f t="shared" si="89"/>
        <v>14.28</v>
      </c>
      <c r="S1443" s="5">
        <f t="shared" si="90"/>
        <v>26.39</v>
      </c>
      <c r="T1443" s="7">
        <f t="shared" si="91"/>
        <v>0.64888123924268504</v>
      </c>
    </row>
    <row r="1444" spans="1:20" ht="15.6">
      <c r="A1444" s="2">
        <v>571</v>
      </c>
      <c r="B1444" s="3">
        <v>46225</v>
      </c>
      <c r="C1444" s="4">
        <f>YEAR(SalesDataTable[[#This Row],[Order Date]])</f>
        <v>2026</v>
      </c>
      <c r="D1444" s="16" t="str">
        <f>"Q"&amp;ROUNDUP(MONTH(SalesDataTable[[#This Row],[Order Date]])/3,0)</f>
        <v>Q3</v>
      </c>
      <c r="E1444" s="4">
        <f>MONTH(SalesDataTable[[#This Row],[Order Date]])</f>
        <v>7</v>
      </c>
      <c r="F1444" s="16" t="str">
        <f>TEXT(SalesDataTable[[#This Row],[Order Date]],"MMM")</f>
        <v>Jul</v>
      </c>
      <c r="G1444" s="4" t="s">
        <v>0</v>
      </c>
      <c r="H1444" s="4" t="s">
        <v>1</v>
      </c>
      <c r="I1444" s="4" t="s">
        <v>2</v>
      </c>
      <c r="J1444" s="4" t="s">
        <v>13</v>
      </c>
      <c r="K1444" s="4" t="s">
        <v>9</v>
      </c>
      <c r="L1444" s="4" t="s">
        <v>37</v>
      </c>
      <c r="M1444" s="8">
        <v>3</v>
      </c>
      <c r="N1444" s="5">
        <v>152.53</v>
      </c>
      <c r="O1444" s="6">
        <v>0</v>
      </c>
      <c r="P1444" s="5">
        <v>80.88</v>
      </c>
      <c r="Q1444" s="5">
        <f t="shared" si="88"/>
        <v>457.59000000000003</v>
      </c>
      <c r="R1444" s="5">
        <f t="shared" si="89"/>
        <v>242.64</v>
      </c>
      <c r="S1444" s="5">
        <f t="shared" si="90"/>
        <v>214.95000000000005</v>
      </c>
      <c r="T1444" s="7">
        <f t="shared" si="91"/>
        <v>0.46974365698551113</v>
      </c>
    </row>
    <row r="1445" spans="1:20" ht="15.6">
      <c r="A1445" s="2">
        <v>965</v>
      </c>
      <c r="B1445" s="3">
        <v>46225</v>
      </c>
      <c r="C1445" s="4">
        <f>YEAR(SalesDataTable[[#This Row],[Order Date]])</f>
        <v>2026</v>
      </c>
      <c r="D1445" s="16" t="str">
        <f>"Q"&amp;ROUNDUP(MONTH(SalesDataTable[[#This Row],[Order Date]])/3,0)</f>
        <v>Q3</v>
      </c>
      <c r="E1445" s="4">
        <f>MONTH(SalesDataTable[[#This Row],[Order Date]])</f>
        <v>7</v>
      </c>
      <c r="F1445" s="16" t="str">
        <f>TEXT(SalesDataTable[[#This Row],[Order Date]],"MMM")</f>
        <v>Jul</v>
      </c>
      <c r="G1445" s="4" t="s">
        <v>6</v>
      </c>
      <c r="H1445" s="4" t="s">
        <v>41</v>
      </c>
      <c r="I1445" s="4" t="s">
        <v>19</v>
      </c>
      <c r="J1445" s="4" t="s">
        <v>3</v>
      </c>
      <c r="K1445" s="4" t="s">
        <v>14</v>
      </c>
      <c r="L1445" s="4" t="s">
        <v>15</v>
      </c>
      <c r="M1445" s="8">
        <v>2</v>
      </c>
      <c r="N1445" s="5">
        <v>35.39</v>
      </c>
      <c r="O1445" s="6">
        <v>0.05</v>
      </c>
      <c r="P1445" s="5">
        <v>13.39</v>
      </c>
      <c r="Q1445" s="5">
        <f t="shared" si="88"/>
        <v>67.241</v>
      </c>
      <c r="R1445" s="5">
        <f t="shared" si="89"/>
        <v>26.78</v>
      </c>
      <c r="S1445" s="5">
        <f t="shared" si="90"/>
        <v>40.460999999999999</v>
      </c>
      <c r="T1445" s="7">
        <f t="shared" si="91"/>
        <v>0.60173108668818132</v>
      </c>
    </row>
    <row r="1446" spans="1:20" ht="15.6">
      <c r="A1446" s="2">
        <v>1504</v>
      </c>
      <c r="B1446" s="3">
        <v>46225</v>
      </c>
      <c r="C1446" s="4">
        <f>YEAR(SalesDataTable[[#This Row],[Order Date]])</f>
        <v>2026</v>
      </c>
      <c r="D1446" s="16" t="str">
        <f>"Q"&amp;ROUNDUP(MONTH(SalesDataTable[[#This Row],[Order Date]])/3,0)</f>
        <v>Q3</v>
      </c>
      <c r="E1446" s="4">
        <f>MONTH(SalesDataTable[[#This Row],[Order Date]])</f>
        <v>7</v>
      </c>
      <c r="F1446" s="16" t="str">
        <f>TEXT(SalesDataTable[[#This Row],[Order Date]],"MMM")</f>
        <v>Jul</v>
      </c>
      <c r="G1446" s="4" t="s">
        <v>20</v>
      </c>
      <c r="H1446" s="4" t="s">
        <v>21</v>
      </c>
      <c r="I1446" s="4" t="s">
        <v>2</v>
      </c>
      <c r="J1446" s="4" t="s">
        <v>3</v>
      </c>
      <c r="K1446" s="4" t="s">
        <v>9</v>
      </c>
      <c r="L1446" s="4" t="s">
        <v>10</v>
      </c>
      <c r="M1446" s="8">
        <v>5</v>
      </c>
      <c r="N1446" s="5">
        <v>93.35</v>
      </c>
      <c r="O1446" s="6">
        <v>0</v>
      </c>
      <c r="P1446" s="5">
        <v>46.31</v>
      </c>
      <c r="Q1446" s="5">
        <f t="shared" si="88"/>
        <v>466.75</v>
      </c>
      <c r="R1446" s="5">
        <f t="shared" si="89"/>
        <v>231.55</v>
      </c>
      <c r="S1446" s="5">
        <f t="shared" si="90"/>
        <v>235.2</v>
      </c>
      <c r="T1446" s="7">
        <f t="shared" si="91"/>
        <v>0.50391001606855912</v>
      </c>
    </row>
    <row r="1447" spans="1:20" ht="15.6">
      <c r="A1447" s="2">
        <v>2560</v>
      </c>
      <c r="B1447" s="3">
        <v>46225</v>
      </c>
      <c r="C1447" s="4">
        <f>YEAR(SalesDataTable[[#This Row],[Order Date]])</f>
        <v>2026</v>
      </c>
      <c r="D1447" s="16" t="str">
        <f>"Q"&amp;ROUNDUP(MONTH(SalesDataTable[[#This Row],[Order Date]])/3,0)</f>
        <v>Q3</v>
      </c>
      <c r="E1447" s="4">
        <f>MONTH(SalesDataTable[[#This Row],[Order Date]])</f>
        <v>7</v>
      </c>
      <c r="F1447" s="16" t="str">
        <f>TEXT(SalesDataTable[[#This Row],[Order Date]],"MMM")</f>
        <v>Jul</v>
      </c>
      <c r="G1447" s="4" t="s">
        <v>6</v>
      </c>
      <c r="H1447" s="4" t="s">
        <v>43</v>
      </c>
      <c r="I1447" s="4" t="s">
        <v>2</v>
      </c>
      <c r="J1447" s="4" t="s">
        <v>3</v>
      </c>
      <c r="K1447" s="4" t="s">
        <v>4</v>
      </c>
      <c r="L1447" s="4" t="s">
        <v>22</v>
      </c>
      <c r="M1447" s="8">
        <v>2</v>
      </c>
      <c r="N1447" s="5">
        <v>51.71</v>
      </c>
      <c r="O1447" s="6">
        <v>0</v>
      </c>
      <c r="P1447" s="5">
        <v>22.75</v>
      </c>
      <c r="Q1447" s="5">
        <f t="shared" si="88"/>
        <v>103.42</v>
      </c>
      <c r="R1447" s="5">
        <f t="shared" si="89"/>
        <v>45.5</v>
      </c>
      <c r="S1447" s="5">
        <f t="shared" si="90"/>
        <v>57.92</v>
      </c>
      <c r="T1447" s="7">
        <f t="shared" si="91"/>
        <v>0.5600464126861342</v>
      </c>
    </row>
    <row r="1448" spans="1:20" ht="15.6">
      <c r="A1448" s="2">
        <v>2758</v>
      </c>
      <c r="B1448" s="3">
        <v>46225</v>
      </c>
      <c r="C1448" s="4">
        <f>YEAR(SalesDataTable[[#This Row],[Order Date]])</f>
        <v>2026</v>
      </c>
      <c r="D1448" s="16" t="str">
        <f>"Q"&amp;ROUNDUP(MONTH(SalesDataTable[[#This Row],[Order Date]])/3,0)</f>
        <v>Q3</v>
      </c>
      <c r="E1448" s="4">
        <f>MONTH(SalesDataTable[[#This Row],[Order Date]])</f>
        <v>7</v>
      </c>
      <c r="F1448" s="16" t="str">
        <f>TEXT(SalesDataTable[[#This Row],[Order Date]],"MMM")</f>
        <v>Jul</v>
      </c>
      <c r="G1448" s="4" t="s">
        <v>0</v>
      </c>
      <c r="H1448" s="4" t="s">
        <v>1</v>
      </c>
      <c r="I1448" s="4" t="s">
        <v>2</v>
      </c>
      <c r="J1448" s="4" t="s">
        <v>13</v>
      </c>
      <c r="K1448" s="4" t="s">
        <v>4</v>
      </c>
      <c r="L1448" s="4" t="s">
        <v>26</v>
      </c>
      <c r="M1448" s="8">
        <v>1</v>
      </c>
      <c r="N1448" s="5">
        <v>39.86</v>
      </c>
      <c r="O1448" s="6">
        <v>0</v>
      </c>
      <c r="P1448" s="5">
        <v>16.53</v>
      </c>
      <c r="Q1448" s="5">
        <f t="shared" si="88"/>
        <v>39.86</v>
      </c>
      <c r="R1448" s="5">
        <f t="shared" si="89"/>
        <v>16.53</v>
      </c>
      <c r="S1448" s="5">
        <f t="shared" si="90"/>
        <v>23.33</v>
      </c>
      <c r="T1448" s="7">
        <f t="shared" si="91"/>
        <v>0.58529854490717503</v>
      </c>
    </row>
    <row r="1449" spans="1:20" ht="15.6">
      <c r="A1449" s="2">
        <v>4030</v>
      </c>
      <c r="B1449" s="3">
        <v>46225</v>
      </c>
      <c r="C1449" s="4">
        <f>YEAR(SalesDataTable[[#This Row],[Order Date]])</f>
        <v>2026</v>
      </c>
      <c r="D1449" s="16" t="str">
        <f>"Q"&amp;ROUNDUP(MONTH(SalesDataTable[[#This Row],[Order Date]])/3,0)</f>
        <v>Q3</v>
      </c>
      <c r="E1449" s="4">
        <f>MONTH(SalesDataTable[[#This Row],[Order Date]])</f>
        <v>7</v>
      </c>
      <c r="F1449" s="16" t="str">
        <f>TEXT(SalesDataTable[[#This Row],[Order Date]],"MMM")</f>
        <v>Jul</v>
      </c>
      <c r="G1449" s="4" t="s">
        <v>20</v>
      </c>
      <c r="H1449" s="4" t="s">
        <v>33</v>
      </c>
      <c r="I1449" s="4" t="s">
        <v>2</v>
      </c>
      <c r="J1449" s="4" t="s">
        <v>13</v>
      </c>
      <c r="K1449" s="4" t="s">
        <v>23</v>
      </c>
      <c r="L1449" s="4" t="s">
        <v>40</v>
      </c>
      <c r="M1449" s="8">
        <v>2</v>
      </c>
      <c r="N1449" s="5">
        <v>83.71</v>
      </c>
      <c r="O1449" s="6">
        <v>0</v>
      </c>
      <c r="P1449" s="5">
        <v>39.29</v>
      </c>
      <c r="Q1449" s="5">
        <f t="shared" si="88"/>
        <v>167.42</v>
      </c>
      <c r="R1449" s="5">
        <f t="shared" si="89"/>
        <v>78.58</v>
      </c>
      <c r="S1449" s="5">
        <f t="shared" si="90"/>
        <v>88.839999999999989</v>
      </c>
      <c r="T1449" s="7">
        <f t="shared" si="91"/>
        <v>0.53064150041811009</v>
      </c>
    </row>
    <row r="1450" spans="1:20" ht="15.6">
      <c r="A1450" s="2">
        <v>4337</v>
      </c>
      <c r="B1450" s="3">
        <v>46225</v>
      </c>
      <c r="C1450" s="4">
        <f>YEAR(SalesDataTable[[#This Row],[Order Date]])</f>
        <v>2026</v>
      </c>
      <c r="D1450" s="16" t="str">
        <f>"Q"&amp;ROUNDUP(MONTH(SalesDataTable[[#This Row],[Order Date]])/3,0)</f>
        <v>Q3</v>
      </c>
      <c r="E1450" s="4">
        <f>MONTH(SalesDataTable[[#This Row],[Order Date]])</f>
        <v>7</v>
      </c>
      <c r="F1450" s="16" t="str">
        <f>TEXT(SalesDataTable[[#This Row],[Order Date]],"MMM")</f>
        <v>Jul</v>
      </c>
      <c r="G1450" s="4" t="s">
        <v>6</v>
      </c>
      <c r="H1450" s="4" t="s">
        <v>49</v>
      </c>
      <c r="I1450" s="4" t="s">
        <v>19</v>
      </c>
      <c r="J1450" s="4" t="s">
        <v>13</v>
      </c>
      <c r="K1450" s="4" t="s">
        <v>14</v>
      </c>
      <c r="L1450" s="4" t="s">
        <v>32</v>
      </c>
      <c r="M1450" s="8">
        <v>1</v>
      </c>
      <c r="N1450" s="5">
        <v>47.62</v>
      </c>
      <c r="O1450" s="6">
        <v>0</v>
      </c>
      <c r="P1450" s="5">
        <v>17.82</v>
      </c>
      <c r="Q1450" s="5">
        <f t="shared" si="88"/>
        <v>47.62</v>
      </c>
      <c r="R1450" s="5">
        <f t="shared" si="89"/>
        <v>17.82</v>
      </c>
      <c r="S1450" s="5">
        <f t="shared" si="90"/>
        <v>29.799999999999997</v>
      </c>
      <c r="T1450" s="7">
        <f t="shared" si="91"/>
        <v>0.62578748425031494</v>
      </c>
    </row>
    <row r="1451" spans="1:20" ht="15.6">
      <c r="A1451" s="2">
        <v>5129</v>
      </c>
      <c r="B1451" s="3">
        <v>46225</v>
      </c>
      <c r="C1451" s="4">
        <f>YEAR(SalesDataTable[[#This Row],[Order Date]])</f>
        <v>2026</v>
      </c>
      <c r="D1451" s="16" t="str">
        <f>"Q"&amp;ROUNDUP(MONTH(SalesDataTable[[#This Row],[Order Date]])/3,0)</f>
        <v>Q3</v>
      </c>
      <c r="E1451" s="4">
        <f>MONTH(SalesDataTable[[#This Row],[Order Date]])</f>
        <v>7</v>
      </c>
      <c r="F1451" s="16" t="str">
        <f>TEXT(SalesDataTable[[#This Row],[Order Date]],"MMM")</f>
        <v>Jul</v>
      </c>
      <c r="G1451" s="4" t="s">
        <v>6</v>
      </c>
      <c r="H1451" s="4" t="s">
        <v>43</v>
      </c>
      <c r="I1451" s="4" t="s">
        <v>2</v>
      </c>
      <c r="J1451" s="4" t="s">
        <v>3</v>
      </c>
      <c r="K1451" s="4" t="s">
        <v>4</v>
      </c>
      <c r="L1451" s="4" t="s">
        <v>5</v>
      </c>
      <c r="M1451" s="8">
        <v>1</v>
      </c>
      <c r="N1451" s="5">
        <v>80.05</v>
      </c>
      <c r="O1451" s="6">
        <v>0.05</v>
      </c>
      <c r="P1451" s="5">
        <v>43.81</v>
      </c>
      <c r="Q1451" s="5">
        <f t="shared" si="88"/>
        <v>76.047499999999999</v>
      </c>
      <c r="R1451" s="5">
        <f t="shared" si="89"/>
        <v>43.81</v>
      </c>
      <c r="S1451" s="5">
        <f t="shared" si="90"/>
        <v>32.237499999999997</v>
      </c>
      <c r="T1451" s="7">
        <f t="shared" si="91"/>
        <v>0.42391268615010352</v>
      </c>
    </row>
    <row r="1452" spans="1:20" ht="15.6">
      <c r="A1452" s="2">
        <v>81</v>
      </c>
      <c r="B1452" s="3">
        <v>46226</v>
      </c>
      <c r="C1452" s="4">
        <f>YEAR(SalesDataTable[[#This Row],[Order Date]])</f>
        <v>2026</v>
      </c>
      <c r="D1452" s="16" t="str">
        <f>"Q"&amp;ROUNDUP(MONTH(SalesDataTable[[#This Row],[Order Date]])/3,0)</f>
        <v>Q3</v>
      </c>
      <c r="E1452" s="4">
        <f>MONTH(SalesDataTable[[#This Row],[Order Date]])</f>
        <v>7</v>
      </c>
      <c r="F1452" s="16" t="str">
        <f>TEXT(SalesDataTable[[#This Row],[Order Date]],"MMM")</f>
        <v>Jul</v>
      </c>
      <c r="G1452" s="4" t="s">
        <v>20</v>
      </c>
      <c r="H1452" s="4" t="s">
        <v>33</v>
      </c>
      <c r="I1452" s="4" t="s">
        <v>19</v>
      </c>
      <c r="J1452" s="4" t="s">
        <v>3</v>
      </c>
      <c r="K1452" s="4" t="s">
        <v>34</v>
      </c>
      <c r="L1452" s="4" t="s">
        <v>45</v>
      </c>
      <c r="M1452" s="8">
        <v>1</v>
      </c>
      <c r="N1452" s="5">
        <v>51.82</v>
      </c>
      <c r="O1452" s="6">
        <v>0</v>
      </c>
      <c r="P1452" s="5">
        <v>21.43</v>
      </c>
      <c r="Q1452" s="5">
        <f t="shared" si="88"/>
        <v>51.82</v>
      </c>
      <c r="R1452" s="5">
        <f t="shared" si="89"/>
        <v>21.43</v>
      </c>
      <c r="S1452" s="5">
        <f t="shared" si="90"/>
        <v>30.39</v>
      </c>
      <c r="T1452" s="7">
        <f t="shared" si="91"/>
        <v>0.58645310690852959</v>
      </c>
    </row>
    <row r="1453" spans="1:20" ht="15.6">
      <c r="A1453" s="2">
        <v>493</v>
      </c>
      <c r="B1453" s="3">
        <v>46226</v>
      </c>
      <c r="C1453" s="4">
        <f>YEAR(SalesDataTable[[#This Row],[Order Date]])</f>
        <v>2026</v>
      </c>
      <c r="D1453" s="16" t="str">
        <f>"Q"&amp;ROUNDUP(MONTH(SalesDataTable[[#This Row],[Order Date]])/3,0)</f>
        <v>Q3</v>
      </c>
      <c r="E1453" s="4">
        <f>MONTH(SalesDataTable[[#This Row],[Order Date]])</f>
        <v>7</v>
      </c>
      <c r="F1453" s="16" t="str">
        <f>TEXT(SalesDataTable[[#This Row],[Order Date]],"MMM")</f>
        <v>Jul</v>
      </c>
      <c r="G1453" s="4" t="s">
        <v>6</v>
      </c>
      <c r="H1453" s="4" t="s">
        <v>41</v>
      </c>
      <c r="I1453" s="4" t="s">
        <v>2</v>
      </c>
      <c r="J1453" s="4" t="s">
        <v>16</v>
      </c>
      <c r="K1453" s="4" t="s">
        <v>14</v>
      </c>
      <c r="L1453" s="4" t="s">
        <v>48</v>
      </c>
      <c r="M1453" s="8">
        <v>4</v>
      </c>
      <c r="N1453" s="5">
        <v>161.28</v>
      </c>
      <c r="O1453" s="6">
        <v>0.15</v>
      </c>
      <c r="P1453" s="5">
        <v>89.2</v>
      </c>
      <c r="Q1453" s="5">
        <f t="shared" si="88"/>
        <v>548.35199999999998</v>
      </c>
      <c r="R1453" s="5">
        <f t="shared" si="89"/>
        <v>356.8</v>
      </c>
      <c r="S1453" s="5">
        <f t="shared" si="90"/>
        <v>191.55199999999996</v>
      </c>
      <c r="T1453" s="7">
        <f t="shared" si="91"/>
        <v>0.3493230625583566</v>
      </c>
    </row>
    <row r="1454" spans="1:20" ht="15.6">
      <c r="A1454" s="2">
        <v>613</v>
      </c>
      <c r="B1454" s="3">
        <v>46226</v>
      </c>
      <c r="C1454" s="4">
        <f>YEAR(SalesDataTable[[#This Row],[Order Date]])</f>
        <v>2026</v>
      </c>
      <c r="D1454" s="16" t="str">
        <f>"Q"&amp;ROUNDUP(MONTH(SalesDataTable[[#This Row],[Order Date]])/3,0)</f>
        <v>Q3</v>
      </c>
      <c r="E1454" s="4">
        <f>MONTH(SalesDataTable[[#This Row],[Order Date]])</f>
        <v>7</v>
      </c>
      <c r="F1454" s="16" t="str">
        <f>TEXT(SalesDataTable[[#This Row],[Order Date]],"MMM")</f>
        <v>Jul</v>
      </c>
      <c r="G1454" s="4" t="s">
        <v>0</v>
      </c>
      <c r="H1454" s="4" t="s">
        <v>1</v>
      </c>
      <c r="I1454" s="4" t="s">
        <v>2</v>
      </c>
      <c r="J1454" s="4" t="s">
        <v>13</v>
      </c>
      <c r="K1454" s="4" t="s">
        <v>4</v>
      </c>
      <c r="L1454" s="4" t="s">
        <v>26</v>
      </c>
      <c r="M1454" s="8">
        <v>1</v>
      </c>
      <c r="N1454" s="5">
        <v>39.86</v>
      </c>
      <c r="O1454" s="6">
        <v>0.05</v>
      </c>
      <c r="P1454" s="5">
        <v>16.989999999999998</v>
      </c>
      <c r="Q1454" s="5">
        <f t="shared" si="88"/>
        <v>37.866999999999997</v>
      </c>
      <c r="R1454" s="5">
        <f t="shared" si="89"/>
        <v>16.989999999999998</v>
      </c>
      <c r="S1454" s="5">
        <f t="shared" si="90"/>
        <v>20.876999999999999</v>
      </c>
      <c r="T1454" s="7">
        <f t="shared" si="91"/>
        <v>0.55132437214461139</v>
      </c>
    </row>
    <row r="1455" spans="1:20" ht="15.6">
      <c r="A1455" s="2">
        <v>958</v>
      </c>
      <c r="B1455" s="3">
        <v>46226</v>
      </c>
      <c r="C1455" s="4">
        <f>YEAR(SalesDataTable[[#This Row],[Order Date]])</f>
        <v>2026</v>
      </c>
      <c r="D1455" s="16" t="str">
        <f>"Q"&amp;ROUNDUP(MONTH(SalesDataTable[[#This Row],[Order Date]])/3,0)</f>
        <v>Q3</v>
      </c>
      <c r="E1455" s="4">
        <f>MONTH(SalesDataTable[[#This Row],[Order Date]])</f>
        <v>7</v>
      </c>
      <c r="F1455" s="16" t="str">
        <f>TEXT(SalesDataTable[[#This Row],[Order Date]],"MMM")</f>
        <v>Jul</v>
      </c>
      <c r="G1455" s="4" t="s">
        <v>20</v>
      </c>
      <c r="H1455" s="4" t="s">
        <v>33</v>
      </c>
      <c r="I1455" s="4" t="s">
        <v>28</v>
      </c>
      <c r="J1455" s="4" t="s">
        <v>13</v>
      </c>
      <c r="K1455" s="4" t="s">
        <v>4</v>
      </c>
      <c r="L1455" s="4" t="s">
        <v>30</v>
      </c>
      <c r="M1455" s="8">
        <v>6</v>
      </c>
      <c r="N1455" s="5">
        <v>102.96</v>
      </c>
      <c r="O1455" s="6">
        <v>0.05</v>
      </c>
      <c r="P1455" s="5">
        <v>51.74</v>
      </c>
      <c r="Q1455" s="5">
        <f t="shared" si="88"/>
        <v>586.87199999999996</v>
      </c>
      <c r="R1455" s="5">
        <f t="shared" si="89"/>
        <v>310.44</v>
      </c>
      <c r="S1455" s="5">
        <f t="shared" si="90"/>
        <v>276.43199999999996</v>
      </c>
      <c r="T1455" s="7">
        <f t="shared" si="91"/>
        <v>0.47102604997341835</v>
      </c>
    </row>
    <row r="1456" spans="1:20" ht="15.6">
      <c r="A1456" s="2">
        <v>1270</v>
      </c>
      <c r="B1456" s="3">
        <v>46226</v>
      </c>
      <c r="C1456" s="4">
        <f>YEAR(SalesDataTable[[#This Row],[Order Date]])</f>
        <v>2026</v>
      </c>
      <c r="D1456" s="16" t="str">
        <f>"Q"&amp;ROUNDUP(MONTH(SalesDataTable[[#This Row],[Order Date]])/3,0)</f>
        <v>Q3</v>
      </c>
      <c r="E1456" s="4">
        <f>MONTH(SalesDataTable[[#This Row],[Order Date]])</f>
        <v>7</v>
      </c>
      <c r="F1456" s="16" t="str">
        <f>TEXT(SalesDataTable[[#This Row],[Order Date]],"MMM")</f>
        <v>Jul</v>
      </c>
      <c r="G1456" s="4" t="s">
        <v>6</v>
      </c>
      <c r="H1456" s="4" t="s">
        <v>43</v>
      </c>
      <c r="I1456" s="4" t="s">
        <v>28</v>
      </c>
      <c r="J1456" s="4" t="s">
        <v>3</v>
      </c>
      <c r="K1456" s="4" t="s">
        <v>9</v>
      </c>
      <c r="L1456" s="4" t="s">
        <v>10</v>
      </c>
      <c r="M1456" s="8">
        <v>1</v>
      </c>
      <c r="N1456" s="5">
        <v>94.04</v>
      </c>
      <c r="O1456" s="6">
        <v>0</v>
      </c>
      <c r="P1456" s="5">
        <v>44.88</v>
      </c>
      <c r="Q1456" s="5">
        <f t="shared" si="88"/>
        <v>94.04</v>
      </c>
      <c r="R1456" s="5">
        <f t="shared" si="89"/>
        <v>44.88</v>
      </c>
      <c r="S1456" s="5">
        <f t="shared" si="90"/>
        <v>49.160000000000004</v>
      </c>
      <c r="T1456" s="7">
        <f t="shared" si="91"/>
        <v>0.52275627392598889</v>
      </c>
    </row>
    <row r="1457" spans="1:20" ht="15.6">
      <c r="A1457" s="2">
        <v>1513</v>
      </c>
      <c r="B1457" s="3">
        <v>46226</v>
      </c>
      <c r="C1457" s="4">
        <f>YEAR(SalesDataTable[[#This Row],[Order Date]])</f>
        <v>2026</v>
      </c>
      <c r="D1457" s="16" t="str">
        <f>"Q"&amp;ROUNDUP(MONTH(SalesDataTable[[#This Row],[Order Date]])/3,0)</f>
        <v>Q3</v>
      </c>
      <c r="E1457" s="4">
        <f>MONTH(SalesDataTable[[#This Row],[Order Date]])</f>
        <v>7</v>
      </c>
      <c r="F1457" s="16" t="str">
        <f>TEXT(SalesDataTable[[#This Row],[Order Date]],"MMM")</f>
        <v>Jul</v>
      </c>
      <c r="G1457" s="4" t="s">
        <v>20</v>
      </c>
      <c r="H1457" s="4" t="s">
        <v>33</v>
      </c>
      <c r="I1457" s="4" t="s">
        <v>2</v>
      </c>
      <c r="J1457" s="4" t="s">
        <v>13</v>
      </c>
      <c r="K1457" s="4" t="s">
        <v>9</v>
      </c>
      <c r="L1457" s="4" t="s">
        <v>46</v>
      </c>
      <c r="M1457" s="8">
        <v>2</v>
      </c>
      <c r="N1457" s="5">
        <v>70.790000000000006</v>
      </c>
      <c r="O1457" s="6">
        <v>0</v>
      </c>
      <c r="P1457" s="5">
        <v>32.44</v>
      </c>
      <c r="Q1457" s="5">
        <f t="shared" si="88"/>
        <v>141.58000000000001</v>
      </c>
      <c r="R1457" s="5">
        <f t="shared" si="89"/>
        <v>64.88</v>
      </c>
      <c r="S1457" s="5">
        <f t="shared" si="90"/>
        <v>76.700000000000017</v>
      </c>
      <c r="T1457" s="7">
        <f t="shared" si="91"/>
        <v>0.541743184065546</v>
      </c>
    </row>
    <row r="1458" spans="1:20" ht="15.6">
      <c r="A1458" s="2">
        <v>2009</v>
      </c>
      <c r="B1458" s="3">
        <v>46226</v>
      </c>
      <c r="C1458" s="4">
        <f>YEAR(SalesDataTable[[#This Row],[Order Date]])</f>
        <v>2026</v>
      </c>
      <c r="D1458" s="16" t="str">
        <f>"Q"&amp;ROUNDUP(MONTH(SalesDataTable[[#This Row],[Order Date]])/3,0)</f>
        <v>Q3</v>
      </c>
      <c r="E1458" s="4">
        <f>MONTH(SalesDataTable[[#This Row],[Order Date]])</f>
        <v>7</v>
      </c>
      <c r="F1458" s="16" t="str">
        <f>TEXT(SalesDataTable[[#This Row],[Order Date]],"MMM")</f>
        <v>Jul</v>
      </c>
      <c r="G1458" s="4" t="s">
        <v>11</v>
      </c>
      <c r="H1458" s="4" t="s">
        <v>39</v>
      </c>
      <c r="I1458" s="4" t="s">
        <v>2</v>
      </c>
      <c r="J1458" s="4" t="s">
        <v>13</v>
      </c>
      <c r="K1458" s="4" t="s">
        <v>14</v>
      </c>
      <c r="L1458" s="4" t="s">
        <v>32</v>
      </c>
      <c r="M1458" s="8">
        <v>2</v>
      </c>
      <c r="N1458" s="5">
        <v>46.41</v>
      </c>
      <c r="O1458" s="6">
        <v>0</v>
      </c>
      <c r="P1458" s="5">
        <v>18.600000000000001</v>
      </c>
      <c r="Q1458" s="5">
        <f t="shared" si="88"/>
        <v>92.82</v>
      </c>
      <c r="R1458" s="5">
        <f t="shared" si="89"/>
        <v>37.200000000000003</v>
      </c>
      <c r="S1458" s="5">
        <f t="shared" si="90"/>
        <v>55.61999999999999</v>
      </c>
      <c r="T1458" s="7">
        <f t="shared" si="91"/>
        <v>0.59922430510665803</v>
      </c>
    </row>
    <row r="1459" spans="1:20" ht="15.6">
      <c r="A1459" s="2">
        <v>2838</v>
      </c>
      <c r="B1459" s="3">
        <v>46226</v>
      </c>
      <c r="C1459" s="4">
        <f>YEAR(SalesDataTable[[#This Row],[Order Date]])</f>
        <v>2026</v>
      </c>
      <c r="D1459" s="16" t="str">
        <f>"Q"&amp;ROUNDUP(MONTH(SalesDataTable[[#This Row],[Order Date]])/3,0)</f>
        <v>Q3</v>
      </c>
      <c r="E1459" s="4">
        <f>MONTH(SalesDataTable[[#This Row],[Order Date]])</f>
        <v>7</v>
      </c>
      <c r="F1459" s="16" t="str">
        <f>TEXT(SalesDataTable[[#This Row],[Order Date]],"MMM")</f>
        <v>Jul</v>
      </c>
      <c r="G1459" s="4" t="s">
        <v>20</v>
      </c>
      <c r="H1459" s="4" t="s">
        <v>47</v>
      </c>
      <c r="I1459" s="4" t="s">
        <v>28</v>
      </c>
      <c r="J1459" s="4" t="s">
        <v>13</v>
      </c>
      <c r="K1459" s="4" t="s">
        <v>9</v>
      </c>
      <c r="L1459" s="4" t="s">
        <v>46</v>
      </c>
      <c r="M1459" s="8">
        <v>1</v>
      </c>
      <c r="N1459" s="5">
        <v>69.75</v>
      </c>
      <c r="O1459" s="6">
        <v>0</v>
      </c>
      <c r="P1459" s="5">
        <v>33.299999999999997</v>
      </c>
      <c r="Q1459" s="5">
        <f t="shared" si="88"/>
        <v>69.75</v>
      </c>
      <c r="R1459" s="5">
        <f t="shared" si="89"/>
        <v>33.299999999999997</v>
      </c>
      <c r="S1459" s="5">
        <f t="shared" si="90"/>
        <v>36.450000000000003</v>
      </c>
      <c r="T1459" s="7">
        <f t="shared" si="91"/>
        <v>0.52258064516129032</v>
      </c>
    </row>
    <row r="1460" spans="1:20" ht="15.6">
      <c r="A1460" s="2">
        <v>3730</v>
      </c>
      <c r="B1460" s="3">
        <v>46226</v>
      </c>
      <c r="C1460" s="4">
        <f>YEAR(SalesDataTable[[#This Row],[Order Date]])</f>
        <v>2026</v>
      </c>
      <c r="D1460" s="16" t="str">
        <f>"Q"&amp;ROUNDUP(MONTH(SalesDataTable[[#This Row],[Order Date]])/3,0)</f>
        <v>Q3</v>
      </c>
      <c r="E1460" s="4">
        <f>MONTH(SalesDataTable[[#This Row],[Order Date]])</f>
        <v>7</v>
      </c>
      <c r="F1460" s="16" t="str">
        <f>TEXT(SalesDataTable[[#This Row],[Order Date]],"MMM")</f>
        <v>Jul</v>
      </c>
      <c r="G1460" s="4" t="s">
        <v>0</v>
      </c>
      <c r="H1460" s="4" t="s">
        <v>50</v>
      </c>
      <c r="I1460" s="4" t="s">
        <v>19</v>
      </c>
      <c r="J1460" s="4" t="s">
        <v>16</v>
      </c>
      <c r="K1460" s="4" t="s">
        <v>4</v>
      </c>
      <c r="L1460" s="4" t="s">
        <v>26</v>
      </c>
      <c r="M1460" s="8">
        <v>3</v>
      </c>
      <c r="N1460" s="5">
        <v>40.81</v>
      </c>
      <c r="O1460" s="6">
        <v>0</v>
      </c>
      <c r="P1460" s="5">
        <v>16.86</v>
      </c>
      <c r="Q1460" s="5">
        <f t="shared" si="88"/>
        <v>122.43</v>
      </c>
      <c r="R1460" s="5">
        <f t="shared" si="89"/>
        <v>50.58</v>
      </c>
      <c r="S1460" s="5">
        <f t="shared" si="90"/>
        <v>71.850000000000009</v>
      </c>
      <c r="T1460" s="7">
        <f t="shared" si="91"/>
        <v>0.58686596422445481</v>
      </c>
    </row>
    <row r="1461" spans="1:20" ht="15.6">
      <c r="A1461" s="2">
        <v>4287</v>
      </c>
      <c r="B1461" s="3">
        <v>46226</v>
      </c>
      <c r="C1461" s="4">
        <f>YEAR(SalesDataTable[[#This Row],[Order Date]])</f>
        <v>2026</v>
      </c>
      <c r="D1461" s="16" t="str">
        <f>"Q"&amp;ROUNDUP(MONTH(SalesDataTable[[#This Row],[Order Date]])/3,0)</f>
        <v>Q3</v>
      </c>
      <c r="E1461" s="4">
        <f>MONTH(SalesDataTable[[#This Row],[Order Date]])</f>
        <v>7</v>
      </c>
      <c r="F1461" s="16" t="str">
        <f>TEXT(SalesDataTable[[#This Row],[Order Date]],"MMM")</f>
        <v>Jul</v>
      </c>
      <c r="G1461" s="4" t="s">
        <v>20</v>
      </c>
      <c r="H1461" s="4" t="s">
        <v>33</v>
      </c>
      <c r="I1461" s="4" t="s">
        <v>28</v>
      </c>
      <c r="J1461" s="4" t="s">
        <v>3</v>
      </c>
      <c r="K1461" s="4" t="s">
        <v>9</v>
      </c>
      <c r="L1461" s="4" t="s">
        <v>37</v>
      </c>
      <c r="M1461" s="8">
        <v>5</v>
      </c>
      <c r="N1461" s="5">
        <v>156.69</v>
      </c>
      <c r="O1461" s="6">
        <v>0</v>
      </c>
      <c r="P1461" s="5">
        <v>80.489999999999995</v>
      </c>
      <c r="Q1461" s="5">
        <f t="shared" si="88"/>
        <v>783.45</v>
      </c>
      <c r="R1461" s="5">
        <f t="shared" si="89"/>
        <v>402.45</v>
      </c>
      <c r="S1461" s="5">
        <f t="shared" si="90"/>
        <v>381.00000000000006</v>
      </c>
      <c r="T1461" s="7">
        <f t="shared" si="91"/>
        <v>0.48631054949262881</v>
      </c>
    </row>
    <row r="1462" spans="1:20" ht="15.6">
      <c r="A1462" s="2">
        <v>4297</v>
      </c>
      <c r="B1462" s="3">
        <v>46226</v>
      </c>
      <c r="C1462" s="4">
        <f>YEAR(SalesDataTable[[#This Row],[Order Date]])</f>
        <v>2026</v>
      </c>
      <c r="D1462" s="16" t="str">
        <f>"Q"&amp;ROUNDUP(MONTH(SalesDataTable[[#This Row],[Order Date]])/3,0)</f>
        <v>Q3</v>
      </c>
      <c r="E1462" s="4">
        <f>MONTH(SalesDataTable[[#This Row],[Order Date]])</f>
        <v>7</v>
      </c>
      <c r="F1462" s="16" t="str">
        <f>TEXT(SalesDataTable[[#This Row],[Order Date]],"MMM")</f>
        <v>Jul</v>
      </c>
      <c r="G1462" s="4" t="s">
        <v>6</v>
      </c>
      <c r="H1462" s="4" t="s">
        <v>27</v>
      </c>
      <c r="I1462" s="4" t="s">
        <v>28</v>
      </c>
      <c r="J1462" s="4" t="s">
        <v>3</v>
      </c>
      <c r="K1462" s="4" t="s">
        <v>14</v>
      </c>
      <c r="L1462" s="4" t="s">
        <v>48</v>
      </c>
      <c r="M1462" s="8">
        <v>1</v>
      </c>
      <c r="N1462" s="5">
        <v>168.59</v>
      </c>
      <c r="O1462" s="6">
        <v>0.1</v>
      </c>
      <c r="P1462" s="5">
        <v>88.8</v>
      </c>
      <c r="Q1462" s="5">
        <f t="shared" si="88"/>
        <v>151.73099999999999</v>
      </c>
      <c r="R1462" s="5">
        <f t="shared" si="89"/>
        <v>88.8</v>
      </c>
      <c r="S1462" s="5">
        <f t="shared" si="90"/>
        <v>62.930999999999997</v>
      </c>
      <c r="T1462" s="7">
        <f t="shared" si="91"/>
        <v>0.41475374181940405</v>
      </c>
    </row>
    <row r="1463" spans="1:20" ht="15.6">
      <c r="A1463" s="2">
        <v>5118</v>
      </c>
      <c r="B1463" s="3">
        <v>46226</v>
      </c>
      <c r="C1463" s="4">
        <f>YEAR(SalesDataTable[[#This Row],[Order Date]])</f>
        <v>2026</v>
      </c>
      <c r="D1463" s="16" t="str">
        <f>"Q"&amp;ROUNDUP(MONTH(SalesDataTable[[#This Row],[Order Date]])/3,0)</f>
        <v>Q3</v>
      </c>
      <c r="E1463" s="4">
        <f>MONTH(SalesDataTable[[#This Row],[Order Date]])</f>
        <v>7</v>
      </c>
      <c r="F1463" s="16" t="str">
        <f>TEXT(SalesDataTable[[#This Row],[Order Date]],"MMM")</f>
        <v>Jul</v>
      </c>
      <c r="G1463" s="4" t="s">
        <v>6</v>
      </c>
      <c r="H1463" s="4" t="s">
        <v>43</v>
      </c>
      <c r="I1463" s="4" t="s">
        <v>2</v>
      </c>
      <c r="J1463" s="4" t="s">
        <v>16</v>
      </c>
      <c r="K1463" s="4" t="s">
        <v>14</v>
      </c>
      <c r="L1463" s="4" t="s">
        <v>15</v>
      </c>
      <c r="M1463" s="8">
        <v>5</v>
      </c>
      <c r="N1463" s="5">
        <v>36.880000000000003</v>
      </c>
      <c r="O1463" s="6">
        <v>0.1</v>
      </c>
      <c r="P1463" s="5">
        <v>13.76</v>
      </c>
      <c r="Q1463" s="5">
        <f t="shared" si="88"/>
        <v>165.96</v>
      </c>
      <c r="R1463" s="5">
        <f t="shared" si="89"/>
        <v>68.8</v>
      </c>
      <c r="S1463" s="5">
        <f t="shared" si="90"/>
        <v>97.160000000000011</v>
      </c>
      <c r="T1463" s="7">
        <f t="shared" si="91"/>
        <v>0.58544227524704751</v>
      </c>
    </row>
    <row r="1464" spans="1:20" ht="15.6">
      <c r="A1464" s="2">
        <v>363</v>
      </c>
      <c r="B1464" s="3">
        <v>46227</v>
      </c>
      <c r="C1464" s="4">
        <f>YEAR(SalesDataTable[[#This Row],[Order Date]])</f>
        <v>2026</v>
      </c>
      <c r="D1464" s="16" t="str">
        <f>"Q"&amp;ROUNDUP(MONTH(SalesDataTable[[#This Row],[Order Date]])/3,0)</f>
        <v>Q3</v>
      </c>
      <c r="E1464" s="4">
        <f>MONTH(SalesDataTable[[#This Row],[Order Date]])</f>
        <v>7</v>
      </c>
      <c r="F1464" s="16" t="str">
        <f>TEXT(SalesDataTable[[#This Row],[Order Date]],"MMM")</f>
        <v>Jul</v>
      </c>
      <c r="G1464" s="4" t="s">
        <v>0</v>
      </c>
      <c r="H1464" s="4" t="s">
        <v>1</v>
      </c>
      <c r="I1464" s="4" t="s">
        <v>8</v>
      </c>
      <c r="J1464" s="4" t="s">
        <v>16</v>
      </c>
      <c r="K1464" s="4" t="s">
        <v>14</v>
      </c>
      <c r="L1464" s="4" t="s">
        <v>44</v>
      </c>
      <c r="M1464" s="8">
        <v>8</v>
      </c>
      <c r="N1464" s="5">
        <v>136.13</v>
      </c>
      <c r="O1464" s="6">
        <v>0.1</v>
      </c>
      <c r="P1464" s="5">
        <v>66.55</v>
      </c>
      <c r="Q1464" s="5">
        <f t="shared" si="88"/>
        <v>980.13599999999997</v>
      </c>
      <c r="R1464" s="5">
        <f t="shared" si="89"/>
        <v>532.4</v>
      </c>
      <c r="S1464" s="5">
        <f t="shared" si="90"/>
        <v>447.73599999999999</v>
      </c>
      <c r="T1464" s="7">
        <f t="shared" si="91"/>
        <v>0.45681007533648393</v>
      </c>
    </row>
    <row r="1465" spans="1:20" ht="15.6">
      <c r="A1465" s="2">
        <v>4243</v>
      </c>
      <c r="B1465" s="3">
        <v>46227</v>
      </c>
      <c r="C1465" s="4">
        <f>YEAR(SalesDataTable[[#This Row],[Order Date]])</f>
        <v>2026</v>
      </c>
      <c r="D1465" s="16" t="str">
        <f>"Q"&amp;ROUNDUP(MONTH(SalesDataTable[[#This Row],[Order Date]])/3,0)</f>
        <v>Q3</v>
      </c>
      <c r="E1465" s="4">
        <f>MONTH(SalesDataTable[[#This Row],[Order Date]])</f>
        <v>7</v>
      </c>
      <c r="F1465" s="16" t="str">
        <f>TEXT(SalesDataTable[[#This Row],[Order Date]],"MMM")</f>
        <v>Jul</v>
      </c>
      <c r="G1465" s="4" t="s">
        <v>6</v>
      </c>
      <c r="H1465" s="4" t="s">
        <v>49</v>
      </c>
      <c r="I1465" s="4" t="s">
        <v>28</v>
      </c>
      <c r="J1465" s="4" t="s">
        <v>3</v>
      </c>
      <c r="K1465" s="4" t="s">
        <v>4</v>
      </c>
      <c r="L1465" s="4" t="s">
        <v>26</v>
      </c>
      <c r="M1465" s="8">
        <v>2</v>
      </c>
      <c r="N1465" s="5">
        <v>40.479999999999997</v>
      </c>
      <c r="O1465" s="6">
        <v>0.05</v>
      </c>
      <c r="P1465" s="5">
        <v>16.93</v>
      </c>
      <c r="Q1465" s="5">
        <f t="shared" si="88"/>
        <v>76.911999999999992</v>
      </c>
      <c r="R1465" s="5">
        <f t="shared" si="89"/>
        <v>33.86</v>
      </c>
      <c r="S1465" s="5">
        <f t="shared" si="90"/>
        <v>43.051999999999992</v>
      </c>
      <c r="T1465" s="7">
        <f t="shared" si="91"/>
        <v>0.5597566049511129</v>
      </c>
    </row>
    <row r="1466" spans="1:20" ht="15.6">
      <c r="A1466" s="2">
        <v>4348</v>
      </c>
      <c r="B1466" s="3">
        <v>46227</v>
      </c>
      <c r="C1466" s="4">
        <f>YEAR(SalesDataTable[[#This Row],[Order Date]])</f>
        <v>2026</v>
      </c>
      <c r="D1466" s="16" t="str">
        <f>"Q"&amp;ROUNDUP(MONTH(SalesDataTable[[#This Row],[Order Date]])/3,0)</f>
        <v>Q3</v>
      </c>
      <c r="E1466" s="4">
        <f>MONTH(SalesDataTable[[#This Row],[Order Date]])</f>
        <v>7</v>
      </c>
      <c r="F1466" s="16" t="str">
        <f>TEXT(SalesDataTable[[#This Row],[Order Date]],"MMM")</f>
        <v>Jul</v>
      </c>
      <c r="G1466" s="4" t="s">
        <v>0</v>
      </c>
      <c r="H1466" s="4" t="s">
        <v>1</v>
      </c>
      <c r="I1466" s="4" t="s">
        <v>2</v>
      </c>
      <c r="J1466" s="4" t="s">
        <v>13</v>
      </c>
      <c r="K1466" s="4" t="s">
        <v>4</v>
      </c>
      <c r="L1466" s="4" t="s">
        <v>22</v>
      </c>
      <c r="M1466" s="8">
        <v>4</v>
      </c>
      <c r="N1466" s="5">
        <v>50.09</v>
      </c>
      <c r="O1466" s="6">
        <v>0</v>
      </c>
      <c r="P1466" s="5">
        <v>22.11</v>
      </c>
      <c r="Q1466" s="5">
        <f t="shared" si="88"/>
        <v>200.36</v>
      </c>
      <c r="R1466" s="5">
        <f t="shared" si="89"/>
        <v>88.44</v>
      </c>
      <c r="S1466" s="5">
        <f t="shared" si="90"/>
        <v>111.92000000000002</v>
      </c>
      <c r="T1466" s="7">
        <f t="shared" si="91"/>
        <v>0.55859452984627678</v>
      </c>
    </row>
    <row r="1467" spans="1:20" ht="15.6">
      <c r="A1467" s="2">
        <v>4405</v>
      </c>
      <c r="B1467" s="3">
        <v>46227</v>
      </c>
      <c r="C1467" s="4">
        <f>YEAR(SalesDataTable[[#This Row],[Order Date]])</f>
        <v>2026</v>
      </c>
      <c r="D1467" s="16" t="str">
        <f>"Q"&amp;ROUNDUP(MONTH(SalesDataTable[[#This Row],[Order Date]])/3,0)</f>
        <v>Q3</v>
      </c>
      <c r="E1467" s="4">
        <f>MONTH(SalesDataTable[[#This Row],[Order Date]])</f>
        <v>7</v>
      </c>
      <c r="F1467" s="16" t="str">
        <f>TEXT(SalesDataTable[[#This Row],[Order Date]],"MMM")</f>
        <v>Jul</v>
      </c>
      <c r="G1467" s="4" t="s">
        <v>20</v>
      </c>
      <c r="H1467" s="4" t="s">
        <v>33</v>
      </c>
      <c r="I1467" s="4" t="s">
        <v>2</v>
      </c>
      <c r="J1467" s="4" t="s">
        <v>3</v>
      </c>
      <c r="K1467" s="4" t="s">
        <v>9</v>
      </c>
      <c r="L1467" s="4" t="s">
        <v>37</v>
      </c>
      <c r="M1467" s="8">
        <v>1</v>
      </c>
      <c r="N1467" s="5">
        <v>156.54</v>
      </c>
      <c r="O1467" s="6">
        <v>0.1</v>
      </c>
      <c r="P1467" s="5">
        <v>77.38</v>
      </c>
      <c r="Q1467" s="5">
        <f t="shared" si="88"/>
        <v>140.886</v>
      </c>
      <c r="R1467" s="5">
        <f t="shared" si="89"/>
        <v>77.38</v>
      </c>
      <c r="S1467" s="5">
        <f t="shared" si="90"/>
        <v>63.506</v>
      </c>
      <c r="T1467" s="7">
        <f t="shared" si="91"/>
        <v>0.4507616086765186</v>
      </c>
    </row>
    <row r="1468" spans="1:20" ht="15.6">
      <c r="A1468" s="2">
        <v>4857</v>
      </c>
      <c r="B1468" s="3">
        <v>46227</v>
      </c>
      <c r="C1468" s="4">
        <f>YEAR(SalesDataTable[[#This Row],[Order Date]])</f>
        <v>2026</v>
      </c>
      <c r="D1468" s="16" t="str">
        <f>"Q"&amp;ROUNDUP(MONTH(SalesDataTable[[#This Row],[Order Date]])/3,0)</f>
        <v>Q3</v>
      </c>
      <c r="E1468" s="4">
        <f>MONTH(SalesDataTable[[#This Row],[Order Date]])</f>
        <v>7</v>
      </c>
      <c r="F1468" s="16" t="str">
        <f>TEXT(SalesDataTable[[#This Row],[Order Date]],"MMM")</f>
        <v>Jul</v>
      </c>
      <c r="G1468" s="4" t="s">
        <v>6</v>
      </c>
      <c r="H1468" s="4" t="s">
        <v>27</v>
      </c>
      <c r="I1468" s="4" t="s">
        <v>19</v>
      </c>
      <c r="J1468" s="4" t="s">
        <v>3</v>
      </c>
      <c r="K1468" s="4" t="s">
        <v>9</v>
      </c>
      <c r="L1468" s="4" t="s">
        <v>37</v>
      </c>
      <c r="M1468" s="8">
        <v>1</v>
      </c>
      <c r="N1468" s="5">
        <v>152.1</v>
      </c>
      <c r="O1468" s="6">
        <v>0.1</v>
      </c>
      <c r="P1468" s="5">
        <v>80.459999999999994</v>
      </c>
      <c r="Q1468" s="5">
        <f t="shared" si="88"/>
        <v>136.88999999999999</v>
      </c>
      <c r="R1468" s="5">
        <f t="shared" si="89"/>
        <v>80.459999999999994</v>
      </c>
      <c r="S1468" s="5">
        <f t="shared" si="90"/>
        <v>56.429999999999993</v>
      </c>
      <c r="T1468" s="7">
        <f t="shared" si="91"/>
        <v>0.41222879684418146</v>
      </c>
    </row>
    <row r="1469" spans="1:20" ht="15.6">
      <c r="A1469" s="2">
        <v>87</v>
      </c>
      <c r="B1469" s="3">
        <v>46228</v>
      </c>
      <c r="C1469" s="4">
        <f>YEAR(SalesDataTable[[#This Row],[Order Date]])</f>
        <v>2026</v>
      </c>
      <c r="D1469" s="16" t="str">
        <f>"Q"&amp;ROUNDUP(MONTH(SalesDataTable[[#This Row],[Order Date]])/3,0)</f>
        <v>Q3</v>
      </c>
      <c r="E1469" s="4">
        <f>MONTH(SalesDataTable[[#This Row],[Order Date]])</f>
        <v>7</v>
      </c>
      <c r="F1469" s="16" t="str">
        <f>TEXT(SalesDataTable[[#This Row],[Order Date]],"MMM")</f>
        <v>Jul</v>
      </c>
      <c r="G1469" s="4" t="s">
        <v>6</v>
      </c>
      <c r="H1469" s="4" t="s">
        <v>41</v>
      </c>
      <c r="I1469" s="4" t="s">
        <v>2</v>
      </c>
      <c r="J1469" s="4" t="s">
        <v>3</v>
      </c>
      <c r="K1469" s="4" t="s">
        <v>9</v>
      </c>
      <c r="L1469" s="4" t="s">
        <v>37</v>
      </c>
      <c r="M1469" s="8">
        <v>1</v>
      </c>
      <c r="N1469" s="5">
        <v>155.35</v>
      </c>
      <c r="O1469" s="6">
        <v>0</v>
      </c>
      <c r="P1469" s="5">
        <v>80.47</v>
      </c>
      <c r="Q1469" s="5">
        <f t="shared" si="88"/>
        <v>155.35</v>
      </c>
      <c r="R1469" s="5">
        <f t="shared" si="89"/>
        <v>80.47</v>
      </c>
      <c r="S1469" s="5">
        <f t="shared" si="90"/>
        <v>74.88</v>
      </c>
      <c r="T1469" s="7">
        <f t="shared" si="91"/>
        <v>0.48200836820083681</v>
      </c>
    </row>
    <row r="1470" spans="1:20" ht="15.6">
      <c r="A1470" s="2">
        <v>315</v>
      </c>
      <c r="B1470" s="3">
        <v>46228</v>
      </c>
      <c r="C1470" s="4">
        <f>YEAR(SalesDataTable[[#This Row],[Order Date]])</f>
        <v>2026</v>
      </c>
      <c r="D1470" s="16" t="str">
        <f>"Q"&amp;ROUNDUP(MONTH(SalesDataTable[[#This Row],[Order Date]])/3,0)</f>
        <v>Q3</v>
      </c>
      <c r="E1470" s="4">
        <f>MONTH(SalesDataTable[[#This Row],[Order Date]])</f>
        <v>7</v>
      </c>
      <c r="F1470" s="16" t="str">
        <f>TEXT(SalesDataTable[[#This Row],[Order Date]],"MMM")</f>
        <v>Jul</v>
      </c>
      <c r="G1470" s="4" t="s">
        <v>11</v>
      </c>
      <c r="H1470" s="4" t="s">
        <v>18</v>
      </c>
      <c r="I1470" s="4" t="s">
        <v>28</v>
      </c>
      <c r="J1470" s="4" t="s">
        <v>13</v>
      </c>
      <c r="K1470" s="4" t="s">
        <v>4</v>
      </c>
      <c r="L1470" s="4" t="s">
        <v>5</v>
      </c>
      <c r="M1470" s="8">
        <v>1</v>
      </c>
      <c r="N1470" s="5">
        <v>81.13</v>
      </c>
      <c r="O1470" s="6">
        <v>0.05</v>
      </c>
      <c r="P1470" s="5">
        <v>42.41</v>
      </c>
      <c r="Q1470" s="5">
        <f t="shared" si="88"/>
        <v>77.073499999999996</v>
      </c>
      <c r="R1470" s="5">
        <f t="shared" si="89"/>
        <v>42.41</v>
      </c>
      <c r="S1470" s="5">
        <f t="shared" si="90"/>
        <v>34.663499999999999</v>
      </c>
      <c r="T1470" s="7">
        <f t="shared" si="91"/>
        <v>0.44974602165465433</v>
      </c>
    </row>
    <row r="1471" spans="1:20" ht="15.6">
      <c r="A1471" s="2">
        <v>970</v>
      </c>
      <c r="B1471" s="3">
        <v>46228</v>
      </c>
      <c r="C1471" s="4">
        <f>YEAR(SalesDataTable[[#This Row],[Order Date]])</f>
        <v>2026</v>
      </c>
      <c r="D1471" s="16" t="str">
        <f>"Q"&amp;ROUNDUP(MONTH(SalesDataTable[[#This Row],[Order Date]])/3,0)</f>
        <v>Q3</v>
      </c>
      <c r="E1471" s="4">
        <f>MONTH(SalesDataTable[[#This Row],[Order Date]])</f>
        <v>7</v>
      </c>
      <c r="F1471" s="16" t="str">
        <f>TEXT(SalesDataTable[[#This Row],[Order Date]],"MMM")</f>
        <v>Jul</v>
      </c>
      <c r="G1471" s="4" t="s">
        <v>6</v>
      </c>
      <c r="H1471" s="4" t="s">
        <v>41</v>
      </c>
      <c r="I1471" s="4" t="s">
        <v>2</v>
      </c>
      <c r="J1471" s="4" t="s">
        <v>13</v>
      </c>
      <c r="K1471" s="4" t="s">
        <v>9</v>
      </c>
      <c r="L1471" s="4" t="s">
        <v>17</v>
      </c>
      <c r="M1471" s="8">
        <v>1</v>
      </c>
      <c r="N1471" s="5">
        <v>145.87</v>
      </c>
      <c r="O1471" s="6">
        <v>0</v>
      </c>
      <c r="P1471" s="5">
        <v>81.430000000000007</v>
      </c>
      <c r="Q1471" s="5">
        <f t="shared" si="88"/>
        <v>145.87</v>
      </c>
      <c r="R1471" s="5">
        <f t="shared" si="89"/>
        <v>81.430000000000007</v>
      </c>
      <c r="S1471" s="5">
        <f t="shared" si="90"/>
        <v>64.44</v>
      </c>
      <c r="T1471" s="7">
        <f t="shared" si="91"/>
        <v>0.44176321382052508</v>
      </c>
    </row>
    <row r="1472" spans="1:20" ht="15.6">
      <c r="A1472" s="2">
        <v>1891</v>
      </c>
      <c r="B1472" s="3">
        <v>46228</v>
      </c>
      <c r="C1472" s="4">
        <f>YEAR(SalesDataTable[[#This Row],[Order Date]])</f>
        <v>2026</v>
      </c>
      <c r="D1472" s="16" t="str">
        <f>"Q"&amp;ROUNDUP(MONTH(SalesDataTable[[#This Row],[Order Date]])/3,0)</f>
        <v>Q3</v>
      </c>
      <c r="E1472" s="4">
        <f>MONTH(SalesDataTable[[#This Row],[Order Date]])</f>
        <v>7</v>
      </c>
      <c r="F1472" s="16" t="str">
        <f>TEXT(SalesDataTable[[#This Row],[Order Date]],"MMM")</f>
        <v>Jul</v>
      </c>
      <c r="G1472" s="4" t="s">
        <v>6</v>
      </c>
      <c r="H1472" s="4" t="s">
        <v>43</v>
      </c>
      <c r="I1472" s="4" t="s">
        <v>2</v>
      </c>
      <c r="J1472" s="4" t="s">
        <v>13</v>
      </c>
      <c r="K1472" s="4" t="s">
        <v>9</v>
      </c>
      <c r="L1472" s="4" t="s">
        <v>37</v>
      </c>
      <c r="M1472" s="8">
        <v>6</v>
      </c>
      <c r="N1472" s="5">
        <v>151.88999999999999</v>
      </c>
      <c r="O1472" s="6">
        <v>0.15</v>
      </c>
      <c r="P1472" s="5">
        <v>76.83</v>
      </c>
      <c r="Q1472" s="5">
        <f t="shared" si="88"/>
        <v>774.6389999999999</v>
      </c>
      <c r="R1472" s="5">
        <f t="shared" si="89"/>
        <v>460.98</v>
      </c>
      <c r="S1472" s="5">
        <f t="shared" si="90"/>
        <v>313.65899999999988</v>
      </c>
      <c r="T1472" s="7">
        <f t="shared" si="91"/>
        <v>0.40490989996630677</v>
      </c>
    </row>
    <row r="1473" spans="1:20" ht="15.6">
      <c r="A1473" s="2">
        <v>2148</v>
      </c>
      <c r="B1473" s="3">
        <v>46228</v>
      </c>
      <c r="C1473" s="4">
        <f>YEAR(SalesDataTable[[#This Row],[Order Date]])</f>
        <v>2026</v>
      </c>
      <c r="D1473" s="16" t="str">
        <f>"Q"&amp;ROUNDUP(MONTH(SalesDataTable[[#This Row],[Order Date]])/3,0)</f>
        <v>Q3</v>
      </c>
      <c r="E1473" s="4">
        <f>MONTH(SalesDataTable[[#This Row],[Order Date]])</f>
        <v>7</v>
      </c>
      <c r="F1473" s="16" t="str">
        <f>TEXT(SalesDataTable[[#This Row],[Order Date]],"MMM")</f>
        <v>Jul</v>
      </c>
      <c r="G1473" s="4" t="s">
        <v>11</v>
      </c>
      <c r="H1473" s="4" t="s">
        <v>39</v>
      </c>
      <c r="I1473" s="4" t="s">
        <v>2</v>
      </c>
      <c r="J1473" s="4" t="s">
        <v>13</v>
      </c>
      <c r="K1473" s="4" t="s">
        <v>34</v>
      </c>
      <c r="L1473" s="4" t="s">
        <v>35</v>
      </c>
      <c r="M1473" s="8">
        <v>2</v>
      </c>
      <c r="N1473" s="5">
        <v>41.14</v>
      </c>
      <c r="O1473" s="6">
        <v>0.1</v>
      </c>
      <c r="P1473" s="5">
        <v>14.84</v>
      </c>
      <c r="Q1473" s="5">
        <f t="shared" si="88"/>
        <v>74.052000000000007</v>
      </c>
      <c r="R1473" s="5">
        <f t="shared" si="89"/>
        <v>29.68</v>
      </c>
      <c r="S1473" s="5">
        <f t="shared" si="90"/>
        <v>44.372000000000007</v>
      </c>
      <c r="T1473" s="7">
        <f t="shared" si="91"/>
        <v>0.59920056176740677</v>
      </c>
    </row>
    <row r="1474" spans="1:20" ht="15.6">
      <c r="A1474" s="2">
        <v>2467</v>
      </c>
      <c r="B1474" s="3">
        <v>46228</v>
      </c>
      <c r="C1474" s="4">
        <f>YEAR(SalesDataTable[[#This Row],[Order Date]])</f>
        <v>2026</v>
      </c>
      <c r="D1474" s="16" t="str">
        <f>"Q"&amp;ROUNDUP(MONTH(SalesDataTable[[#This Row],[Order Date]])/3,0)</f>
        <v>Q3</v>
      </c>
      <c r="E1474" s="4">
        <f>MONTH(SalesDataTable[[#This Row],[Order Date]])</f>
        <v>7</v>
      </c>
      <c r="F1474" s="16" t="str">
        <f>TEXT(SalesDataTable[[#This Row],[Order Date]],"MMM")</f>
        <v>Jul</v>
      </c>
      <c r="G1474" s="4" t="s">
        <v>20</v>
      </c>
      <c r="H1474" s="4" t="s">
        <v>21</v>
      </c>
      <c r="I1474" s="4" t="s">
        <v>19</v>
      </c>
      <c r="J1474" s="4" t="s">
        <v>3</v>
      </c>
      <c r="K1474" s="4" t="s">
        <v>4</v>
      </c>
      <c r="L1474" s="4" t="s">
        <v>22</v>
      </c>
      <c r="M1474" s="8">
        <v>1</v>
      </c>
      <c r="N1474" s="5">
        <v>49.5</v>
      </c>
      <c r="O1474" s="6">
        <v>0</v>
      </c>
      <c r="P1474" s="5">
        <v>21.83</v>
      </c>
      <c r="Q1474" s="5">
        <f t="shared" ref="Q1474:Q1537" si="92">M1474*N1474*(1-O1474)</f>
        <v>49.5</v>
      </c>
      <c r="R1474" s="5">
        <f t="shared" ref="R1474:R1537" si="93">M1474*P1474</f>
        <v>21.83</v>
      </c>
      <c r="S1474" s="5">
        <f t="shared" ref="S1474:S1537" si="94">Q1474-R1474</f>
        <v>27.67</v>
      </c>
      <c r="T1474" s="7">
        <f t="shared" ref="T1474:T1537" si="95">IFERROR(S1474/Q1474,0)</f>
        <v>0.55898989898989904</v>
      </c>
    </row>
    <row r="1475" spans="1:20" ht="15.6">
      <c r="A1475" s="2">
        <v>3710</v>
      </c>
      <c r="B1475" s="3">
        <v>46228</v>
      </c>
      <c r="C1475" s="4">
        <f>YEAR(SalesDataTable[[#This Row],[Order Date]])</f>
        <v>2026</v>
      </c>
      <c r="D1475" s="16" t="str">
        <f>"Q"&amp;ROUNDUP(MONTH(SalesDataTable[[#This Row],[Order Date]])/3,0)</f>
        <v>Q3</v>
      </c>
      <c r="E1475" s="4">
        <f>MONTH(SalesDataTable[[#This Row],[Order Date]])</f>
        <v>7</v>
      </c>
      <c r="F1475" s="16" t="str">
        <f>TEXT(SalesDataTable[[#This Row],[Order Date]],"MMM")</f>
        <v>Jul</v>
      </c>
      <c r="G1475" s="4" t="s">
        <v>20</v>
      </c>
      <c r="H1475" s="4" t="s">
        <v>31</v>
      </c>
      <c r="I1475" s="4" t="s">
        <v>2</v>
      </c>
      <c r="J1475" s="4" t="s">
        <v>13</v>
      </c>
      <c r="K1475" s="4" t="s">
        <v>14</v>
      </c>
      <c r="L1475" s="4" t="s">
        <v>32</v>
      </c>
      <c r="M1475" s="8">
        <v>2</v>
      </c>
      <c r="N1475" s="5">
        <v>46.48</v>
      </c>
      <c r="O1475" s="6">
        <v>0.05</v>
      </c>
      <c r="P1475" s="5">
        <v>18.760000000000002</v>
      </c>
      <c r="Q1475" s="5">
        <f t="shared" si="92"/>
        <v>88.311999999999983</v>
      </c>
      <c r="R1475" s="5">
        <f t="shared" si="93"/>
        <v>37.520000000000003</v>
      </c>
      <c r="S1475" s="5">
        <f t="shared" si="94"/>
        <v>50.79199999999998</v>
      </c>
      <c r="T1475" s="7">
        <f t="shared" si="95"/>
        <v>0.57514267596702584</v>
      </c>
    </row>
    <row r="1476" spans="1:20" ht="15.6">
      <c r="A1476" s="2">
        <v>3714</v>
      </c>
      <c r="B1476" s="3">
        <v>46228</v>
      </c>
      <c r="C1476" s="4">
        <f>YEAR(SalesDataTable[[#This Row],[Order Date]])</f>
        <v>2026</v>
      </c>
      <c r="D1476" s="16" t="str">
        <f>"Q"&amp;ROUNDUP(MONTH(SalesDataTable[[#This Row],[Order Date]])/3,0)</f>
        <v>Q3</v>
      </c>
      <c r="E1476" s="4">
        <f>MONTH(SalesDataTable[[#This Row],[Order Date]])</f>
        <v>7</v>
      </c>
      <c r="F1476" s="16" t="str">
        <f>TEXT(SalesDataTable[[#This Row],[Order Date]],"MMM")</f>
        <v>Jul</v>
      </c>
      <c r="G1476" s="4" t="s">
        <v>11</v>
      </c>
      <c r="H1476" s="4" t="s">
        <v>12</v>
      </c>
      <c r="I1476" s="4" t="s">
        <v>28</v>
      </c>
      <c r="J1476" s="4" t="s">
        <v>3</v>
      </c>
      <c r="K1476" s="4" t="s">
        <v>14</v>
      </c>
      <c r="L1476" s="4" t="s">
        <v>15</v>
      </c>
      <c r="M1476" s="8">
        <v>1</v>
      </c>
      <c r="N1476" s="5">
        <v>36.909999999999997</v>
      </c>
      <c r="O1476" s="6">
        <v>0</v>
      </c>
      <c r="P1476" s="5">
        <v>13.56</v>
      </c>
      <c r="Q1476" s="5">
        <f t="shared" si="92"/>
        <v>36.909999999999997</v>
      </c>
      <c r="R1476" s="5">
        <f t="shared" si="93"/>
        <v>13.56</v>
      </c>
      <c r="S1476" s="5">
        <f t="shared" si="94"/>
        <v>23.349999999999994</v>
      </c>
      <c r="T1476" s="7">
        <f t="shared" si="95"/>
        <v>0.63261988620969922</v>
      </c>
    </row>
    <row r="1477" spans="1:20" ht="15.6">
      <c r="A1477" s="2">
        <v>3893</v>
      </c>
      <c r="B1477" s="3">
        <v>46228</v>
      </c>
      <c r="C1477" s="4">
        <f>YEAR(SalesDataTable[[#This Row],[Order Date]])</f>
        <v>2026</v>
      </c>
      <c r="D1477" s="16" t="str">
        <f>"Q"&amp;ROUNDUP(MONTH(SalesDataTable[[#This Row],[Order Date]])/3,0)</f>
        <v>Q3</v>
      </c>
      <c r="E1477" s="4">
        <f>MONTH(SalesDataTable[[#This Row],[Order Date]])</f>
        <v>7</v>
      </c>
      <c r="F1477" s="16" t="str">
        <f>TEXT(SalesDataTable[[#This Row],[Order Date]],"MMM")</f>
        <v>Jul</v>
      </c>
      <c r="G1477" s="4" t="s">
        <v>0</v>
      </c>
      <c r="H1477" s="4" t="s">
        <v>1</v>
      </c>
      <c r="I1477" s="4" t="s">
        <v>2</v>
      </c>
      <c r="J1477" s="4" t="s">
        <v>3</v>
      </c>
      <c r="K1477" s="4" t="s">
        <v>14</v>
      </c>
      <c r="L1477" s="4" t="s">
        <v>15</v>
      </c>
      <c r="M1477" s="8">
        <v>1</v>
      </c>
      <c r="N1477" s="5">
        <v>35.6</v>
      </c>
      <c r="O1477" s="6">
        <v>0</v>
      </c>
      <c r="P1477" s="5">
        <v>13.91</v>
      </c>
      <c r="Q1477" s="5">
        <f t="shared" si="92"/>
        <v>35.6</v>
      </c>
      <c r="R1477" s="5">
        <f t="shared" si="93"/>
        <v>13.91</v>
      </c>
      <c r="S1477" s="5">
        <f t="shared" si="94"/>
        <v>21.69</v>
      </c>
      <c r="T1477" s="7">
        <f t="shared" si="95"/>
        <v>0.60926966292134832</v>
      </c>
    </row>
    <row r="1478" spans="1:20" ht="15.6">
      <c r="A1478" s="2">
        <v>4136</v>
      </c>
      <c r="B1478" s="3">
        <v>46228</v>
      </c>
      <c r="C1478" s="4">
        <f>YEAR(SalesDataTable[[#This Row],[Order Date]])</f>
        <v>2026</v>
      </c>
      <c r="D1478" s="16" t="str">
        <f>"Q"&amp;ROUNDUP(MONTH(SalesDataTable[[#This Row],[Order Date]])/3,0)</f>
        <v>Q3</v>
      </c>
      <c r="E1478" s="4">
        <f>MONTH(SalesDataTable[[#This Row],[Order Date]])</f>
        <v>7</v>
      </c>
      <c r="F1478" s="16" t="str">
        <f>TEXT(SalesDataTable[[#This Row],[Order Date]],"MMM")</f>
        <v>Jul</v>
      </c>
      <c r="G1478" s="4" t="s">
        <v>6</v>
      </c>
      <c r="H1478" s="4" t="s">
        <v>41</v>
      </c>
      <c r="I1478" s="4" t="s">
        <v>19</v>
      </c>
      <c r="J1478" s="4" t="s">
        <v>13</v>
      </c>
      <c r="K1478" s="4" t="s">
        <v>4</v>
      </c>
      <c r="L1478" s="4" t="s">
        <v>5</v>
      </c>
      <c r="M1478" s="8">
        <v>2</v>
      </c>
      <c r="N1478" s="5">
        <v>80.25</v>
      </c>
      <c r="O1478" s="6">
        <v>0.05</v>
      </c>
      <c r="P1478" s="5">
        <v>42.39</v>
      </c>
      <c r="Q1478" s="5">
        <f t="shared" si="92"/>
        <v>152.47499999999999</v>
      </c>
      <c r="R1478" s="5">
        <f t="shared" si="93"/>
        <v>84.78</v>
      </c>
      <c r="S1478" s="5">
        <f t="shared" si="94"/>
        <v>67.694999999999993</v>
      </c>
      <c r="T1478" s="7">
        <f t="shared" si="95"/>
        <v>0.44397442203639936</v>
      </c>
    </row>
    <row r="1479" spans="1:20" ht="15.6">
      <c r="A1479" s="2">
        <v>4212</v>
      </c>
      <c r="B1479" s="3">
        <v>46228</v>
      </c>
      <c r="C1479" s="4">
        <f>YEAR(SalesDataTable[[#This Row],[Order Date]])</f>
        <v>2026</v>
      </c>
      <c r="D1479" s="16" t="str">
        <f>"Q"&amp;ROUNDUP(MONTH(SalesDataTable[[#This Row],[Order Date]])/3,0)</f>
        <v>Q3</v>
      </c>
      <c r="E1479" s="4">
        <f>MONTH(SalesDataTable[[#This Row],[Order Date]])</f>
        <v>7</v>
      </c>
      <c r="F1479" s="16" t="str">
        <f>TEXT(SalesDataTable[[#This Row],[Order Date]],"MMM")</f>
        <v>Jul</v>
      </c>
      <c r="G1479" s="4" t="s">
        <v>0</v>
      </c>
      <c r="H1479" s="4" t="s">
        <v>1</v>
      </c>
      <c r="I1479" s="4" t="s">
        <v>28</v>
      </c>
      <c r="J1479" s="4" t="s">
        <v>3</v>
      </c>
      <c r="K1479" s="4" t="s">
        <v>14</v>
      </c>
      <c r="L1479" s="4" t="s">
        <v>32</v>
      </c>
      <c r="M1479" s="8">
        <v>2</v>
      </c>
      <c r="N1479" s="5">
        <v>47.52</v>
      </c>
      <c r="O1479" s="6">
        <v>0.1</v>
      </c>
      <c r="P1479" s="5">
        <v>17.86</v>
      </c>
      <c r="Q1479" s="5">
        <f t="shared" si="92"/>
        <v>85.536000000000001</v>
      </c>
      <c r="R1479" s="5">
        <f t="shared" si="93"/>
        <v>35.72</v>
      </c>
      <c r="S1479" s="5">
        <f t="shared" si="94"/>
        <v>49.816000000000003</v>
      </c>
      <c r="T1479" s="7">
        <f t="shared" si="95"/>
        <v>0.58239805462027683</v>
      </c>
    </row>
    <row r="1480" spans="1:20" ht="15.6">
      <c r="A1480" s="2">
        <v>4332</v>
      </c>
      <c r="B1480" s="3">
        <v>46228</v>
      </c>
      <c r="C1480" s="4">
        <f>YEAR(SalesDataTable[[#This Row],[Order Date]])</f>
        <v>2026</v>
      </c>
      <c r="D1480" s="16" t="str">
        <f>"Q"&amp;ROUNDUP(MONTH(SalesDataTable[[#This Row],[Order Date]])/3,0)</f>
        <v>Q3</v>
      </c>
      <c r="E1480" s="4">
        <f>MONTH(SalesDataTable[[#This Row],[Order Date]])</f>
        <v>7</v>
      </c>
      <c r="F1480" s="16" t="str">
        <f>TEXT(SalesDataTable[[#This Row],[Order Date]],"MMM")</f>
        <v>Jul</v>
      </c>
      <c r="G1480" s="4" t="s">
        <v>20</v>
      </c>
      <c r="H1480" s="4" t="s">
        <v>47</v>
      </c>
      <c r="I1480" s="4" t="s">
        <v>2</v>
      </c>
      <c r="J1480" s="4" t="s">
        <v>13</v>
      </c>
      <c r="K1480" s="4" t="s">
        <v>14</v>
      </c>
      <c r="L1480" s="4" t="s">
        <v>48</v>
      </c>
      <c r="M1480" s="8">
        <v>2</v>
      </c>
      <c r="N1480" s="5">
        <v>164.58</v>
      </c>
      <c r="O1480" s="6">
        <v>0.1</v>
      </c>
      <c r="P1480" s="5">
        <v>86.55</v>
      </c>
      <c r="Q1480" s="5">
        <f t="shared" si="92"/>
        <v>296.24400000000003</v>
      </c>
      <c r="R1480" s="5">
        <f t="shared" si="93"/>
        <v>173.1</v>
      </c>
      <c r="S1480" s="5">
        <f t="shared" si="94"/>
        <v>123.14400000000003</v>
      </c>
      <c r="T1480" s="7">
        <f t="shared" si="95"/>
        <v>0.41568436829100341</v>
      </c>
    </row>
    <row r="1481" spans="1:20" ht="15.6">
      <c r="A1481" s="2">
        <v>702</v>
      </c>
      <c r="B1481" s="3">
        <v>46229</v>
      </c>
      <c r="C1481" s="4">
        <f>YEAR(SalesDataTable[[#This Row],[Order Date]])</f>
        <v>2026</v>
      </c>
      <c r="D1481" s="16" t="str">
        <f>"Q"&amp;ROUNDUP(MONTH(SalesDataTable[[#This Row],[Order Date]])/3,0)</f>
        <v>Q3</v>
      </c>
      <c r="E1481" s="4">
        <f>MONTH(SalesDataTable[[#This Row],[Order Date]])</f>
        <v>7</v>
      </c>
      <c r="F1481" s="16" t="str">
        <f>TEXT(SalesDataTable[[#This Row],[Order Date]],"MMM")</f>
        <v>Jul</v>
      </c>
      <c r="G1481" s="4" t="s">
        <v>0</v>
      </c>
      <c r="H1481" s="4" t="s">
        <v>36</v>
      </c>
      <c r="I1481" s="4" t="s">
        <v>2</v>
      </c>
      <c r="J1481" s="4" t="s">
        <v>13</v>
      </c>
      <c r="K1481" s="4" t="s">
        <v>4</v>
      </c>
      <c r="L1481" s="4" t="s">
        <v>26</v>
      </c>
      <c r="M1481" s="8">
        <v>1</v>
      </c>
      <c r="N1481" s="5">
        <v>39.99</v>
      </c>
      <c r="O1481" s="6">
        <v>0.05</v>
      </c>
      <c r="P1481" s="5">
        <v>16.739999999999998</v>
      </c>
      <c r="Q1481" s="5">
        <f t="shared" si="92"/>
        <v>37.990499999999997</v>
      </c>
      <c r="R1481" s="5">
        <f t="shared" si="93"/>
        <v>16.739999999999998</v>
      </c>
      <c r="S1481" s="5">
        <f t="shared" si="94"/>
        <v>21.250499999999999</v>
      </c>
      <c r="T1481" s="7">
        <f t="shared" si="95"/>
        <v>0.55936352509179932</v>
      </c>
    </row>
    <row r="1482" spans="1:20" ht="15.6">
      <c r="A1482" s="2">
        <v>1223</v>
      </c>
      <c r="B1482" s="3">
        <v>46229</v>
      </c>
      <c r="C1482" s="4">
        <f>YEAR(SalesDataTable[[#This Row],[Order Date]])</f>
        <v>2026</v>
      </c>
      <c r="D1482" s="16" t="str">
        <f>"Q"&amp;ROUNDUP(MONTH(SalesDataTable[[#This Row],[Order Date]])/3,0)</f>
        <v>Q3</v>
      </c>
      <c r="E1482" s="4">
        <f>MONTH(SalesDataTable[[#This Row],[Order Date]])</f>
        <v>7</v>
      </c>
      <c r="F1482" s="16" t="str">
        <f>TEXT(SalesDataTable[[#This Row],[Order Date]],"MMM")</f>
        <v>Jul</v>
      </c>
      <c r="G1482" s="4" t="s">
        <v>6</v>
      </c>
      <c r="H1482" s="4" t="s">
        <v>43</v>
      </c>
      <c r="I1482" s="4" t="s">
        <v>19</v>
      </c>
      <c r="J1482" s="4" t="s">
        <v>13</v>
      </c>
      <c r="K1482" s="4" t="s">
        <v>9</v>
      </c>
      <c r="L1482" s="4" t="s">
        <v>17</v>
      </c>
      <c r="M1482" s="8">
        <v>1</v>
      </c>
      <c r="N1482" s="5">
        <v>140.44</v>
      </c>
      <c r="O1482" s="6">
        <v>0</v>
      </c>
      <c r="P1482" s="5">
        <v>77.08</v>
      </c>
      <c r="Q1482" s="5">
        <f t="shared" si="92"/>
        <v>140.44</v>
      </c>
      <c r="R1482" s="5">
        <f t="shared" si="93"/>
        <v>77.08</v>
      </c>
      <c r="S1482" s="5">
        <f t="shared" si="94"/>
        <v>63.36</v>
      </c>
      <c r="T1482" s="7">
        <f t="shared" si="95"/>
        <v>0.45115351751637711</v>
      </c>
    </row>
    <row r="1483" spans="1:20" ht="15.6">
      <c r="A1483" s="2">
        <v>1370</v>
      </c>
      <c r="B1483" s="3">
        <v>46229</v>
      </c>
      <c r="C1483" s="4">
        <f>YEAR(SalesDataTable[[#This Row],[Order Date]])</f>
        <v>2026</v>
      </c>
      <c r="D1483" s="16" t="str">
        <f>"Q"&amp;ROUNDUP(MONTH(SalesDataTable[[#This Row],[Order Date]])/3,0)</f>
        <v>Q3</v>
      </c>
      <c r="E1483" s="4">
        <f>MONTH(SalesDataTable[[#This Row],[Order Date]])</f>
        <v>7</v>
      </c>
      <c r="F1483" s="16" t="str">
        <f>TEXT(SalesDataTable[[#This Row],[Order Date]],"MMM")</f>
        <v>Jul</v>
      </c>
      <c r="G1483" s="4" t="s">
        <v>11</v>
      </c>
      <c r="H1483" s="4" t="s">
        <v>39</v>
      </c>
      <c r="I1483" s="4" t="s">
        <v>28</v>
      </c>
      <c r="J1483" s="4" t="s">
        <v>13</v>
      </c>
      <c r="K1483" s="4" t="s">
        <v>34</v>
      </c>
      <c r="L1483" s="4" t="s">
        <v>38</v>
      </c>
      <c r="M1483" s="8">
        <v>2</v>
      </c>
      <c r="N1483" s="5">
        <v>123.73</v>
      </c>
      <c r="O1483" s="6">
        <v>0.05</v>
      </c>
      <c r="P1483" s="5">
        <v>68.22</v>
      </c>
      <c r="Q1483" s="5">
        <f t="shared" si="92"/>
        <v>235.08699999999999</v>
      </c>
      <c r="R1483" s="5">
        <f t="shared" si="93"/>
        <v>136.44</v>
      </c>
      <c r="S1483" s="5">
        <f t="shared" si="94"/>
        <v>98.646999999999991</v>
      </c>
      <c r="T1483" s="7">
        <f t="shared" si="95"/>
        <v>0.41961911973014243</v>
      </c>
    </row>
    <row r="1484" spans="1:20" ht="15.6">
      <c r="A1484" s="2">
        <v>3476</v>
      </c>
      <c r="B1484" s="3">
        <v>46229</v>
      </c>
      <c r="C1484" s="4">
        <f>YEAR(SalesDataTable[[#This Row],[Order Date]])</f>
        <v>2026</v>
      </c>
      <c r="D1484" s="16" t="str">
        <f>"Q"&amp;ROUNDUP(MONTH(SalesDataTable[[#This Row],[Order Date]])/3,0)</f>
        <v>Q3</v>
      </c>
      <c r="E1484" s="4">
        <f>MONTH(SalesDataTable[[#This Row],[Order Date]])</f>
        <v>7</v>
      </c>
      <c r="F1484" s="16" t="str">
        <f>TEXT(SalesDataTable[[#This Row],[Order Date]],"MMM")</f>
        <v>Jul</v>
      </c>
      <c r="G1484" s="4" t="s">
        <v>20</v>
      </c>
      <c r="H1484" s="4" t="s">
        <v>47</v>
      </c>
      <c r="I1484" s="4" t="s">
        <v>8</v>
      </c>
      <c r="J1484" s="4" t="s">
        <v>13</v>
      </c>
      <c r="K1484" s="4" t="s">
        <v>14</v>
      </c>
      <c r="L1484" s="4" t="s">
        <v>44</v>
      </c>
      <c r="M1484" s="8">
        <v>3</v>
      </c>
      <c r="N1484" s="5">
        <v>132.68</v>
      </c>
      <c r="O1484" s="6">
        <v>0.15</v>
      </c>
      <c r="P1484" s="5">
        <v>67.38</v>
      </c>
      <c r="Q1484" s="5">
        <f t="shared" si="92"/>
        <v>338.334</v>
      </c>
      <c r="R1484" s="5">
        <f t="shared" si="93"/>
        <v>202.14</v>
      </c>
      <c r="S1484" s="5">
        <f t="shared" si="94"/>
        <v>136.19400000000002</v>
      </c>
      <c r="T1484" s="7">
        <f t="shared" si="95"/>
        <v>0.40254304917625783</v>
      </c>
    </row>
    <row r="1485" spans="1:20" ht="15.6">
      <c r="A1485" s="2">
        <v>4066</v>
      </c>
      <c r="B1485" s="3">
        <v>46229</v>
      </c>
      <c r="C1485" s="4">
        <f>YEAR(SalesDataTable[[#This Row],[Order Date]])</f>
        <v>2026</v>
      </c>
      <c r="D1485" s="16" t="str">
        <f>"Q"&amp;ROUNDUP(MONTH(SalesDataTable[[#This Row],[Order Date]])/3,0)</f>
        <v>Q3</v>
      </c>
      <c r="E1485" s="4">
        <f>MONTH(SalesDataTable[[#This Row],[Order Date]])</f>
        <v>7</v>
      </c>
      <c r="F1485" s="16" t="str">
        <f>TEXT(SalesDataTable[[#This Row],[Order Date]],"MMM")</f>
        <v>Jul</v>
      </c>
      <c r="G1485" s="4" t="s">
        <v>20</v>
      </c>
      <c r="H1485" s="4" t="s">
        <v>31</v>
      </c>
      <c r="I1485" s="4" t="s">
        <v>19</v>
      </c>
      <c r="J1485" s="4" t="s">
        <v>13</v>
      </c>
      <c r="K1485" s="4" t="s">
        <v>34</v>
      </c>
      <c r="L1485" s="4" t="s">
        <v>42</v>
      </c>
      <c r="M1485" s="8">
        <v>1</v>
      </c>
      <c r="N1485" s="5">
        <v>35.479999999999997</v>
      </c>
      <c r="O1485" s="6">
        <v>0.05</v>
      </c>
      <c r="P1485" s="5">
        <v>14.15</v>
      </c>
      <c r="Q1485" s="5">
        <f t="shared" si="92"/>
        <v>33.705999999999996</v>
      </c>
      <c r="R1485" s="5">
        <f t="shared" si="93"/>
        <v>14.15</v>
      </c>
      <c r="S1485" s="5">
        <f t="shared" si="94"/>
        <v>19.555999999999997</v>
      </c>
      <c r="T1485" s="7">
        <f t="shared" si="95"/>
        <v>0.58019343737020113</v>
      </c>
    </row>
    <row r="1486" spans="1:20" ht="15.6">
      <c r="A1486" s="2">
        <v>4153</v>
      </c>
      <c r="B1486" s="3">
        <v>46229</v>
      </c>
      <c r="C1486" s="4">
        <f>YEAR(SalesDataTable[[#This Row],[Order Date]])</f>
        <v>2026</v>
      </c>
      <c r="D1486" s="16" t="str">
        <f>"Q"&amp;ROUNDUP(MONTH(SalesDataTable[[#This Row],[Order Date]])/3,0)</f>
        <v>Q3</v>
      </c>
      <c r="E1486" s="4">
        <f>MONTH(SalesDataTable[[#This Row],[Order Date]])</f>
        <v>7</v>
      </c>
      <c r="F1486" s="16" t="str">
        <f>TEXT(SalesDataTable[[#This Row],[Order Date]],"MMM")</f>
        <v>Jul</v>
      </c>
      <c r="G1486" s="4" t="s">
        <v>20</v>
      </c>
      <c r="H1486" s="4" t="s">
        <v>31</v>
      </c>
      <c r="I1486" s="4" t="s">
        <v>2</v>
      </c>
      <c r="J1486" s="4" t="s">
        <v>16</v>
      </c>
      <c r="K1486" s="4" t="s">
        <v>14</v>
      </c>
      <c r="L1486" s="4" t="s">
        <v>44</v>
      </c>
      <c r="M1486" s="8">
        <v>3</v>
      </c>
      <c r="N1486" s="5">
        <v>134.63</v>
      </c>
      <c r="O1486" s="6">
        <v>0</v>
      </c>
      <c r="P1486" s="5">
        <v>67.2</v>
      </c>
      <c r="Q1486" s="5">
        <f t="shared" si="92"/>
        <v>403.89</v>
      </c>
      <c r="R1486" s="5">
        <f t="shared" si="93"/>
        <v>201.60000000000002</v>
      </c>
      <c r="S1486" s="5">
        <f t="shared" si="94"/>
        <v>202.28999999999996</v>
      </c>
      <c r="T1486" s="7">
        <f t="shared" si="95"/>
        <v>0.50085419297333422</v>
      </c>
    </row>
    <row r="1487" spans="1:20" ht="15.6">
      <c r="A1487" s="2">
        <v>379</v>
      </c>
      <c r="B1487" s="3">
        <v>46230</v>
      </c>
      <c r="C1487" s="4">
        <f>YEAR(SalesDataTable[[#This Row],[Order Date]])</f>
        <v>2026</v>
      </c>
      <c r="D1487" s="16" t="str">
        <f>"Q"&amp;ROUNDUP(MONTH(SalesDataTable[[#This Row],[Order Date]])/3,0)</f>
        <v>Q3</v>
      </c>
      <c r="E1487" s="4">
        <f>MONTH(SalesDataTable[[#This Row],[Order Date]])</f>
        <v>7</v>
      </c>
      <c r="F1487" s="16" t="str">
        <f>TEXT(SalesDataTable[[#This Row],[Order Date]],"MMM")</f>
        <v>Jul</v>
      </c>
      <c r="G1487" s="4" t="s">
        <v>0</v>
      </c>
      <c r="H1487" s="4" t="s">
        <v>36</v>
      </c>
      <c r="I1487" s="4" t="s">
        <v>28</v>
      </c>
      <c r="J1487" s="4" t="s">
        <v>13</v>
      </c>
      <c r="K1487" s="4" t="s">
        <v>9</v>
      </c>
      <c r="L1487" s="4" t="s">
        <v>46</v>
      </c>
      <c r="M1487" s="8">
        <v>3</v>
      </c>
      <c r="N1487" s="5">
        <v>72.03</v>
      </c>
      <c r="O1487" s="6">
        <v>0</v>
      </c>
      <c r="P1487" s="5">
        <v>32.46</v>
      </c>
      <c r="Q1487" s="5">
        <f t="shared" si="92"/>
        <v>216.09</v>
      </c>
      <c r="R1487" s="5">
        <f t="shared" si="93"/>
        <v>97.38</v>
      </c>
      <c r="S1487" s="5">
        <f t="shared" si="94"/>
        <v>118.71000000000001</v>
      </c>
      <c r="T1487" s="7">
        <f t="shared" si="95"/>
        <v>0.54935443565181175</v>
      </c>
    </row>
    <row r="1488" spans="1:20" ht="15.6">
      <c r="A1488" s="2">
        <v>820</v>
      </c>
      <c r="B1488" s="3">
        <v>46230</v>
      </c>
      <c r="C1488" s="4">
        <f>YEAR(SalesDataTable[[#This Row],[Order Date]])</f>
        <v>2026</v>
      </c>
      <c r="D1488" s="16" t="str">
        <f>"Q"&amp;ROUNDUP(MONTH(SalesDataTable[[#This Row],[Order Date]])/3,0)</f>
        <v>Q3</v>
      </c>
      <c r="E1488" s="4">
        <f>MONTH(SalesDataTable[[#This Row],[Order Date]])</f>
        <v>7</v>
      </c>
      <c r="F1488" s="16" t="str">
        <f>TEXT(SalesDataTable[[#This Row],[Order Date]],"MMM")</f>
        <v>Jul</v>
      </c>
      <c r="G1488" s="4" t="s">
        <v>20</v>
      </c>
      <c r="H1488" s="4" t="s">
        <v>31</v>
      </c>
      <c r="I1488" s="4" t="s">
        <v>28</v>
      </c>
      <c r="J1488" s="4" t="s">
        <v>3</v>
      </c>
      <c r="K1488" s="4" t="s">
        <v>34</v>
      </c>
      <c r="L1488" s="4" t="s">
        <v>35</v>
      </c>
      <c r="M1488" s="8">
        <v>1</v>
      </c>
      <c r="N1488" s="5">
        <v>40.24</v>
      </c>
      <c r="O1488" s="6">
        <v>0</v>
      </c>
      <c r="P1488" s="5">
        <v>15.05</v>
      </c>
      <c r="Q1488" s="5">
        <f t="shared" si="92"/>
        <v>40.24</v>
      </c>
      <c r="R1488" s="5">
        <f t="shared" si="93"/>
        <v>15.05</v>
      </c>
      <c r="S1488" s="5">
        <f t="shared" si="94"/>
        <v>25.19</v>
      </c>
      <c r="T1488" s="7">
        <f t="shared" si="95"/>
        <v>0.62599403578528823</v>
      </c>
    </row>
    <row r="1489" spans="1:20" ht="15.6">
      <c r="A1489" s="2">
        <v>2003</v>
      </c>
      <c r="B1489" s="3">
        <v>46230</v>
      </c>
      <c r="C1489" s="4">
        <f>YEAR(SalesDataTable[[#This Row],[Order Date]])</f>
        <v>2026</v>
      </c>
      <c r="D1489" s="16" t="str">
        <f>"Q"&amp;ROUNDUP(MONTH(SalesDataTable[[#This Row],[Order Date]])/3,0)</f>
        <v>Q3</v>
      </c>
      <c r="E1489" s="4">
        <f>MONTH(SalesDataTable[[#This Row],[Order Date]])</f>
        <v>7</v>
      </c>
      <c r="F1489" s="16" t="str">
        <f>TEXT(SalesDataTable[[#This Row],[Order Date]],"MMM")</f>
        <v>Jul</v>
      </c>
      <c r="G1489" s="4" t="s">
        <v>11</v>
      </c>
      <c r="H1489" s="4" t="s">
        <v>25</v>
      </c>
      <c r="I1489" s="4" t="s">
        <v>19</v>
      </c>
      <c r="J1489" s="4" t="s">
        <v>3</v>
      </c>
      <c r="K1489" s="4" t="s">
        <v>14</v>
      </c>
      <c r="L1489" s="4" t="s">
        <v>15</v>
      </c>
      <c r="M1489" s="8">
        <v>1</v>
      </c>
      <c r="N1489" s="5">
        <v>36.14</v>
      </c>
      <c r="O1489" s="6">
        <v>0</v>
      </c>
      <c r="P1489" s="5">
        <v>13.52</v>
      </c>
      <c r="Q1489" s="5">
        <f t="shared" si="92"/>
        <v>36.14</v>
      </c>
      <c r="R1489" s="5">
        <f t="shared" si="93"/>
        <v>13.52</v>
      </c>
      <c r="S1489" s="5">
        <f t="shared" si="94"/>
        <v>22.62</v>
      </c>
      <c r="T1489" s="7">
        <f t="shared" si="95"/>
        <v>0.62589928057553956</v>
      </c>
    </row>
    <row r="1490" spans="1:20" ht="15.6">
      <c r="A1490" s="2">
        <v>2682</v>
      </c>
      <c r="B1490" s="3">
        <v>46230</v>
      </c>
      <c r="C1490" s="4">
        <f>YEAR(SalesDataTable[[#This Row],[Order Date]])</f>
        <v>2026</v>
      </c>
      <c r="D1490" s="16" t="str">
        <f>"Q"&amp;ROUNDUP(MONTH(SalesDataTable[[#This Row],[Order Date]])/3,0)</f>
        <v>Q3</v>
      </c>
      <c r="E1490" s="4">
        <f>MONTH(SalesDataTable[[#This Row],[Order Date]])</f>
        <v>7</v>
      </c>
      <c r="F1490" s="16" t="str">
        <f>TEXT(SalesDataTable[[#This Row],[Order Date]],"MMM")</f>
        <v>Jul</v>
      </c>
      <c r="G1490" s="4" t="s">
        <v>6</v>
      </c>
      <c r="H1490" s="4" t="s">
        <v>41</v>
      </c>
      <c r="I1490" s="4" t="s">
        <v>2</v>
      </c>
      <c r="J1490" s="4" t="s">
        <v>13</v>
      </c>
      <c r="K1490" s="4" t="s">
        <v>34</v>
      </c>
      <c r="L1490" s="4" t="s">
        <v>35</v>
      </c>
      <c r="M1490" s="8">
        <v>2</v>
      </c>
      <c r="N1490" s="5">
        <v>40.22</v>
      </c>
      <c r="O1490" s="6">
        <v>0.05</v>
      </c>
      <c r="P1490" s="5">
        <v>14.72</v>
      </c>
      <c r="Q1490" s="5">
        <f t="shared" si="92"/>
        <v>76.417999999999992</v>
      </c>
      <c r="R1490" s="5">
        <f t="shared" si="93"/>
        <v>29.44</v>
      </c>
      <c r="S1490" s="5">
        <f t="shared" si="94"/>
        <v>46.977999999999994</v>
      </c>
      <c r="T1490" s="7">
        <f t="shared" si="95"/>
        <v>0.61475045146431473</v>
      </c>
    </row>
    <row r="1491" spans="1:20" ht="15.6">
      <c r="A1491" s="2">
        <v>3860</v>
      </c>
      <c r="B1491" s="3">
        <v>46230</v>
      </c>
      <c r="C1491" s="4">
        <f>YEAR(SalesDataTable[[#This Row],[Order Date]])</f>
        <v>2026</v>
      </c>
      <c r="D1491" s="16" t="str">
        <f>"Q"&amp;ROUNDUP(MONTH(SalesDataTable[[#This Row],[Order Date]])/3,0)</f>
        <v>Q3</v>
      </c>
      <c r="E1491" s="4">
        <f>MONTH(SalesDataTable[[#This Row],[Order Date]])</f>
        <v>7</v>
      </c>
      <c r="F1491" s="16" t="str">
        <f>TEXT(SalesDataTable[[#This Row],[Order Date]],"MMM")</f>
        <v>Jul</v>
      </c>
      <c r="G1491" s="4" t="s">
        <v>20</v>
      </c>
      <c r="H1491" s="4" t="s">
        <v>31</v>
      </c>
      <c r="I1491" s="4" t="s">
        <v>2</v>
      </c>
      <c r="J1491" s="4" t="s">
        <v>3</v>
      </c>
      <c r="K1491" s="4" t="s">
        <v>34</v>
      </c>
      <c r="L1491" s="4" t="s">
        <v>42</v>
      </c>
      <c r="M1491" s="8">
        <v>3</v>
      </c>
      <c r="N1491" s="5">
        <v>37.130000000000003</v>
      </c>
      <c r="O1491" s="6">
        <v>0.05</v>
      </c>
      <c r="P1491" s="5">
        <v>14.29</v>
      </c>
      <c r="Q1491" s="5">
        <f t="shared" si="92"/>
        <v>105.82050000000001</v>
      </c>
      <c r="R1491" s="5">
        <f t="shared" si="93"/>
        <v>42.87</v>
      </c>
      <c r="S1491" s="5">
        <f t="shared" si="94"/>
        <v>62.950500000000012</v>
      </c>
      <c r="T1491" s="7">
        <f t="shared" si="95"/>
        <v>0.59488000907196625</v>
      </c>
    </row>
    <row r="1492" spans="1:20" ht="15.6">
      <c r="A1492" s="2">
        <v>4063</v>
      </c>
      <c r="B1492" s="3">
        <v>46230</v>
      </c>
      <c r="C1492" s="4">
        <f>YEAR(SalesDataTable[[#This Row],[Order Date]])</f>
        <v>2026</v>
      </c>
      <c r="D1492" s="16" t="str">
        <f>"Q"&amp;ROUNDUP(MONTH(SalesDataTable[[#This Row],[Order Date]])/3,0)</f>
        <v>Q3</v>
      </c>
      <c r="E1492" s="4">
        <f>MONTH(SalesDataTable[[#This Row],[Order Date]])</f>
        <v>7</v>
      </c>
      <c r="F1492" s="16" t="str">
        <f>TEXT(SalesDataTable[[#This Row],[Order Date]],"MMM")</f>
        <v>Jul</v>
      </c>
      <c r="G1492" s="4" t="s">
        <v>0</v>
      </c>
      <c r="H1492" s="4" t="s">
        <v>36</v>
      </c>
      <c r="I1492" s="4" t="s">
        <v>2</v>
      </c>
      <c r="J1492" s="4" t="s">
        <v>13</v>
      </c>
      <c r="K1492" s="4" t="s">
        <v>23</v>
      </c>
      <c r="L1492" s="4" t="s">
        <v>51</v>
      </c>
      <c r="M1492" s="8">
        <v>4</v>
      </c>
      <c r="N1492" s="5">
        <v>125.07</v>
      </c>
      <c r="O1492" s="6">
        <v>0.05</v>
      </c>
      <c r="P1492" s="5">
        <v>60</v>
      </c>
      <c r="Q1492" s="5">
        <f t="shared" si="92"/>
        <v>475.26599999999996</v>
      </c>
      <c r="R1492" s="5">
        <f t="shared" si="93"/>
        <v>240</v>
      </c>
      <c r="S1492" s="5">
        <f t="shared" si="94"/>
        <v>235.26599999999996</v>
      </c>
      <c r="T1492" s="7">
        <f t="shared" si="95"/>
        <v>0.4950196311118405</v>
      </c>
    </row>
    <row r="1493" spans="1:20" ht="15.6">
      <c r="A1493" s="2">
        <v>4474</v>
      </c>
      <c r="B1493" s="3">
        <v>46230</v>
      </c>
      <c r="C1493" s="4">
        <f>YEAR(SalesDataTable[[#This Row],[Order Date]])</f>
        <v>2026</v>
      </c>
      <c r="D1493" s="16" t="str">
        <f>"Q"&amp;ROUNDUP(MONTH(SalesDataTable[[#This Row],[Order Date]])/3,0)</f>
        <v>Q3</v>
      </c>
      <c r="E1493" s="4">
        <f>MONTH(SalesDataTable[[#This Row],[Order Date]])</f>
        <v>7</v>
      </c>
      <c r="F1493" s="16" t="str">
        <f>TEXT(SalesDataTable[[#This Row],[Order Date]],"MMM")</f>
        <v>Jul</v>
      </c>
      <c r="G1493" s="4" t="s">
        <v>20</v>
      </c>
      <c r="H1493" s="4" t="s">
        <v>47</v>
      </c>
      <c r="I1493" s="4" t="s">
        <v>8</v>
      </c>
      <c r="J1493" s="4" t="s">
        <v>3</v>
      </c>
      <c r="K1493" s="4" t="s">
        <v>34</v>
      </c>
      <c r="L1493" s="4" t="s">
        <v>38</v>
      </c>
      <c r="M1493" s="8">
        <v>5</v>
      </c>
      <c r="N1493" s="5">
        <v>122.14</v>
      </c>
      <c r="O1493" s="6">
        <v>0.05</v>
      </c>
      <c r="P1493" s="5">
        <v>70.64</v>
      </c>
      <c r="Q1493" s="5">
        <f t="shared" si="92"/>
        <v>580.16499999999996</v>
      </c>
      <c r="R1493" s="5">
        <f t="shared" si="93"/>
        <v>353.2</v>
      </c>
      <c r="S1493" s="5">
        <f t="shared" si="94"/>
        <v>226.96499999999997</v>
      </c>
      <c r="T1493" s="7">
        <f t="shared" si="95"/>
        <v>0.39120767367903958</v>
      </c>
    </row>
    <row r="1494" spans="1:20" ht="15.6">
      <c r="A1494" s="2">
        <v>21</v>
      </c>
      <c r="B1494" s="3">
        <v>46231</v>
      </c>
      <c r="C1494" s="4">
        <f>YEAR(SalesDataTable[[#This Row],[Order Date]])</f>
        <v>2026</v>
      </c>
      <c r="D1494" s="16" t="str">
        <f>"Q"&amp;ROUNDUP(MONTH(SalesDataTable[[#This Row],[Order Date]])/3,0)</f>
        <v>Q3</v>
      </c>
      <c r="E1494" s="4">
        <f>MONTH(SalesDataTable[[#This Row],[Order Date]])</f>
        <v>7</v>
      </c>
      <c r="F1494" s="16" t="str">
        <f>TEXT(SalesDataTable[[#This Row],[Order Date]],"MMM")</f>
        <v>Jul</v>
      </c>
      <c r="G1494" s="4" t="s">
        <v>6</v>
      </c>
      <c r="H1494" s="4" t="s">
        <v>41</v>
      </c>
      <c r="I1494" s="4" t="s">
        <v>2</v>
      </c>
      <c r="J1494" s="4" t="s">
        <v>16</v>
      </c>
      <c r="K1494" s="4" t="s">
        <v>23</v>
      </c>
      <c r="L1494" s="4" t="s">
        <v>51</v>
      </c>
      <c r="M1494" s="8">
        <v>1</v>
      </c>
      <c r="N1494" s="5">
        <v>120.09</v>
      </c>
      <c r="O1494" s="6">
        <v>0</v>
      </c>
      <c r="P1494" s="5">
        <v>62.18</v>
      </c>
      <c r="Q1494" s="5">
        <f t="shared" si="92"/>
        <v>120.09</v>
      </c>
      <c r="R1494" s="5">
        <f t="shared" si="93"/>
        <v>62.18</v>
      </c>
      <c r="S1494" s="5">
        <f t="shared" si="94"/>
        <v>57.910000000000004</v>
      </c>
      <c r="T1494" s="7">
        <f t="shared" si="95"/>
        <v>0.48222166708302111</v>
      </c>
    </row>
    <row r="1495" spans="1:20" ht="15.6">
      <c r="A1495" s="2">
        <v>368</v>
      </c>
      <c r="B1495" s="3">
        <v>46231</v>
      </c>
      <c r="C1495" s="4">
        <f>YEAR(SalesDataTable[[#This Row],[Order Date]])</f>
        <v>2026</v>
      </c>
      <c r="D1495" s="16" t="str">
        <f>"Q"&amp;ROUNDUP(MONTH(SalesDataTable[[#This Row],[Order Date]])/3,0)</f>
        <v>Q3</v>
      </c>
      <c r="E1495" s="4">
        <f>MONTH(SalesDataTable[[#This Row],[Order Date]])</f>
        <v>7</v>
      </c>
      <c r="F1495" s="16" t="str">
        <f>TEXT(SalesDataTable[[#This Row],[Order Date]],"MMM")</f>
        <v>Jul</v>
      </c>
      <c r="G1495" s="4" t="s">
        <v>20</v>
      </c>
      <c r="H1495" s="4" t="s">
        <v>21</v>
      </c>
      <c r="I1495" s="4" t="s">
        <v>28</v>
      </c>
      <c r="J1495" s="4" t="s">
        <v>3</v>
      </c>
      <c r="K1495" s="4" t="s">
        <v>4</v>
      </c>
      <c r="L1495" s="4" t="s">
        <v>30</v>
      </c>
      <c r="M1495" s="8">
        <v>6</v>
      </c>
      <c r="N1495" s="5">
        <v>102.75</v>
      </c>
      <c r="O1495" s="6">
        <v>0</v>
      </c>
      <c r="P1495" s="5">
        <v>51.55</v>
      </c>
      <c r="Q1495" s="5">
        <f t="shared" si="92"/>
        <v>616.5</v>
      </c>
      <c r="R1495" s="5">
        <f t="shared" si="93"/>
        <v>309.29999999999995</v>
      </c>
      <c r="S1495" s="5">
        <f t="shared" si="94"/>
        <v>307.20000000000005</v>
      </c>
      <c r="T1495" s="7">
        <f t="shared" si="95"/>
        <v>0.49829683698296845</v>
      </c>
    </row>
    <row r="1496" spans="1:20" ht="15.6">
      <c r="A1496" s="2">
        <v>457</v>
      </c>
      <c r="B1496" s="3">
        <v>46231</v>
      </c>
      <c r="C1496" s="4">
        <f>YEAR(SalesDataTable[[#This Row],[Order Date]])</f>
        <v>2026</v>
      </c>
      <c r="D1496" s="16" t="str">
        <f>"Q"&amp;ROUNDUP(MONTH(SalesDataTable[[#This Row],[Order Date]])/3,0)</f>
        <v>Q3</v>
      </c>
      <c r="E1496" s="4">
        <f>MONTH(SalesDataTable[[#This Row],[Order Date]])</f>
        <v>7</v>
      </c>
      <c r="F1496" s="16" t="str">
        <f>TEXT(SalesDataTable[[#This Row],[Order Date]],"MMM")</f>
        <v>Jul</v>
      </c>
      <c r="G1496" s="4" t="s">
        <v>11</v>
      </c>
      <c r="H1496" s="4" t="s">
        <v>12</v>
      </c>
      <c r="I1496" s="4" t="s">
        <v>2</v>
      </c>
      <c r="J1496" s="4" t="s">
        <v>3</v>
      </c>
      <c r="K1496" s="4" t="s">
        <v>23</v>
      </c>
      <c r="L1496" s="4" t="s">
        <v>29</v>
      </c>
      <c r="M1496" s="8">
        <v>4</v>
      </c>
      <c r="N1496" s="5">
        <v>191.15</v>
      </c>
      <c r="O1496" s="6">
        <v>0</v>
      </c>
      <c r="P1496" s="5">
        <v>105.01</v>
      </c>
      <c r="Q1496" s="5">
        <f t="shared" si="92"/>
        <v>764.6</v>
      </c>
      <c r="R1496" s="5">
        <f t="shared" si="93"/>
        <v>420.04</v>
      </c>
      <c r="S1496" s="5">
        <f t="shared" si="94"/>
        <v>344.56</v>
      </c>
      <c r="T1496" s="7">
        <f t="shared" si="95"/>
        <v>0.45064085796494896</v>
      </c>
    </row>
    <row r="1497" spans="1:20" ht="15.6">
      <c r="A1497" s="2">
        <v>1516</v>
      </c>
      <c r="B1497" s="3">
        <v>46231</v>
      </c>
      <c r="C1497" s="4">
        <f>YEAR(SalesDataTable[[#This Row],[Order Date]])</f>
        <v>2026</v>
      </c>
      <c r="D1497" s="16" t="str">
        <f>"Q"&amp;ROUNDUP(MONTH(SalesDataTable[[#This Row],[Order Date]])/3,0)</f>
        <v>Q3</v>
      </c>
      <c r="E1497" s="4">
        <f>MONTH(SalesDataTable[[#This Row],[Order Date]])</f>
        <v>7</v>
      </c>
      <c r="F1497" s="16" t="str">
        <f>TEXT(SalesDataTable[[#This Row],[Order Date]],"MMM")</f>
        <v>Jul</v>
      </c>
      <c r="G1497" s="4" t="s">
        <v>0</v>
      </c>
      <c r="H1497" s="4" t="s">
        <v>36</v>
      </c>
      <c r="I1497" s="4" t="s">
        <v>2</v>
      </c>
      <c r="J1497" s="4" t="s">
        <v>16</v>
      </c>
      <c r="K1497" s="4" t="s">
        <v>34</v>
      </c>
      <c r="L1497" s="4" t="s">
        <v>35</v>
      </c>
      <c r="M1497" s="8">
        <v>2</v>
      </c>
      <c r="N1497" s="5">
        <v>40.15</v>
      </c>
      <c r="O1497" s="6">
        <v>0.1</v>
      </c>
      <c r="P1497" s="5">
        <v>14.86</v>
      </c>
      <c r="Q1497" s="5">
        <f t="shared" si="92"/>
        <v>72.27</v>
      </c>
      <c r="R1497" s="5">
        <f t="shared" si="93"/>
        <v>29.72</v>
      </c>
      <c r="S1497" s="5">
        <f t="shared" si="94"/>
        <v>42.55</v>
      </c>
      <c r="T1497" s="7">
        <f t="shared" si="95"/>
        <v>0.58876435588764353</v>
      </c>
    </row>
    <row r="1498" spans="1:20" ht="15.6">
      <c r="A1498" s="2">
        <v>2266</v>
      </c>
      <c r="B1498" s="3">
        <v>46231</v>
      </c>
      <c r="C1498" s="4">
        <f>YEAR(SalesDataTable[[#This Row],[Order Date]])</f>
        <v>2026</v>
      </c>
      <c r="D1498" s="16" t="str">
        <f>"Q"&amp;ROUNDUP(MONTH(SalesDataTable[[#This Row],[Order Date]])/3,0)</f>
        <v>Q3</v>
      </c>
      <c r="E1498" s="4">
        <f>MONTH(SalesDataTable[[#This Row],[Order Date]])</f>
        <v>7</v>
      </c>
      <c r="F1498" s="16" t="str">
        <f>TEXT(SalesDataTable[[#This Row],[Order Date]],"MMM")</f>
        <v>Jul</v>
      </c>
      <c r="G1498" s="4" t="s">
        <v>6</v>
      </c>
      <c r="H1498" s="4" t="s">
        <v>41</v>
      </c>
      <c r="I1498" s="4" t="s">
        <v>28</v>
      </c>
      <c r="J1498" s="4" t="s">
        <v>16</v>
      </c>
      <c r="K1498" s="4" t="s">
        <v>23</v>
      </c>
      <c r="L1498" s="4" t="s">
        <v>40</v>
      </c>
      <c r="M1498" s="8">
        <v>1</v>
      </c>
      <c r="N1498" s="5">
        <v>83.05</v>
      </c>
      <c r="O1498" s="6">
        <v>0</v>
      </c>
      <c r="P1498" s="5">
        <v>38.86</v>
      </c>
      <c r="Q1498" s="5">
        <f t="shared" si="92"/>
        <v>83.05</v>
      </c>
      <c r="R1498" s="5">
        <f t="shared" si="93"/>
        <v>38.86</v>
      </c>
      <c r="S1498" s="5">
        <f t="shared" si="94"/>
        <v>44.19</v>
      </c>
      <c r="T1498" s="7">
        <f t="shared" si="95"/>
        <v>0.53208910295003009</v>
      </c>
    </row>
    <row r="1499" spans="1:20" ht="15.6">
      <c r="A1499" s="2">
        <v>2802</v>
      </c>
      <c r="B1499" s="3">
        <v>46231</v>
      </c>
      <c r="C1499" s="4">
        <f>YEAR(SalesDataTable[[#This Row],[Order Date]])</f>
        <v>2026</v>
      </c>
      <c r="D1499" s="16" t="str">
        <f>"Q"&amp;ROUNDUP(MONTH(SalesDataTable[[#This Row],[Order Date]])/3,0)</f>
        <v>Q3</v>
      </c>
      <c r="E1499" s="4">
        <f>MONTH(SalesDataTable[[#This Row],[Order Date]])</f>
        <v>7</v>
      </c>
      <c r="F1499" s="16" t="str">
        <f>TEXT(SalesDataTable[[#This Row],[Order Date]],"MMM")</f>
        <v>Jul</v>
      </c>
      <c r="G1499" s="4" t="s">
        <v>0</v>
      </c>
      <c r="H1499" s="4" t="s">
        <v>36</v>
      </c>
      <c r="I1499" s="4" t="s">
        <v>2</v>
      </c>
      <c r="J1499" s="4" t="s">
        <v>3</v>
      </c>
      <c r="K1499" s="4" t="s">
        <v>9</v>
      </c>
      <c r="L1499" s="4" t="s">
        <v>17</v>
      </c>
      <c r="M1499" s="8">
        <v>2</v>
      </c>
      <c r="N1499" s="5">
        <v>146.22999999999999</v>
      </c>
      <c r="O1499" s="6">
        <v>0</v>
      </c>
      <c r="P1499" s="5">
        <v>79.040000000000006</v>
      </c>
      <c r="Q1499" s="5">
        <f t="shared" si="92"/>
        <v>292.45999999999998</v>
      </c>
      <c r="R1499" s="5">
        <f t="shared" si="93"/>
        <v>158.08000000000001</v>
      </c>
      <c r="S1499" s="5">
        <f t="shared" si="94"/>
        <v>134.37999999999997</v>
      </c>
      <c r="T1499" s="7">
        <f t="shared" si="95"/>
        <v>0.45948163851466861</v>
      </c>
    </row>
    <row r="1500" spans="1:20" ht="15.6">
      <c r="A1500" s="2">
        <v>3604</v>
      </c>
      <c r="B1500" s="3">
        <v>46231</v>
      </c>
      <c r="C1500" s="4">
        <f>YEAR(SalesDataTable[[#This Row],[Order Date]])</f>
        <v>2026</v>
      </c>
      <c r="D1500" s="16" t="str">
        <f>"Q"&amp;ROUNDUP(MONTH(SalesDataTable[[#This Row],[Order Date]])/3,0)</f>
        <v>Q3</v>
      </c>
      <c r="E1500" s="4">
        <f>MONTH(SalesDataTable[[#This Row],[Order Date]])</f>
        <v>7</v>
      </c>
      <c r="F1500" s="16" t="str">
        <f>TEXT(SalesDataTable[[#This Row],[Order Date]],"MMM")</f>
        <v>Jul</v>
      </c>
      <c r="G1500" s="4" t="s">
        <v>6</v>
      </c>
      <c r="H1500" s="4" t="s">
        <v>49</v>
      </c>
      <c r="I1500" s="4" t="s">
        <v>2</v>
      </c>
      <c r="J1500" s="4" t="s">
        <v>3</v>
      </c>
      <c r="K1500" s="4" t="s">
        <v>9</v>
      </c>
      <c r="L1500" s="4" t="s">
        <v>17</v>
      </c>
      <c r="M1500" s="8">
        <v>2</v>
      </c>
      <c r="N1500" s="5">
        <v>144.09</v>
      </c>
      <c r="O1500" s="6">
        <v>0</v>
      </c>
      <c r="P1500" s="5">
        <v>77.67</v>
      </c>
      <c r="Q1500" s="5">
        <f t="shared" si="92"/>
        <v>288.18</v>
      </c>
      <c r="R1500" s="5">
        <f t="shared" si="93"/>
        <v>155.34</v>
      </c>
      <c r="S1500" s="5">
        <f t="shared" si="94"/>
        <v>132.84</v>
      </c>
      <c r="T1500" s="7">
        <f t="shared" si="95"/>
        <v>0.46096189881324173</v>
      </c>
    </row>
    <row r="1501" spans="1:20" ht="15.6">
      <c r="A1501" s="2">
        <v>3644</v>
      </c>
      <c r="B1501" s="3">
        <v>46231</v>
      </c>
      <c r="C1501" s="4">
        <f>YEAR(SalesDataTable[[#This Row],[Order Date]])</f>
        <v>2026</v>
      </c>
      <c r="D1501" s="16" t="str">
        <f>"Q"&amp;ROUNDUP(MONTH(SalesDataTable[[#This Row],[Order Date]])/3,0)</f>
        <v>Q3</v>
      </c>
      <c r="E1501" s="4">
        <f>MONTH(SalesDataTable[[#This Row],[Order Date]])</f>
        <v>7</v>
      </c>
      <c r="F1501" s="16" t="str">
        <f>TEXT(SalesDataTable[[#This Row],[Order Date]],"MMM")</f>
        <v>Jul</v>
      </c>
      <c r="G1501" s="4" t="s">
        <v>11</v>
      </c>
      <c r="H1501" s="4" t="s">
        <v>39</v>
      </c>
      <c r="I1501" s="4" t="s">
        <v>19</v>
      </c>
      <c r="J1501" s="4" t="s">
        <v>16</v>
      </c>
      <c r="K1501" s="4" t="s">
        <v>9</v>
      </c>
      <c r="L1501" s="4" t="s">
        <v>10</v>
      </c>
      <c r="M1501" s="8">
        <v>3</v>
      </c>
      <c r="N1501" s="5">
        <v>93.01</v>
      </c>
      <c r="O1501" s="6">
        <v>0.15</v>
      </c>
      <c r="P1501" s="5">
        <v>46.68</v>
      </c>
      <c r="Q1501" s="5">
        <f t="shared" si="92"/>
        <v>237.17550000000003</v>
      </c>
      <c r="R1501" s="5">
        <f t="shared" si="93"/>
        <v>140.04</v>
      </c>
      <c r="S1501" s="5">
        <f t="shared" si="94"/>
        <v>97.135500000000036</v>
      </c>
      <c r="T1501" s="7">
        <f t="shared" si="95"/>
        <v>0.4095511551572571</v>
      </c>
    </row>
    <row r="1502" spans="1:20" ht="15.6">
      <c r="A1502" s="2">
        <v>4271</v>
      </c>
      <c r="B1502" s="3">
        <v>46231</v>
      </c>
      <c r="C1502" s="4">
        <f>YEAR(SalesDataTable[[#This Row],[Order Date]])</f>
        <v>2026</v>
      </c>
      <c r="D1502" s="16" t="str">
        <f>"Q"&amp;ROUNDUP(MONTH(SalesDataTable[[#This Row],[Order Date]])/3,0)</f>
        <v>Q3</v>
      </c>
      <c r="E1502" s="4">
        <f>MONTH(SalesDataTable[[#This Row],[Order Date]])</f>
        <v>7</v>
      </c>
      <c r="F1502" s="16" t="str">
        <f>TEXT(SalesDataTable[[#This Row],[Order Date]],"MMM")</f>
        <v>Jul</v>
      </c>
      <c r="G1502" s="4" t="s">
        <v>0</v>
      </c>
      <c r="H1502" s="4" t="s">
        <v>1</v>
      </c>
      <c r="I1502" s="4" t="s">
        <v>19</v>
      </c>
      <c r="J1502" s="4" t="s">
        <v>13</v>
      </c>
      <c r="K1502" s="4" t="s">
        <v>23</v>
      </c>
      <c r="L1502" s="4" t="s">
        <v>51</v>
      </c>
      <c r="M1502" s="8">
        <v>1</v>
      </c>
      <c r="N1502" s="5">
        <v>121.61</v>
      </c>
      <c r="O1502" s="6">
        <v>0.1</v>
      </c>
      <c r="P1502" s="5">
        <v>60.58</v>
      </c>
      <c r="Q1502" s="5">
        <f t="shared" si="92"/>
        <v>109.449</v>
      </c>
      <c r="R1502" s="5">
        <f t="shared" si="93"/>
        <v>60.58</v>
      </c>
      <c r="S1502" s="5">
        <f t="shared" si="94"/>
        <v>48.869</v>
      </c>
      <c r="T1502" s="7">
        <f t="shared" si="95"/>
        <v>0.4465001964385239</v>
      </c>
    </row>
    <row r="1503" spans="1:20" ht="15.6">
      <c r="A1503" s="2">
        <v>272</v>
      </c>
      <c r="B1503" s="3">
        <v>46232</v>
      </c>
      <c r="C1503" s="4">
        <f>YEAR(SalesDataTable[[#This Row],[Order Date]])</f>
        <v>2026</v>
      </c>
      <c r="D1503" s="16" t="str">
        <f>"Q"&amp;ROUNDUP(MONTH(SalesDataTable[[#This Row],[Order Date]])/3,0)</f>
        <v>Q3</v>
      </c>
      <c r="E1503" s="4">
        <f>MONTH(SalesDataTable[[#This Row],[Order Date]])</f>
        <v>7</v>
      </c>
      <c r="F1503" s="16" t="str">
        <f>TEXT(SalesDataTable[[#This Row],[Order Date]],"MMM")</f>
        <v>Jul</v>
      </c>
      <c r="G1503" s="4" t="s">
        <v>20</v>
      </c>
      <c r="H1503" s="4" t="s">
        <v>21</v>
      </c>
      <c r="I1503" s="4" t="s">
        <v>2</v>
      </c>
      <c r="J1503" s="4" t="s">
        <v>16</v>
      </c>
      <c r="K1503" s="4" t="s">
        <v>23</v>
      </c>
      <c r="L1503" s="4" t="s">
        <v>29</v>
      </c>
      <c r="M1503" s="8">
        <v>2</v>
      </c>
      <c r="N1503" s="5">
        <v>195.09</v>
      </c>
      <c r="O1503" s="6">
        <v>0</v>
      </c>
      <c r="P1503" s="5">
        <v>106.82</v>
      </c>
      <c r="Q1503" s="5">
        <f t="shared" si="92"/>
        <v>390.18</v>
      </c>
      <c r="R1503" s="5">
        <f t="shared" si="93"/>
        <v>213.64</v>
      </c>
      <c r="S1503" s="5">
        <f t="shared" si="94"/>
        <v>176.54000000000002</v>
      </c>
      <c r="T1503" s="7">
        <f t="shared" si="95"/>
        <v>0.45245783997129535</v>
      </c>
    </row>
    <row r="1504" spans="1:20" ht="15.6">
      <c r="A1504" s="2">
        <v>1469</v>
      </c>
      <c r="B1504" s="3">
        <v>46232</v>
      </c>
      <c r="C1504" s="4">
        <f>YEAR(SalesDataTable[[#This Row],[Order Date]])</f>
        <v>2026</v>
      </c>
      <c r="D1504" s="16" t="str">
        <f>"Q"&amp;ROUNDUP(MONTH(SalesDataTable[[#This Row],[Order Date]])/3,0)</f>
        <v>Q3</v>
      </c>
      <c r="E1504" s="4">
        <f>MONTH(SalesDataTable[[#This Row],[Order Date]])</f>
        <v>7</v>
      </c>
      <c r="F1504" s="16" t="str">
        <f>TEXT(SalesDataTable[[#This Row],[Order Date]],"MMM")</f>
        <v>Jul</v>
      </c>
      <c r="G1504" s="4" t="s">
        <v>11</v>
      </c>
      <c r="H1504" s="4" t="s">
        <v>39</v>
      </c>
      <c r="I1504" s="4" t="s">
        <v>19</v>
      </c>
      <c r="J1504" s="4" t="s">
        <v>3</v>
      </c>
      <c r="K1504" s="4" t="s">
        <v>14</v>
      </c>
      <c r="L1504" s="4" t="s">
        <v>48</v>
      </c>
      <c r="M1504" s="8">
        <v>3</v>
      </c>
      <c r="N1504" s="5">
        <v>167.52</v>
      </c>
      <c r="O1504" s="6">
        <v>0</v>
      </c>
      <c r="P1504" s="5">
        <v>87.26</v>
      </c>
      <c r="Q1504" s="5">
        <f t="shared" si="92"/>
        <v>502.56000000000006</v>
      </c>
      <c r="R1504" s="5">
        <f t="shared" si="93"/>
        <v>261.78000000000003</v>
      </c>
      <c r="S1504" s="5">
        <f t="shared" si="94"/>
        <v>240.78000000000003</v>
      </c>
      <c r="T1504" s="7">
        <f t="shared" si="95"/>
        <v>0.4791069723018147</v>
      </c>
    </row>
    <row r="1505" spans="1:20" ht="15.6">
      <c r="A1505" s="2">
        <v>2253</v>
      </c>
      <c r="B1505" s="3">
        <v>46232</v>
      </c>
      <c r="C1505" s="4">
        <f>YEAR(SalesDataTable[[#This Row],[Order Date]])</f>
        <v>2026</v>
      </c>
      <c r="D1505" s="16" t="str">
        <f>"Q"&amp;ROUNDUP(MONTH(SalesDataTable[[#This Row],[Order Date]])/3,0)</f>
        <v>Q3</v>
      </c>
      <c r="E1505" s="4">
        <f>MONTH(SalesDataTable[[#This Row],[Order Date]])</f>
        <v>7</v>
      </c>
      <c r="F1505" s="16" t="str">
        <f>TEXT(SalesDataTable[[#This Row],[Order Date]],"MMM")</f>
        <v>Jul</v>
      </c>
      <c r="G1505" s="4" t="s">
        <v>6</v>
      </c>
      <c r="H1505" s="4" t="s">
        <v>49</v>
      </c>
      <c r="I1505" s="4" t="s">
        <v>28</v>
      </c>
      <c r="J1505" s="4" t="s">
        <v>13</v>
      </c>
      <c r="K1505" s="4" t="s">
        <v>4</v>
      </c>
      <c r="L1505" s="4" t="s">
        <v>22</v>
      </c>
      <c r="M1505" s="8">
        <v>3</v>
      </c>
      <c r="N1505" s="5">
        <v>50.98</v>
      </c>
      <c r="O1505" s="6">
        <v>0</v>
      </c>
      <c r="P1505" s="5">
        <v>22.63</v>
      </c>
      <c r="Q1505" s="5">
        <f t="shared" si="92"/>
        <v>152.94</v>
      </c>
      <c r="R1505" s="5">
        <f t="shared" si="93"/>
        <v>67.89</v>
      </c>
      <c r="S1505" s="5">
        <f t="shared" si="94"/>
        <v>85.05</v>
      </c>
      <c r="T1505" s="7">
        <f t="shared" si="95"/>
        <v>0.55610043154178113</v>
      </c>
    </row>
    <row r="1506" spans="1:20" ht="15.6">
      <c r="A1506" s="2">
        <v>2554</v>
      </c>
      <c r="B1506" s="3">
        <v>46232</v>
      </c>
      <c r="C1506" s="4">
        <f>YEAR(SalesDataTable[[#This Row],[Order Date]])</f>
        <v>2026</v>
      </c>
      <c r="D1506" s="16" t="str">
        <f>"Q"&amp;ROUNDUP(MONTH(SalesDataTable[[#This Row],[Order Date]])/3,0)</f>
        <v>Q3</v>
      </c>
      <c r="E1506" s="4">
        <f>MONTH(SalesDataTable[[#This Row],[Order Date]])</f>
        <v>7</v>
      </c>
      <c r="F1506" s="16" t="str">
        <f>TEXT(SalesDataTable[[#This Row],[Order Date]],"MMM")</f>
        <v>Jul</v>
      </c>
      <c r="G1506" s="4" t="s">
        <v>6</v>
      </c>
      <c r="H1506" s="4" t="s">
        <v>41</v>
      </c>
      <c r="I1506" s="4" t="s">
        <v>28</v>
      </c>
      <c r="J1506" s="4" t="s">
        <v>13</v>
      </c>
      <c r="K1506" s="4" t="s">
        <v>34</v>
      </c>
      <c r="L1506" s="4" t="s">
        <v>45</v>
      </c>
      <c r="M1506" s="8">
        <v>2</v>
      </c>
      <c r="N1506" s="5">
        <v>49.98</v>
      </c>
      <c r="O1506" s="6">
        <v>0.1</v>
      </c>
      <c r="P1506" s="5">
        <v>21.91</v>
      </c>
      <c r="Q1506" s="5">
        <f t="shared" si="92"/>
        <v>89.963999999999999</v>
      </c>
      <c r="R1506" s="5">
        <f t="shared" si="93"/>
        <v>43.82</v>
      </c>
      <c r="S1506" s="5">
        <f t="shared" si="94"/>
        <v>46.143999999999998</v>
      </c>
      <c r="T1506" s="7">
        <f t="shared" si="95"/>
        <v>0.51291627762215997</v>
      </c>
    </row>
    <row r="1507" spans="1:20" ht="15.6">
      <c r="A1507" s="2">
        <v>2624</v>
      </c>
      <c r="B1507" s="3">
        <v>46232</v>
      </c>
      <c r="C1507" s="4">
        <f>YEAR(SalesDataTable[[#This Row],[Order Date]])</f>
        <v>2026</v>
      </c>
      <c r="D1507" s="16" t="str">
        <f>"Q"&amp;ROUNDUP(MONTH(SalesDataTable[[#This Row],[Order Date]])/3,0)</f>
        <v>Q3</v>
      </c>
      <c r="E1507" s="4">
        <f>MONTH(SalesDataTable[[#This Row],[Order Date]])</f>
        <v>7</v>
      </c>
      <c r="F1507" s="16" t="str">
        <f>TEXT(SalesDataTable[[#This Row],[Order Date]],"MMM")</f>
        <v>Jul</v>
      </c>
      <c r="G1507" s="4" t="s">
        <v>20</v>
      </c>
      <c r="H1507" s="4" t="s">
        <v>21</v>
      </c>
      <c r="I1507" s="4" t="s">
        <v>8</v>
      </c>
      <c r="J1507" s="4" t="s">
        <v>16</v>
      </c>
      <c r="K1507" s="4" t="s">
        <v>14</v>
      </c>
      <c r="L1507" s="4" t="s">
        <v>15</v>
      </c>
      <c r="M1507" s="8">
        <v>4</v>
      </c>
      <c r="N1507" s="5">
        <v>36.44</v>
      </c>
      <c r="O1507" s="6">
        <v>0.15</v>
      </c>
      <c r="P1507" s="5">
        <v>13.32</v>
      </c>
      <c r="Q1507" s="5">
        <f t="shared" si="92"/>
        <v>123.89599999999999</v>
      </c>
      <c r="R1507" s="5">
        <f t="shared" si="93"/>
        <v>53.28</v>
      </c>
      <c r="S1507" s="5">
        <f t="shared" si="94"/>
        <v>70.615999999999985</v>
      </c>
      <c r="T1507" s="7">
        <f t="shared" si="95"/>
        <v>0.5699619035319945</v>
      </c>
    </row>
    <row r="1508" spans="1:20" ht="15.6">
      <c r="A1508" s="2">
        <v>3338</v>
      </c>
      <c r="B1508" s="3">
        <v>46232</v>
      </c>
      <c r="C1508" s="4">
        <f>YEAR(SalesDataTable[[#This Row],[Order Date]])</f>
        <v>2026</v>
      </c>
      <c r="D1508" s="16" t="str">
        <f>"Q"&amp;ROUNDUP(MONTH(SalesDataTable[[#This Row],[Order Date]])/3,0)</f>
        <v>Q3</v>
      </c>
      <c r="E1508" s="4">
        <f>MONTH(SalesDataTable[[#This Row],[Order Date]])</f>
        <v>7</v>
      </c>
      <c r="F1508" s="16" t="str">
        <f>TEXT(SalesDataTable[[#This Row],[Order Date]],"MMM")</f>
        <v>Jul</v>
      </c>
      <c r="G1508" s="4" t="s">
        <v>0</v>
      </c>
      <c r="H1508" s="4" t="s">
        <v>1</v>
      </c>
      <c r="I1508" s="4" t="s">
        <v>2</v>
      </c>
      <c r="J1508" s="4" t="s">
        <v>3</v>
      </c>
      <c r="K1508" s="4" t="s">
        <v>23</v>
      </c>
      <c r="L1508" s="4" t="s">
        <v>29</v>
      </c>
      <c r="M1508" s="8">
        <v>1</v>
      </c>
      <c r="N1508" s="5">
        <v>195.34</v>
      </c>
      <c r="O1508" s="6">
        <v>0.05</v>
      </c>
      <c r="P1508" s="5">
        <v>106.6</v>
      </c>
      <c r="Q1508" s="5">
        <f t="shared" si="92"/>
        <v>185.57300000000001</v>
      </c>
      <c r="R1508" s="5">
        <f t="shared" si="93"/>
        <v>106.6</v>
      </c>
      <c r="S1508" s="5">
        <f t="shared" si="94"/>
        <v>78.973000000000013</v>
      </c>
      <c r="T1508" s="7">
        <f t="shared" si="95"/>
        <v>0.42556298599472991</v>
      </c>
    </row>
    <row r="1509" spans="1:20" ht="15.6">
      <c r="A1509" s="2">
        <v>4575</v>
      </c>
      <c r="B1509" s="3">
        <v>46232</v>
      </c>
      <c r="C1509" s="4">
        <f>YEAR(SalesDataTable[[#This Row],[Order Date]])</f>
        <v>2026</v>
      </c>
      <c r="D1509" s="16" t="str">
        <f>"Q"&amp;ROUNDUP(MONTH(SalesDataTable[[#This Row],[Order Date]])/3,0)</f>
        <v>Q3</v>
      </c>
      <c r="E1509" s="4">
        <f>MONTH(SalesDataTable[[#This Row],[Order Date]])</f>
        <v>7</v>
      </c>
      <c r="F1509" s="16" t="str">
        <f>TEXT(SalesDataTable[[#This Row],[Order Date]],"MMM")</f>
        <v>Jul</v>
      </c>
      <c r="G1509" s="4" t="s">
        <v>11</v>
      </c>
      <c r="H1509" s="4" t="s">
        <v>25</v>
      </c>
      <c r="I1509" s="4" t="s">
        <v>2</v>
      </c>
      <c r="J1509" s="4" t="s">
        <v>16</v>
      </c>
      <c r="K1509" s="4" t="s">
        <v>4</v>
      </c>
      <c r="L1509" s="4" t="s">
        <v>30</v>
      </c>
      <c r="M1509" s="8">
        <v>1</v>
      </c>
      <c r="N1509" s="5">
        <v>103.31</v>
      </c>
      <c r="O1509" s="6">
        <v>0</v>
      </c>
      <c r="P1509" s="5">
        <v>50.93</v>
      </c>
      <c r="Q1509" s="5">
        <f t="shared" si="92"/>
        <v>103.31</v>
      </c>
      <c r="R1509" s="5">
        <f t="shared" si="93"/>
        <v>50.93</v>
      </c>
      <c r="S1509" s="5">
        <f t="shared" si="94"/>
        <v>52.38</v>
      </c>
      <c r="T1509" s="7">
        <f t="shared" si="95"/>
        <v>0.50701771367728199</v>
      </c>
    </row>
    <row r="1510" spans="1:20" ht="15.6">
      <c r="A1510" s="2">
        <v>4871</v>
      </c>
      <c r="B1510" s="3">
        <v>46232</v>
      </c>
      <c r="C1510" s="4">
        <f>YEAR(SalesDataTable[[#This Row],[Order Date]])</f>
        <v>2026</v>
      </c>
      <c r="D1510" s="16" t="str">
        <f>"Q"&amp;ROUNDUP(MONTH(SalesDataTable[[#This Row],[Order Date]])/3,0)</f>
        <v>Q3</v>
      </c>
      <c r="E1510" s="4">
        <f>MONTH(SalesDataTable[[#This Row],[Order Date]])</f>
        <v>7</v>
      </c>
      <c r="F1510" s="16" t="str">
        <f>TEXT(SalesDataTable[[#This Row],[Order Date]],"MMM")</f>
        <v>Jul</v>
      </c>
      <c r="G1510" s="4" t="s">
        <v>0</v>
      </c>
      <c r="H1510" s="4" t="s">
        <v>1</v>
      </c>
      <c r="I1510" s="4" t="s">
        <v>2</v>
      </c>
      <c r="J1510" s="4" t="s">
        <v>13</v>
      </c>
      <c r="K1510" s="4" t="s">
        <v>23</v>
      </c>
      <c r="L1510" s="4" t="s">
        <v>51</v>
      </c>
      <c r="M1510" s="8">
        <v>3</v>
      </c>
      <c r="N1510" s="5">
        <v>123.31</v>
      </c>
      <c r="O1510" s="6">
        <v>0</v>
      </c>
      <c r="P1510" s="5">
        <v>59.16</v>
      </c>
      <c r="Q1510" s="5">
        <f t="shared" si="92"/>
        <v>369.93</v>
      </c>
      <c r="R1510" s="5">
        <f t="shared" si="93"/>
        <v>177.48</v>
      </c>
      <c r="S1510" s="5">
        <f t="shared" si="94"/>
        <v>192.45000000000002</v>
      </c>
      <c r="T1510" s="7">
        <f t="shared" si="95"/>
        <v>0.52023355770010549</v>
      </c>
    </row>
    <row r="1511" spans="1:20" ht="15.6">
      <c r="A1511" s="2">
        <v>4931</v>
      </c>
      <c r="B1511" s="3">
        <v>46232</v>
      </c>
      <c r="C1511" s="4">
        <f>YEAR(SalesDataTable[[#This Row],[Order Date]])</f>
        <v>2026</v>
      </c>
      <c r="D1511" s="16" t="str">
        <f>"Q"&amp;ROUNDUP(MONTH(SalesDataTable[[#This Row],[Order Date]])/3,0)</f>
        <v>Q3</v>
      </c>
      <c r="E1511" s="4">
        <f>MONTH(SalesDataTable[[#This Row],[Order Date]])</f>
        <v>7</v>
      </c>
      <c r="F1511" s="16" t="str">
        <f>TEXT(SalesDataTable[[#This Row],[Order Date]],"MMM")</f>
        <v>Jul</v>
      </c>
      <c r="G1511" s="4" t="s">
        <v>0</v>
      </c>
      <c r="H1511" s="4" t="s">
        <v>50</v>
      </c>
      <c r="I1511" s="4" t="s">
        <v>2</v>
      </c>
      <c r="J1511" s="4" t="s">
        <v>13</v>
      </c>
      <c r="K1511" s="4" t="s">
        <v>34</v>
      </c>
      <c r="L1511" s="4" t="s">
        <v>35</v>
      </c>
      <c r="M1511" s="8">
        <v>1</v>
      </c>
      <c r="N1511" s="5">
        <v>40.36</v>
      </c>
      <c r="O1511" s="6">
        <v>0.1</v>
      </c>
      <c r="P1511" s="5">
        <v>14.82</v>
      </c>
      <c r="Q1511" s="5">
        <f t="shared" si="92"/>
        <v>36.323999999999998</v>
      </c>
      <c r="R1511" s="5">
        <f t="shared" si="93"/>
        <v>14.82</v>
      </c>
      <c r="S1511" s="5">
        <f t="shared" si="94"/>
        <v>21.503999999999998</v>
      </c>
      <c r="T1511" s="7">
        <f t="shared" si="95"/>
        <v>0.59200528576148004</v>
      </c>
    </row>
    <row r="1512" spans="1:20" ht="15.6">
      <c r="A1512" s="2">
        <v>4962</v>
      </c>
      <c r="B1512" s="3">
        <v>46232</v>
      </c>
      <c r="C1512" s="4">
        <f>YEAR(SalesDataTable[[#This Row],[Order Date]])</f>
        <v>2026</v>
      </c>
      <c r="D1512" s="16" t="str">
        <f>"Q"&amp;ROUNDUP(MONTH(SalesDataTable[[#This Row],[Order Date]])/3,0)</f>
        <v>Q3</v>
      </c>
      <c r="E1512" s="4">
        <f>MONTH(SalesDataTable[[#This Row],[Order Date]])</f>
        <v>7</v>
      </c>
      <c r="F1512" s="16" t="str">
        <f>TEXT(SalesDataTable[[#This Row],[Order Date]],"MMM")</f>
        <v>Jul</v>
      </c>
      <c r="G1512" s="4" t="s">
        <v>0</v>
      </c>
      <c r="H1512" s="4" t="s">
        <v>50</v>
      </c>
      <c r="I1512" s="4" t="s">
        <v>19</v>
      </c>
      <c r="J1512" s="4" t="s">
        <v>13</v>
      </c>
      <c r="K1512" s="4" t="s">
        <v>23</v>
      </c>
      <c r="L1512" s="4" t="s">
        <v>40</v>
      </c>
      <c r="M1512" s="8">
        <v>2</v>
      </c>
      <c r="N1512" s="5">
        <v>83.06</v>
      </c>
      <c r="O1512" s="6">
        <v>0</v>
      </c>
      <c r="P1512" s="5">
        <v>38.74</v>
      </c>
      <c r="Q1512" s="5">
        <f t="shared" si="92"/>
        <v>166.12</v>
      </c>
      <c r="R1512" s="5">
        <f t="shared" si="93"/>
        <v>77.48</v>
      </c>
      <c r="S1512" s="5">
        <f t="shared" si="94"/>
        <v>88.64</v>
      </c>
      <c r="T1512" s="7">
        <f t="shared" si="95"/>
        <v>0.5335901757765471</v>
      </c>
    </row>
    <row r="1513" spans="1:20" ht="15.6">
      <c r="A1513" s="2">
        <v>5006</v>
      </c>
      <c r="B1513" s="3">
        <v>46232</v>
      </c>
      <c r="C1513" s="4">
        <f>YEAR(SalesDataTable[[#This Row],[Order Date]])</f>
        <v>2026</v>
      </c>
      <c r="D1513" s="16" t="str">
        <f>"Q"&amp;ROUNDUP(MONTH(SalesDataTable[[#This Row],[Order Date]])/3,0)</f>
        <v>Q3</v>
      </c>
      <c r="E1513" s="4">
        <f>MONTH(SalesDataTable[[#This Row],[Order Date]])</f>
        <v>7</v>
      </c>
      <c r="F1513" s="16" t="str">
        <f>TEXT(SalesDataTable[[#This Row],[Order Date]],"MMM")</f>
        <v>Jul</v>
      </c>
      <c r="G1513" s="4" t="s">
        <v>11</v>
      </c>
      <c r="H1513" s="4" t="s">
        <v>18</v>
      </c>
      <c r="I1513" s="4" t="s">
        <v>2</v>
      </c>
      <c r="J1513" s="4" t="s">
        <v>3</v>
      </c>
      <c r="K1513" s="4" t="s">
        <v>9</v>
      </c>
      <c r="L1513" s="4" t="s">
        <v>37</v>
      </c>
      <c r="M1513" s="8">
        <v>2</v>
      </c>
      <c r="N1513" s="5">
        <v>151.72999999999999</v>
      </c>
      <c r="O1513" s="6">
        <v>0</v>
      </c>
      <c r="P1513" s="5">
        <v>81.209999999999994</v>
      </c>
      <c r="Q1513" s="5">
        <f t="shared" si="92"/>
        <v>303.45999999999998</v>
      </c>
      <c r="R1513" s="5">
        <f t="shared" si="93"/>
        <v>162.41999999999999</v>
      </c>
      <c r="S1513" s="5">
        <f t="shared" si="94"/>
        <v>141.04</v>
      </c>
      <c r="T1513" s="7">
        <f t="shared" si="95"/>
        <v>0.46477295195412904</v>
      </c>
    </row>
    <row r="1514" spans="1:20" ht="15.6">
      <c r="A1514" s="2">
        <v>5033</v>
      </c>
      <c r="B1514" s="3">
        <v>46232</v>
      </c>
      <c r="C1514" s="4">
        <f>YEAR(SalesDataTable[[#This Row],[Order Date]])</f>
        <v>2026</v>
      </c>
      <c r="D1514" s="16" t="str">
        <f>"Q"&amp;ROUNDUP(MONTH(SalesDataTable[[#This Row],[Order Date]])/3,0)</f>
        <v>Q3</v>
      </c>
      <c r="E1514" s="4">
        <f>MONTH(SalesDataTable[[#This Row],[Order Date]])</f>
        <v>7</v>
      </c>
      <c r="F1514" s="16" t="str">
        <f>TEXT(SalesDataTable[[#This Row],[Order Date]],"MMM")</f>
        <v>Jul</v>
      </c>
      <c r="G1514" s="4" t="s">
        <v>20</v>
      </c>
      <c r="H1514" s="4" t="s">
        <v>33</v>
      </c>
      <c r="I1514" s="4" t="s">
        <v>2</v>
      </c>
      <c r="J1514" s="4" t="s">
        <v>13</v>
      </c>
      <c r="K1514" s="4" t="s">
        <v>9</v>
      </c>
      <c r="L1514" s="4" t="s">
        <v>46</v>
      </c>
      <c r="M1514" s="8">
        <v>4</v>
      </c>
      <c r="N1514" s="5">
        <v>72.010000000000005</v>
      </c>
      <c r="O1514" s="6">
        <v>0.05</v>
      </c>
      <c r="P1514" s="5">
        <v>32.36</v>
      </c>
      <c r="Q1514" s="5">
        <f t="shared" si="92"/>
        <v>273.63800000000003</v>
      </c>
      <c r="R1514" s="5">
        <f t="shared" si="93"/>
        <v>129.44</v>
      </c>
      <c r="S1514" s="5">
        <f t="shared" si="94"/>
        <v>144.19800000000004</v>
      </c>
      <c r="T1514" s="7">
        <f t="shared" si="95"/>
        <v>0.52696628392255473</v>
      </c>
    </row>
    <row r="1515" spans="1:20" ht="15.6">
      <c r="A1515" s="2">
        <v>5117</v>
      </c>
      <c r="B1515" s="3">
        <v>46232</v>
      </c>
      <c r="C1515" s="4">
        <f>YEAR(SalesDataTable[[#This Row],[Order Date]])</f>
        <v>2026</v>
      </c>
      <c r="D1515" s="16" t="str">
        <f>"Q"&amp;ROUNDUP(MONTH(SalesDataTable[[#This Row],[Order Date]])/3,0)</f>
        <v>Q3</v>
      </c>
      <c r="E1515" s="4">
        <f>MONTH(SalesDataTable[[#This Row],[Order Date]])</f>
        <v>7</v>
      </c>
      <c r="F1515" s="16" t="str">
        <f>TEXT(SalesDataTable[[#This Row],[Order Date]],"MMM")</f>
        <v>Jul</v>
      </c>
      <c r="G1515" s="4" t="s">
        <v>6</v>
      </c>
      <c r="H1515" s="4" t="s">
        <v>41</v>
      </c>
      <c r="I1515" s="4" t="s">
        <v>2</v>
      </c>
      <c r="J1515" s="4" t="s">
        <v>16</v>
      </c>
      <c r="K1515" s="4" t="s">
        <v>9</v>
      </c>
      <c r="L1515" s="4" t="s">
        <v>37</v>
      </c>
      <c r="M1515" s="8">
        <v>1</v>
      </c>
      <c r="N1515" s="5">
        <v>154.87</v>
      </c>
      <c r="O1515" s="6">
        <v>0</v>
      </c>
      <c r="P1515" s="5">
        <v>80.459999999999994</v>
      </c>
      <c r="Q1515" s="5">
        <f t="shared" si="92"/>
        <v>154.87</v>
      </c>
      <c r="R1515" s="5">
        <f t="shared" si="93"/>
        <v>80.459999999999994</v>
      </c>
      <c r="S1515" s="5">
        <f t="shared" si="94"/>
        <v>74.410000000000011</v>
      </c>
      <c r="T1515" s="7">
        <f t="shared" si="95"/>
        <v>0.48046748886162594</v>
      </c>
    </row>
    <row r="1516" spans="1:20" ht="15.6">
      <c r="A1516" s="2">
        <v>954</v>
      </c>
      <c r="B1516" s="3">
        <v>46233</v>
      </c>
      <c r="C1516" s="4">
        <f>YEAR(SalesDataTable[[#This Row],[Order Date]])</f>
        <v>2026</v>
      </c>
      <c r="D1516" s="16" t="str">
        <f>"Q"&amp;ROUNDUP(MONTH(SalesDataTable[[#This Row],[Order Date]])/3,0)</f>
        <v>Q3</v>
      </c>
      <c r="E1516" s="4">
        <f>MONTH(SalesDataTable[[#This Row],[Order Date]])</f>
        <v>7</v>
      </c>
      <c r="F1516" s="16" t="str">
        <f>TEXT(SalesDataTable[[#This Row],[Order Date]],"MMM")</f>
        <v>Jul</v>
      </c>
      <c r="G1516" s="4" t="s">
        <v>6</v>
      </c>
      <c r="H1516" s="4" t="s">
        <v>7</v>
      </c>
      <c r="I1516" s="4" t="s">
        <v>2</v>
      </c>
      <c r="J1516" s="4" t="s">
        <v>13</v>
      </c>
      <c r="K1516" s="4" t="s">
        <v>14</v>
      </c>
      <c r="L1516" s="4" t="s">
        <v>44</v>
      </c>
      <c r="M1516" s="8">
        <v>3</v>
      </c>
      <c r="N1516" s="5">
        <v>134.61000000000001</v>
      </c>
      <c r="O1516" s="6">
        <v>0.1</v>
      </c>
      <c r="P1516" s="5">
        <v>65.77</v>
      </c>
      <c r="Q1516" s="5">
        <f t="shared" si="92"/>
        <v>363.44700000000006</v>
      </c>
      <c r="R1516" s="5">
        <f t="shared" si="93"/>
        <v>197.31</v>
      </c>
      <c r="S1516" s="5">
        <f t="shared" si="94"/>
        <v>166.13700000000006</v>
      </c>
      <c r="T1516" s="7">
        <f t="shared" si="95"/>
        <v>0.45711479252820914</v>
      </c>
    </row>
    <row r="1517" spans="1:20" ht="15.6">
      <c r="A1517" s="2">
        <v>1644</v>
      </c>
      <c r="B1517" s="3">
        <v>46233</v>
      </c>
      <c r="C1517" s="4">
        <f>YEAR(SalesDataTable[[#This Row],[Order Date]])</f>
        <v>2026</v>
      </c>
      <c r="D1517" s="16" t="str">
        <f>"Q"&amp;ROUNDUP(MONTH(SalesDataTable[[#This Row],[Order Date]])/3,0)</f>
        <v>Q3</v>
      </c>
      <c r="E1517" s="4">
        <f>MONTH(SalesDataTable[[#This Row],[Order Date]])</f>
        <v>7</v>
      </c>
      <c r="F1517" s="16" t="str">
        <f>TEXT(SalesDataTable[[#This Row],[Order Date]],"MMM")</f>
        <v>Jul</v>
      </c>
      <c r="G1517" s="4" t="s">
        <v>20</v>
      </c>
      <c r="H1517" s="4" t="s">
        <v>47</v>
      </c>
      <c r="I1517" s="4" t="s">
        <v>2</v>
      </c>
      <c r="J1517" s="4" t="s">
        <v>3</v>
      </c>
      <c r="K1517" s="4" t="s">
        <v>4</v>
      </c>
      <c r="L1517" s="4" t="s">
        <v>5</v>
      </c>
      <c r="M1517" s="8">
        <v>3</v>
      </c>
      <c r="N1517" s="5">
        <v>81.5</v>
      </c>
      <c r="O1517" s="6">
        <v>0.05</v>
      </c>
      <c r="P1517" s="5">
        <v>43.85</v>
      </c>
      <c r="Q1517" s="5">
        <f t="shared" si="92"/>
        <v>232.27499999999998</v>
      </c>
      <c r="R1517" s="5">
        <f t="shared" si="93"/>
        <v>131.55000000000001</v>
      </c>
      <c r="S1517" s="5">
        <f t="shared" si="94"/>
        <v>100.72499999999997</v>
      </c>
      <c r="T1517" s="7">
        <f t="shared" si="95"/>
        <v>0.43364546335163051</v>
      </c>
    </row>
    <row r="1518" spans="1:20" ht="15.6">
      <c r="A1518" s="2">
        <v>2030</v>
      </c>
      <c r="B1518" s="3">
        <v>46233</v>
      </c>
      <c r="C1518" s="4">
        <f>YEAR(SalesDataTable[[#This Row],[Order Date]])</f>
        <v>2026</v>
      </c>
      <c r="D1518" s="16" t="str">
        <f>"Q"&amp;ROUNDUP(MONTH(SalesDataTable[[#This Row],[Order Date]])/3,0)</f>
        <v>Q3</v>
      </c>
      <c r="E1518" s="4">
        <f>MONTH(SalesDataTable[[#This Row],[Order Date]])</f>
        <v>7</v>
      </c>
      <c r="F1518" s="16" t="str">
        <f>TEXT(SalesDataTable[[#This Row],[Order Date]],"MMM")</f>
        <v>Jul</v>
      </c>
      <c r="G1518" s="4" t="s">
        <v>0</v>
      </c>
      <c r="H1518" s="4" t="s">
        <v>1</v>
      </c>
      <c r="I1518" s="4" t="s">
        <v>28</v>
      </c>
      <c r="J1518" s="4" t="s">
        <v>16</v>
      </c>
      <c r="K1518" s="4" t="s">
        <v>14</v>
      </c>
      <c r="L1518" s="4" t="s">
        <v>44</v>
      </c>
      <c r="M1518" s="8">
        <v>2</v>
      </c>
      <c r="N1518" s="5">
        <v>135.63</v>
      </c>
      <c r="O1518" s="6">
        <v>0</v>
      </c>
      <c r="P1518" s="5">
        <v>66.63</v>
      </c>
      <c r="Q1518" s="5">
        <f t="shared" si="92"/>
        <v>271.26</v>
      </c>
      <c r="R1518" s="5">
        <f t="shared" si="93"/>
        <v>133.26</v>
      </c>
      <c r="S1518" s="5">
        <f t="shared" si="94"/>
        <v>138</v>
      </c>
      <c r="T1518" s="7">
        <f t="shared" si="95"/>
        <v>0.50873700508737008</v>
      </c>
    </row>
    <row r="1519" spans="1:20" ht="15.6">
      <c r="A1519" s="2">
        <v>2595</v>
      </c>
      <c r="B1519" s="3">
        <v>46233</v>
      </c>
      <c r="C1519" s="4">
        <f>YEAR(SalesDataTable[[#This Row],[Order Date]])</f>
        <v>2026</v>
      </c>
      <c r="D1519" s="16" t="str">
        <f>"Q"&amp;ROUNDUP(MONTH(SalesDataTable[[#This Row],[Order Date]])/3,0)</f>
        <v>Q3</v>
      </c>
      <c r="E1519" s="4">
        <f>MONTH(SalesDataTable[[#This Row],[Order Date]])</f>
        <v>7</v>
      </c>
      <c r="F1519" s="16" t="str">
        <f>TEXT(SalesDataTable[[#This Row],[Order Date]],"MMM")</f>
        <v>Jul</v>
      </c>
      <c r="G1519" s="4" t="s">
        <v>0</v>
      </c>
      <c r="H1519" s="4" t="s">
        <v>36</v>
      </c>
      <c r="I1519" s="4" t="s">
        <v>8</v>
      </c>
      <c r="J1519" s="4" t="s">
        <v>16</v>
      </c>
      <c r="K1519" s="4" t="s">
        <v>14</v>
      </c>
      <c r="L1519" s="4" t="s">
        <v>44</v>
      </c>
      <c r="M1519" s="8">
        <v>15</v>
      </c>
      <c r="N1519" s="5">
        <v>133.44999999999999</v>
      </c>
      <c r="O1519" s="6">
        <v>0.2</v>
      </c>
      <c r="P1519" s="5">
        <v>65.819999999999993</v>
      </c>
      <c r="Q1519" s="5">
        <f t="shared" si="92"/>
        <v>1601.3999999999999</v>
      </c>
      <c r="R1519" s="5">
        <f t="shared" si="93"/>
        <v>987.3</v>
      </c>
      <c r="S1519" s="5">
        <f t="shared" si="94"/>
        <v>614.09999999999991</v>
      </c>
      <c r="T1519" s="7">
        <f t="shared" si="95"/>
        <v>0.3834769576620457</v>
      </c>
    </row>
    <row r="1520" spans="1:20" ht="15.6">
      <c r="A1520" s="2">
        <v>2763</v>
      </c>
      <c r="B1520" s="3">
        <v>46233</v>
      </c>
      <c r="C1520" s="4">
        <f>YEAR(SalesDataTable[[#This Row],[Order Date]])</f>
        <v>2026</v>
      </c>
      <c r="D1520" s="16" t="str">
        <f>"Q"&amp;ROUNDUP(MONTH(SalesDataTable[[#This Row],[Order Date]])/3,0)</f>
        <v>Q3</v>
      </c>
      <c r="E1520" s="4">
        <f>MONTH(SalesDataTable[[#This Row],[Order Date]])</f>
        <v>7</v>
      </c>
      <c r="F1520" s="16" t="str">
        <f>TEXT(SalesDataTable[[#This Row],[Order Date]],"MMM")</f>
        <v>Jul</v>
      </c>
      <c r="G1520" s="4" t="s">
        <v>0</v>
      </c>
      <c r="H1520" s="4" t="s">
        <v>50</v>
      </c>
      <c r="I1520" s="4" t="s">
        <v>2</v>
      </c>
      <c r="J1520" s="4" t="s">
        <v>16</v>
      </c>
      <c r="K1520" s="4" t="s">
        <v>23</v>
      </c>
      <c r="L1520" s="4" t="s">
        <v>51</v>
      </c>
      <c r="M1520" s="8">
        <v>1</v>
      </c>
      <c r="N1520" s="5">
        <v>120.94</v>
      </c>
      <c r="O1520" s="6">
        <v>0</v>
      </c>
      <c r="P1520" s="5">
        <v>62.24</v>
      </c>
      <c r="Q1520" s="5">
        <f t="shared" si="92"/>
        <v>120.94</v>
      </c>
      <c r="R1520" s="5">
        <f t="shared" si="93"/>
        <v>62.24</v>
      </c>
      <c r="S1520" s="5">
        <f t="shared" si="94"/>
        <v>58.699999999999996</v>
      </c>
      <c r="T1520" s="7">
        <f t="shared" si="95"/>
        <v>0.48536464362493797</v>
      </c>
    </row>
    <row r="1521" spans="1:20" ht="15.6">
      <c r="A1521" s="2">
        <v>3537</v>
      </c>
      <c r="B1521" s="3">
        <v>46233</v>
      </c>
      <c r="C1521" s="4">
        <f>YEAR(SalesDataTable[[#This Row],[Order Date]])</f>
        <v>2026</v>
      </c>
      <c r="D1521" s="16" t="str">
        <f>"Q"&amp;ROUNDUP(MONTH(SalesDataTable[[#This Row],[Order Date]])/3,0)</f>
        <v>Q3</v>
      </c>
      <c r="E1521" s="4">
        <f>MONTH(SalesDataTable[[#This Row],[Order Date]])</f>
        <v>7</v>
      </c>
      <c r="F1521" s="16" t="str">
        <f>TEXT(SalesDataTable[[#This Row],[Order Date]],"MMM")</f>
        <v>Jul</v>
      </c>
      <c r="G1521" s="4" t="s">
        <v>6</v>
      </c>
      <c r="H1521" s="4" t="s">
        <v>41</v>
      </c>
      <c r="I1521" s="4" t="s">
        <v>2</v>
      </c>
      <c r="J1521" s="4" t="s">
        <v>3</v>
      </c>
      <c r="K1521" s="4" t="s">
        <v>23</v>
      </c>
      <c r="L1521" s="4" t="s">
        <v>24</v>
      </c>
      <c r="M1521" s="8">
        <v>2</v>
      </c>
      <c r="N1521" s="5">
        <v>332.99</v>
      </c>
      <c r="O1521" s="6">
        <v>0.15</v>
      </c>
      <c r="P1521" s="5">
        <v>199.09</v>
      </c>
      <c r="Q1521" s="5">
        <f t="shared" si="92"/>
        <v>566.08299999999997</v>
      </c>
      <c r="R1521" s="5">
        <f t="shared" si="93"/>
        <v>398.18</v>
      </c>
      <c r="S1521" s="5">
        <f t="shared" si="94"/>
        <v>167.90299999999996</v>
      </c>
      <c r="T1521" s="7">
        <f t="shared" si="95"/>
        <v>0.29660491482697759</v>
      </c>
    </row>
    <row r="1522" spans="1:20" ht="15.6">
      <c r="A1522" s="2">
        <v>3550</v>
      </c>
      <c r="B1522" s="3">
        <v>46233</v>
      </c>
      <c r="C1522" s="4">
        <f>YEAR(SalesDataTable[[#This Row],[Order Date]])</f>
        <v>2026</v>
      </c>
      <c r="D1522" s="16" t="str">
        <f>"Q"&amp;ROUNDUP(MONTH(SalesDataTable[[#This Row],[Order Date]])/3,0)</f>
        <v>Q3</v>
      </c>
      <c r="E1522" s="4">
        <f>MONTH(SalesDataTable[[#This Row],[Order Date]])</f>
        <v>7</v>
      </c>
      <c r="F1522" s="16" t="str">
        <f>TEXT(SalesDataTable[[#This Row],[Order Date]],"MMM")</f>
        <v>Jul</v>
      </c>
      <c r="G1522" s="4" t="s">
        <v>0</v>
      </c>
      <c r="H1522" s="4" t="s">
        <v>50</v>
      </c>
      <c r="I1522" s="4" t="s">
        <v>2</v>
      </c>
      <c r="J1522" s="4" t="s">
        <v>3</v>
      </c>
      <c r="K1522" s="4" t="s">
        <v>23</v>
      </c>
      <c r="L1522" s="4" t="s">
        <v>51</v>
      </c>
      <c r="M1522" s="8">
        <v>3</v>
      </c>
      <c r="N1522" s="5">
        <v>120.88</v>
      </c>
      <c r="O1522" s="6">
        <v>0</v>
      </c>
      <c r="P1522" s="5">
        <v>60.97</v>
      </c>
      <c r="Q1522" s="5">
        <f t="shared" si="92"/>
        <v>362.64</v>
      </c>
      <c r="R1522" s="5">
        <f t="shared" si="93"/>
        <v>182.91</v>
      </c>
      <c r="S1522" s="5">
        <f t="shared" si="94"/>
        <v>179.73</v>
      </c>
      <c r="T1522" s="7">
        <f t="shared" si="95"/>
        <v>0.49561548643282594</v>
      </c>
    </row>
    <row r="1523" spans="1:20" ht="15.6">
      <c r="A1523" s="2">
        <v>3875</v>
      </c>
      <c r="B1523" s="3">
        <v>46233</v>
      </c>
      <c r="C1523" s="4">
        <f>YEAR(SalesDataTable[[#This Row],[Order Date]])</f>
        <v>2026</v>
      </c>
      <c r="D1523" s="16" t="str">
        <f>"Q"&amp;ROUNDUP(MONTH(SalesDataTable[[#This Row],[Order Date]])/3,0)</f>
        <v>Q3</v>
      </c>
      <c r="E1523" s="4">
        <f>MONTH(SalesDataTable[[#This Row],[Order Date]])</f>
        <v>7</v>
      </c>
      <c r="F1523" s="16" t="str">
        <f>TEXT(SalesDataTable[[#This Row],[Order Date]],"MMM")</f>
        <v>Jul</v>
      </c>
      <c r="G1523" s="4" t="s">
        <v>20</v>
      </c>
      <c r="H1523" s="4" t="s">
        <v>33</v>
      </c>
      <c r="I1523" s="4" t="s">
        <v>2</v>
      </c>
      <c r="J1523" s="4" t="s">
        <v>3</v>
      </c>
      <c r="K1523" s="4" t="s">
        <v>4</v>
      </c>
      <c r="L1523" s="4" t="s">
        <v>30</v>
      </c>
      <c r="M1523" s="8">
        <v>1</v>
      </c>
      <c r="N1523" s="5">
        <v>101.73</v>
      </c>
      <c r="O1523" s="6">
        <v>0.05</v>
      </c>
      <c r="P1523" s="5">
        <v>51.63</v>
      </c>
      <c r="Q1523" s="5">
        <f t="shared" si="92"/>
        <v>96.643500000000003</v>
      </c>
      <c r="R1523" s="5">
        <f t="shared" si="93"/>
        <v>51.63</v>
      </c>
      <c r="S1523" s="5">
        <f t="shared" si="94"/>
        <v>45.013500000000001</v>
      </c>
      <c r="T1523" s="7">
        <f t="shared" si="95"/>
        <v>0.46576852038678235</v>
      </c>
    </row>
    <row r="1524" spans="1:20" ht="15.6">
      <c r="A1524" s="2">
        <v>4467</v>
      </c>
      <c r="B1524" s="3">
        <v>46233</v>
      </c>
      <c r="C1524" s="4">
        <f>YEAR(SalesDataTable[[#This Row],[Order Date]])</f>
        <v>2026</v>
      </c>
      <c r="D1524" s="16" t="str">
        <f>"Q"&amp;ROUNDUP(MONTH(SalesDataTable[[#This Row],[Order Date]])/3,0)</f>
        <v>Q3</v>
      </c>
      <c r="E1524" s="4">
        <f>MONTH(SalesDataTable[[#This Row],[Order Date]])</f>
        <v>7</v>
      </c>
      <c r="F1524" s="16" t="str">
        <f>TEXT(SalesDataTable[[#This Row],[Order Date]],"MMM")</f>
        <v>Jul</v>
      </c>
      <c r="G1524" s="4" t="s">
        <v>20</v>
      </c>
      <c r="H1524" s="4" t="s">
        <v>31</v>
      </c>
      <c r="I1524" s="4" t="s">
        <v>2</v>
      </c>
      <c r="J1524" s="4" t="s">
        <v>3</v>
      </c>
      <c r="K1524" s="4" t="s">
        <v>14</v>
      </c>
      <c r="L1524" s="4" t="s">
        <v>15</v>
      </c>
      <c r="M1524" s="8">
        <v>2</v>
      </c>
      <c r="N1524" s="5">
        <v>36.21</v>
      </c>
      <c r="O1524" s="6">
        <v>0</v>
      </c>
      <c r="P1524" s="5">
        <v>13.5</v>
      </c>
      <c r="Q1524" s="5">
        <f t="shared" si="92"/>
        <v>72.42</v>
      </c>
      <c r="R1524" s="5">
        <f t="shared" si="93"/>
        <v>27</v>
      </c>
      <c r="S1524" s="5">
        <f t="shared" si="94"/>
        <v>45.42</v>
      </c>
      <c r="T1524" s="7">
        <f t="shared" si="95"/>
        <v>0.62717481358740679</v>
      </c>
    </row>
    <row r="1525" spans="1:20" ht="15.6">
      <c r="A1525" s="2">
        <v>739</v>
      </c>
      <c r="B1525" s="3">
        <v>46234</v>
      </c>
      <c r="C1525" s="4">
        <f>YEAR(SalesDataTable[[#This Row],[Order Date]])</f>
        <v>2026</v>
      </c>
      <c r="D1525" s="16" t="str">
        <f>"Q"&amp;ROUNDUP(MONTH(SalesDataTable[[#This Row],[Order Date]])/3,0)</f>
        <v>Q3</v>
      </c>
      <c r="E1525" s="4">
        <f>MONTH(SalesDataTable[[#This Row],[Order Date]])</f>
        <v>7</v>
      </c>
      <c r="F1525" s="16" t="str">
        <f>TEXT(SalesDataTable[[#This Row],[Order Date]],"MMM")</f>
        <v>Jul</v>
      </c>
      <c r="G1525" s="4" t="s">
        <v>20</v>
      </c>
      <c r="H1525" s="4" t="s">
        <v>31</v>
      </c>
      <c r="I1525" s="4" t="s">
        <v>2</v>
      </c>
      <c r="J1525" s="4" t="s">
        <v>16</v>
      </c>
      <c r="K1525" s="4" t="s">
        <v>4</v>
      </c>
      <c r="L1525" s="4" t="s">
        <v>30</v>
      </c>
      <c r="M1525" s="8">
        <v>5</v>
      </c>
      <c r="N1525" s="5">
        <v>104.65</v>
      </c>
      <c r="O1525" s="6">
        <v>0</v>
      </c>
      <c r="P1525" s="5">
        <v>49.2</v>
      </c>
      <c r="Q1525" s="5">
        <f t="shared" si="92"/>
        <v>523.25</v>
      </c>
      <c r="R1525" s="5">
        <f t="shared" si="93"/>
        <v>246</v>
      </c>
      <c r="S1525" s="5">
        <f t="shared" si="94"/>
        <v>277.25</v>
      </c>
      <c r="T1525" s="7">
        <f t="shared" si="95"/>
        <v>0.52986144290492121</v>
      </c>
    </row>
    <row r="1526" spans="1:20" ht="15.6">
      <c r="A1526" s="2">
        <v>2376</v>
      </c>
      <c r="B1526" s="3">
        <v>46234</v>
      </c>
      <c r="C1526" s="4">
        <f>YEAR(SalesDataTable[[#This Row],[Order Date]])</f>
        <v>2026</v>
      </c>
      <c r="D1526" s="16" t="str">
        <f>"Q"&amp;ROUNDUP(MONTH(SalesDataTable[[#This Row],[Order Date]])/3,0)</f>
        <v>Q3</v>
      </c>
      <c r="E1526" s="4">
        <f>MONTH(SalesDataTable[[#This Row],[Order Date]])</f>
        <v>7</v>
      </c>
      <c r="F1526" s="16" t="str">
        <f>TEXT(SalesDataTable[[#This Row],[Order Date]],"MMM")</f>
        <v>Jul</v>
      </c>
      <c r="G1526" s="4" t="s">
        <v>11</v>
      </c>
      <c r="H1526" s="4" t="s">
        <v>25</v>
      </c>
      <c r="I1526" s="4" t="s">
        <v>8</v>
      </c>
      <c r="J1526" s="4" t="s">
        <v>3</v>
      </c>
      <c r="K1526" s="4" t="s">
        <v>23</v>
      </c>
      <c r="L1526" s="4" t="s">
        <v>29</v>
      </c>
      <c r="M1526" s="8">
        <v>5</v>
      </c>
      <c r="N1526" s="5">
        <v>198.35</v>
      </c>
      <c r="O1526" s="6">
        <v>0.05</v>
      </c>
      <c r="P1526" s="5">
        <v>104.96</v>
      </c>
      <c r="Q1526" s="5">
        <f t="shared" si="92"/>
        <v>942.16249999999991</v>
      </c>
      <c r="R1526" s="5">
        <f t="shared" si="93"/>
        <v>524.79999999999995</v>
      </c>
      <c r="S1526" s="5">
        <f t="shared" si="94"/>
        <v>417.36249999999995</v>
      </c>
      <c r="T1526" s="7">
        <f t="shared" si="95"/>
        <v>0.44298356175288234</v>
      </c>
    </row>
    <row r="1527" spans="1:20" ht="15.6">
      <c r="A1527" s="2">
        <v>3109</v>
      </c>
      <c r="B1527" s="3">
        <v>46234</v>
      </c>
      <c r="C1527" s="4">
        <f>YEAR(SalesDataTable[[#This Row],[Order Date]])</f>
        <v>2026</v>
      </c>
      <c r="D1527" s="16" t="str">
        <f>"Q"&amp;ROUNDUP(MONTH(SalesDataTable[[#This Row],[Order Date]])/3,0)</f>
        <v>Q3</v>
      </c>
      <c r="E1527" s="4">
        <f>MONTH(SalesDataTable[[#This Row],[Order Date]])</f>
        <v>7</v>
      </c>
      <c r="F1527" s="16" t="str">
        <f>TEXT(SalesDataTable[[#This Row],[Order Date]],"MMM")</f>
        <v>Jul</v>
      </c>
      <c r="G1527" s="4" t="s">
        <v>0</v>
      </c>
      <c r="H1527" s="4" t="s">
        <v>1</v>
      </c>
      <c r="I1527" s="4" t="s">
        <v>28</v>
      </c>
      <c r="J1527" s="4" t="s">
        <v>3</v>
      </c>
      <c r="K1527" s="4" t="s">
        <v>34</v>
      </c>
      <c r="L1527" s="4" t="s">
        <v>42</v>
      </c>
      <c r="M1527" s="8">
        <v>2</v>
      </c>
      <c r="N1527" s="5">
        <v>36.56</v>
      </c>
      <c r="O1527" s="6">
        <v>0.05</v>
      </c>
      <c r="P1527" s="5">
        <v>13.76</v>
      </c>
      <c r="Q1527" s="5">
        <f t="shared" si="92"/>
        <v>69.463999999999999</v>
      </c>
      <c r="R1527" s="5">
        <f t="shared" si="93"/>
        <v>27.52</v>
      </c>
      <c r="S1527" s="5">
        <f t="shared" si="94"/>
        <v>41.944000000000003</v>
      </c>
      <c r="T1527" s="7">
        <f t="shared" si="95"/>
        <v>0.60382356328457909</v>
      </c>
    </row>
    <row r="1528" spans="1:20" ht="15.6">
      <c r="A1528" s="2">
        <v>4362</v>
      </c>
      <c r="B1528" s="3">
        <v>46234</v>
      </c>
      <c r="C1528" s="4">
        <f>YEAR(SalesDataTable[[#This Row],[Order Date]])</f>
        <v>2026</v>
      </c>
      <c r="D1528" s="16" t="str">
        <f>"Q"&amp;ROUNDUP(MONTH(SalesDataTable[[#This Row],[Order Date]])/3,0)</f>
        <v>Q3</v>
      </c>
      <c r="E1528" s="4">
        <f>MONTH(SalesDataTable[[#This Row],[Order Date]])</f>
        <v>7</v>
      </c>
      <c r="F1528" s="16" t="str">
        <f>TEXT(SalesDataTable[[#This Row],[Order Date]],"MMM")</f>
        <v>Jul</v>
      </c>
      <c r="G1528" s="4" t="s">
        <v>6</v>
      </c>
      <c r="H1528" s="4" t="s">
        <v>49</v>
      </c>
      <c r="I1528" s="4" t="s">
        <v>2</v>
      </c>
      <c r="J1528" s="4" t="s">
        <v>3</v>
      </c>
      <c r="K1528" s="4" t="s">
        <v>9</v>
      </c>
      <c r="L1528" s="4" t="s">
        <v>10</v>
      </c>
      <c r="M1528" s="8">
        <v>5</v>
      </c>
      <c r="N1528" s="5">
        <v>92.41</v>
      </c>
      <c r="O1528" s="6">
        <v>0</v>
      </c>
      <c r="P1528" s="5">
        <v>44.29</v>
      </c>
      <c r="Q1528" s="5">
        <f t="shared" si="92"/>
        <v>462.04999999999995</v>
      </c>
      <c r="R1528" s="5">
        <f t="shared" si="93"/>
        <v>221.45</v>
      </c>
      <c r="S1528" s="5">
        <f t="shared" si="94"/>
        <v>240.59999999999997</v>
      </c>
      <c r="T1528" s="7">
        <f t="shared" si="95"/>
        <v>0.52072286549074775</v>
      </c>
    </row>
    <row r="1529" spans="1:20" ht="15.6">
      <c r="A1529" s="2">
        <v>777</v>
      </c>
      <c r="B1529" s="3">
        <v>46235</v>
      </c>
      <c r="C1529" s="4">
        <f>YEAR(SalesDataTable[[#This Row],[Order Date]])</f>
        <v>2026</v>
      </c>
      <c r="D1529" s="16" t="str">
        <f>"Q"&amp;ROUNDUP(MONTH(SalesDataTable[[#This Row],[Order Date]])/3,0)</f>
        <v>Q3</v>
      </c>
      <c r="E1529" s="4">
        <f>MONTH(SalesDataTable[[#This Row],[Order Date]])</f>
        <v>8</v>
      </c>
      <c r="F1529" s="16" t="str">
        <f>TEXT(SalesDataTable[[#This Row],[Order Date]],"MMM")</f>
        <v>Aug</v>
      </c>
      <c r="G1529" s="4" t="s">
        <v>20</v>
      </c>
      <c r="H1529" s="4" t="s">
        <v>47</v>
      </c>
      <c r="I1529" s="4" t="s">
        <v>2</v>
      </c>
      <c r="J1529" s="4" t="s">
        <v>3</v>
      </c>
      <c r="K1529" s="4" t="s">
        <v>23</v>
      </c>
      <c r="L1529" s="4" t="s">
        <v>51</v>
      </c>
      <c r="M1529" s="8">
        <v>4</v>
      </c>
      <c r="N1529" s="5">
        <v>121.87</v>
      </c>
      <c r="O1529" s="6">
        <v>0</v>
      </c>
      <c r="P1529" s="5">
        <v>59.89</v>
      </c>
      <c r="Q1529" s="5">
        <f t="shared" si="92"/>
        <v>487.48</v>
      </c>
      <c r="R1529" s="5">
        <f t="shared" si="93"/>
        <v>239.56</v>
      </c>
      <c r="S1529" s="5">
        <f t="shared" si="94"/>
        <v>247.92000000000002</v>
      </c>
      <c r="T1529" s="7">
        <f t="shared" si="95"/>
        <v>0.50857471075736438</v>
      </c>
    </row>
    <row r="1530" spans="1:20" ht="15.6">
      <c r="A1530" s="2">
        <v>831</v>
      </c>
      <c r="B1530" s="3">
        <v>46235</v>
      </c>
      <c r="C1530" s="4">
        <f>YEAR(SalesDataTable[[#This Row],[Order Date]])</f>
        <v>2026</v>
      </c>
      <c r="D1530" s="16" t="str">
        <f>"Q"&amp;ROUNDUP(MONTH(SalesDataTable[[#This Row],[Order Date]])/3,0)</f>
        <v>Q3</v>
      </c>
      <c r="E1530" s="4">
        <f>MONTH(SalesDataTable[[#This Row],[Order Date]])</f>
        <v>8</v>
      </c>
      <c r="F1530" s="16" t="str">
        <f>TEXT(SalesDataTable[[#This Row],[Order Date]],"MMM")</f>
        <v>Aug</v>
      </c>
      <c r="G1530" s="4" t="s">
        <v>20</v>
      </c>
      <c r="H1530" s="4" t="s">
        <v>33</v>
      </c>
      <c r="I1530" s="4" t="s">
        <v>2</v>
      </c>
      <c r="J1530" s="4" t="s">
        <v>3</v>
      </c>
      <c r="K1530" s="4" t="s">
        <v>14</v>
      </c>
      <c r="L1530" s="4" t="s">
        <v>44</v>
      </c>
      <c r="M1530" s="8">
        <v>2</v>
      </c>
      <c r="N1530" s="5">
        <v>130.9</v>
      </c>
      <c r="O1530" s="6">
        <v>0.05</v>
      </c>
      <c r="P1530" s="5">
        <v>67.959999999999994</v>
      </c>
      <c r="Q1530" s="5">
        <f t="shared" si="92"/>
        <v>248.71</v>
      </c>
      <c r="R1530" s="5">
        <f t="shared" si="93"/>
        <v>135.91999999999999</v>
      </c>
      <c r="S1530" s="5">
        <f t="shared" si="94"/>
        <v>112.79000000000002</v>
      </c>
      <c r="T1530" s="7">
        <f t="shared" si="95"/>
        <v>0.45350006031120588</v>
      </c>
    </row>
    <row r="1531" spans="1:20" ht="15.6">
      <c r="A1531" s="2">
        <v>2059</v>
      </c>
      <c r="B1531" s="3">
        <v>46235</v>
      </c>
      <c r="C1531" s="4">
        <f>YEAR(SalesDataTable[[#This Row],[Order Date]])</f>
        <v>2026</v>
      </c>
      <c r="D1531" s="16" t="str">
        <f>"Q"&amp;ROUNDUP(MONTH(SalesDataTable[[#This Row],[Order Date]])/3,0)</f>
        <v>Q3</v>
      </c>
      <c r="E1531" s="4">
        <f>MONTH(SalesDataTable[[#This Row],[Order Date]])</f>
        <v>8</v>
      </c>
      <c r="F1531" s="16" t="str">
        <f>TEXT(SalesDataTable[[#This Row],[Order Date]],"MMM")</f>
        <v>Aug</v>
      </c>
      <c r="G1531" s="4" t="s">
        <v>11</v>
      </c>
      <c r="H1531" s="4" t="s">
        <v>12</v>
      </c>
      <c r="I1531" s="4" t="s">
        <v>19</v>
      </c>
      <c r="J1531" s="4" t="s">
        <v>13</v>
      </c>
      <c r="K1531" s="4" t="s">
        <v>4</v>
      </c>
      <c r="L1531" s="4" t="s">
        <v>22</v>
      </c>
      <c r="M1531" s="8">
        <v>1</v>
      </c>
      <c r="N1531" s="5">
        <v>50.98</v>
      </c>
      <c r="O1531" s="6">
        <v>0</v>
      </c>
      <c r="P1531" s="5">
        <v>22.92</v>
      </c>
      <c r="Q1531" s="5">
        <f t="shared" si="92"/>
        <v>50.98</v>
      </c>
      <c r="R1531" s="5">
        <f t="shared" si="93"/>
        <v>22.92</v>
      </c>
      <c r="S1531" s="5">
        <f t="shared" si="94"/>
        <v>28.059999999999995</v>
      </c>
      <c r="T1531" s="7">
        <f t="shared" si="95"/>
        <v>0.55041192624558644</v>
      </c>
    </row>
    <row r="1532" spans="1:20" ht="15.6">
      <c r="A1532" s="2">
        <v>2519</v>
      </c>
      <c r="B1532" s="3">
        <v>46235</v>
      </c>
      <c r="C1532" s="4">
        <f>YEAR(SalesDataTable[[#This Row],[Order Date]])</f>
        <v>2026</v>
      </c>
      <c r="D1532" s="16" t="str">
        <f>"Q"&amp;ROUNDUP(MONTH(SalesDataTable[[#This Row],[Order Date]])/3,0)</f>
        <v>Q3</v>
      </c>
      <c r="E1532" s="4">
        <f>MONTH(SalesDataTable[[#This Row],[Order Date]])</f>
        <v>8</v>
      </c>
      <c r="F1532" s="16" t="str">
        <f>TEXT(SalesDataTable[[#This Row],[Order Date]],"MMM")</f>
        <v>Aug</v>
      </c>
      <c r="G1532" s="4" t="s">
        <v>11</v>
      </c>
      <c r="H1532" s="4" t="s">
        <v>12</v>
      </c>
      <c r="I1532" s="4" t="s">
        <v>2</v>
      </c>
      <c r="J1532" s="4" t="s">
        <v>3</v>
      </c>
      <c r="K1532" s="4" t="s">
        <v>9</v>
      </c>
      <c r="L1532" s="4" t="s">
        <v>10</v>
      </c>
      <c r="M1532" s="8">
        <v>2</v>
      </c>
      <c r="N1532" s="5">
        <v>91.11</v>
      </c>
      <c r="O1532" s="6">
        <v>0</v>
      </c>
      <c r="P1532" s="5">
        <v>44.19</v>
      </c>
      <c r="Q1532" s="5">
        <f t="shared" si="92"/>
        <v>182.22</v>
      </c>
      <c r="R1532" s="5">
        <f t="shared" si="93"/>
        <v>88.38</v>
      </c>
      <c r="S1532" s="5">
        <f t="shared" si="94"/>
        <v>93.84</v>
      </c>
      <c r="T1532" s="7">
        <f t="shared" si="95"/>
        <v>0.51498189002304906</v>
      </c>
    </row>
    <row r="1533" spans="1:20" ht="15.6">
      <c r="A1533" s="2">
        <v>2644</v>
      </c>
      <c r="B1533" s="3">
        <v>46235</v>
      </c>
      <c r="C1533" s="4">
        <f>YEAR(SalesDataTable[[#This Row],[Order Date]])</f>
        <v>2026</v>
      </c>
      <c r="D1533" s="16" t="str">
        <f>"Q"&amp;ROUNDUP(MONTH(SalesDataTable[[#This Row],[Order Date]])/3,0)</f>
        <v>Q3</v>
      </c>
      <c r="E1533" s="4">
        <f>MONTH(SalesDataTable[[#This Row],[Order Date]])</f>
        <v>8</v>
      </c>
      <c r="F1533" s="16" t="str">
        <f>TEXT(SalesDataTable[[#This Row],[Order Date]],"MMM")</f>
        <v>Aug</v>
      </c>
      <c r="G1533" s="4" t="s">
        <v>0</v>
      </c>
      <c r="H1533" s="4" t="s">
        <v>1</v>
      </c>
      <c r="I1533" s="4" t="s">
        <v>28</v>
      </c>
      <c r="J1533" s="4" t="s">
        <v>3</v>
      </c>
      <c r="K1533" s="4" t="s">
        <v>14</v>
      </c>
      <c r="L1533" s="4" t="s">
        <v>15</v>
      </c>
      <c r="M1533" s="8">
        <v>3</v>
      </c>
      <c r="N1533" s="5">
        <v>35.619999999999997</v>
      </c>
      <c r="O1533" s="6">
        <v>0.05</v>
      </c>
      <c r="P1533" s="5">
        <v>13.47</v>
      </c>
      <c r="Q1533" s="5">
        <f t="shared" si="92"/>
        <v>101.51699999999998</v>
      </c>
      <c r="R1533" s="5">
        <f t="shared" si="93"/>
        <v>40.410000000000004</v>
      </c>
      <c r="S1533" s="5">
        <f t="shared" si="94"/>
        <v>61.106999999999978</v>
      </c>
      <c r="T1533" s="7">
        <f t="shared" si="95"/>
        <v>0.60193859156594454</v>
      </c>
    </row>
    <row r="1534" spans="1:20" ht="15.6">
      <c r="A1534" s="2">
        <v>4141</v>
      </c>
      <c r="B1534" s="3">
        <v>46235</v>
      </c>
      <c r="C1534" s="4">
        <f>YEAR(SalesDataTable[[#This Row],[Order Date]])</f>
        <v>2026</v>
      </c>
      <c r="D1534" s="16" t="str">
        <f>"Q"&amp;ROUNDUP(MONTH(SalesDataTable[[#This Row],[Order Date]])/3,0)</f>
        <v>Q3</v>
      </c>
      <c r="E1534" s="4">
        <f>MONTH(SalesDataTable[[#This Row],[Order Date]])</f>
        <v>8</v>
      </c>
      <c r="F1534" s="16" t="str">
        <f>TEXT(SalesDataTable[[#This Row],[Order Date]],"MMM")</f>
        <v>Aug</v>
      </c>
      <c r="G1534" s="4" t="s">
        <v>20</v>
      </c>
      <c r="H1534" s="4" t="s">
        <v>47</v>
      </c>
      <c r="I1534" s="4" t="s">
        <v>2</v>
      </c>
      <c r="J1534" s="4" t="s">
        <v>13</v>
      </c>
      <c r="K1534" s="4" t="s">
        <v>9</v>
      </c>
      <c r="L1534" s="4" t="s">
        <v>10</v>
      </c>
      <c r="M1534" s="8">
        <v>1</v>
      </c>
      <c r="N1534" s="5">
        <v>91.95</v>
      </c>
      <c r="O1534" s="6">
        <v>0.05</v>
      </c>
      <c r="P1534" s="5">
        <v>46.47</v>
      </c>
      <c r="Q1534" s="5">
        <f t="shared" si="92"/>
        <v>87.352499999999992</v>
      </c>
      <c r="R1534" s="5">
        <f t="shared" si="93"/>
        <v>46.47</v>
      </c>
      <c r="S1534" s="5">
        <f t="shared" si="94"/>
        <v>40.882499999999993</v>
      </c>
      <c r="T1534" s="7">
        <f t="shared" si="95"/>
        <v>0.46801751523997592</v>
      </c>
    </row>
    <row r="1535" spans="1:20" ht="15.6">
      <c r="A1535" s="2">
        <v>4804</v>
      </c>
      <c r="B1535" s="3">
        <v>46235</v>
      </c>
      <c r="C1535" s="4">
        <f>YEAR(SalesDataTable[[#This Row],[Order Date]])</f>
        <v>2026</v>
      </c>
      <c r="D1535" s="16" t="str">
        <f>"Q"&amp;ROUNDUP(MONTH(SalesDataTable[[#This Row],[Order Date]])/3,0)</f>
        <v>Q3</v>
      </c>
      <c r="E1535" s="4">
        <f>MONTH(SalesDataTable[[#This Row],[Order Date]])</f>
        <v>8</v>
      </c>
      <c r="F1535" s="16" t="str">
        <f>TEXT(SalesDataTable[[#This Row],[Order Date]],"MMM")</f>
        <v>Aug</v>
      </c>
      <c r="G1535" s="4" t="s">
        <v>0</v>
      </c>
      <c r="H1535" s="4" t="s">
        <v>36</v>
      </c>
      <c r="I1535" s="4" t="s">
        <v>2</v>
      </c>
      <c r="J1535" s="4" t="s">
        <v>3</v>
      </c>
      <c r="K1535" s="4" t="s">
        <v>34</v>
      </c>
      <c r="L1535" s="4" t="s">
        <v>45</v>
      </c>
      <c r="M1535" s="8">
        <v>1</v>
      </c>
      <c r="N1535" s="5">
        <v>49.46</v>
      </c>
      <c r="O1535" s="6">
        <v>0</v>
      </c>
      <c r="P1535" s="5">
        <v>21.47</v>
      </c>
      <c r="Q1535" s="5">
        <f t="shared" si="92"/>
        <v>49.46</v>
      </c>
      <c r="R1535" s="5">
        <f t="shared" si="93"/>
        <v>21.47</v>
      </c>
      <c r="S1535" s="5">
        <f t="shared" si="94"/>
        <v>27.990000000000002</v>
      </c>
      <c r="T1535" s="7">
        <f t="shared" si="95"/>
        <v>0.5659118479579458</v>
      </c>
    </row>
    <row r="1536" spans="1:20" ht="15.6">
      <c r="A1536" s="2">
        <v>5161</v>
      </c>
      <c r="B1536" s="3">
        <v>46235</v>
      </c>
      <c r="C1536" s="4">
        <f>YEAR(SalesDataTable[[#This Row],[Order Date]])</f>
        <v>2026</v>
      </c>
      <c r="D1536" s="16" t="str">
        <f>"Q"&amp;ROUNDUP(MONTH(SalesDataTable[[#This Row],[Order Date]])/3,0)</f>
        <v>Q3</v>
      </c>
      <c r="E1536" s="4">
        <f>MONTH(SalesDataTable[[#This Row],[Order Date]])</f>
        <v>8</v>
      </c>
      <c r="F1536" s="16" t="str">
        <f>TEXT(SalesDataTable[[#This Row],[Order Date]],"MMM")</f>
        <v>Aug</v>
      </c>
      <c r="G1536" s="4" t="s">
        <v>0</v>
      </c>
      <c r="H1536" s="4" t="s">
        <v>50</v>
      </c>
      <c r="I1536" s="4" t="s">
        <v>2</v>
      </c>
      <c r="J1536" s="4" t="s">
        <v>13</v>
      </c>
      <c r="K1536" s="4" t="s">
        <v>4</v>
      </c>
      <c r="L1536" s="4" t="s">
        <v>26</v>
      </c>
      <c r="M1536" s="8">
        <v>1</v>
      </c>
      <c r="N1536" s="5">
        <v>41.25</v>
      </c>
      <c r="O1536" s="6">
        <v>0.05</v>
      </c>
      <c r="P1536" s="5">
        <v>16.98</v>
      </c>
      <c r="Q1536" s="5">
        <f t="shared" si="92"/>
        <v>39.1875</v>
      </c>
      <c r="R1536" s="5">
        <f t="shared" si="93"/>
        <v>16.98</v>
      </c>
      <c r="S1536" s="5">
        <f t="shared" si="94"/>
        <v>22.2075</v>
      </c>
      <c r="T1536" s="7">
        <f t="shared" si="95"/>
        <v>0.56669856459330148</v>
      </c>
    </row>
    <row r="1537" spans="1:20" ht="15.6">
      <c r="A1537" s="2">
        <v>590</v>
      </c>
      <c r="B1537" s="3">
        <v>46236</v>
      </c>
      <c r="C1537" s="4">
        <f>YEAR(SalesDataTable[[#This Row],[Order Date]])</f>
        <v>2026</v>
      </c>
      <c r="D1537" s="16" t="str">
        <f>"Q"&amp;ROUNDUP(MONTH(SalesDataTable[[#This Row],[Order Date]])/3,0)</f>
        <v>Q3</v>
      </c>
      <c r="E1537" s="4">
        <f>MONTH(SalesDataTable[[#This Row],[Order Date]])</f>
        <v>8</v>
      </c>
      <c r="F1537" s="16" t="str">
        <f>TEXT(SalesDataTable[[#This Row],[Order Date]],"MMM")</f>
        <v>Aug</v>
      </c>
      <c r="G1537" s="4" t="s">
        <v>11</v>
      </c>
      <c r="H1537" s="4" t="s">
        <v>25</v>
      </c>
      <c r="I1537" s="4" t="s">
        <v>2</v>
      </c>
      <c r="J1537" s="4" t="s">
        <v>3</v>
      </c>
      <c r="K1537" s="4" t="s">
        <v>14</v>
      </c>
      <c r="L1537" s="4" t="s">
        <v>44</v>
      </c>
      <c r="M1537" s="8">
        <v>4</v>
      </c>
      <c r="N1537" s="5">
        <v>133.65</v>
      </c>
      <c r="O1537" s="6">
        <v>0</v>
      </c>
      <c r="P1537" s="5">
        <v>66</v>
      </c>
      <c r="Q1537" s="5">
        <f t="shared" si="92"/>
        <v>534.6</v>
      </c>
      <c r="R1537" s="5">
        <f t="shared" si="93"/>
        <v>264</v>
      </c>
      <c r="S1537" s="5">
        <f t="shared" si="94"/>
        <v>270.60000000000002</v>
      </c>
      <c r="T1537" s="7">
        <f t="shared" si="95"/>
        <v>0.50617283950617287</v>
      </c>
    </row>
    <row r="1538" spans="1:20" ht="15.6">
      <c r="A1538" s="2">
        <v>1599</v>
      </c>
      <c r="B1538" s="3">
        <v>46236</v>
      </c>
      <c r="C1538" s="4">
        <f>YEAR(SalesDataTable[[#This Row],[Order Date]])</f>
        <v>2026</v>
      </c>
      <c r="D1538" s="16" t="str">
        <f>"Q"&amp;ROUNDUP(MONTH(SalesDataTable[[#This Row],[Order Date]])/3,0)</f>
        <v>Q3</v>
      </c>
      <c r="E1538" s="4">
        <f>MONTH(SalesDataTable[[#This Row],[Order Date]])</f>
        <v>8</v>
      </c>
      <c r="F1538" s="16" t="str">
        <f>TEXT(SalesDataTable[[#This Row],[Order Date]],"MMM")</f>
        <v>Aug</v>
      </c>
      <c r="G1538" s="4" t="s">
        <v>20</v>
      </c>
      <c r="H1538" s="4" t="s">
        <v>21</v>
      </c>
      <c r="I1538" s="4" t="s">
        <v>2</v>
      </c>
      <c r="J1538" s="4" t="s">
        <v>3</v>
      </c>
      <c r="K1538" s="4" t="s">
        <v>23</v>
      </c>
      <c r="L1538" s="4" t="s">
        <v>29</v>
      </c>
      <c r="M1538" s="8">
        <v>2</v>
      </c>
      <c r="N1538" s="5">
        <v>200.45</v>
      </c>
      <c r="O1538" s="6">
        <v>0.05</v>
      </c>
      <c r="P1538" s="5">
        <v>105.42</v>
      </c>
      <c r="Q1538" s="5">
        <f t="shared" ref="Q1538:Q1601" si="96">M1538*N1538*(1-O1538)</f>
        <v>380.85499999999996</v>
      </c>
      <c r="R1538" s="5">
        <f t="shared" ref="R1538:R1601" si="97">M1538*P1538</f>
        <v>210.84</v>
      </c>
      <c r="S1538" s="5">
        <f t="shared" ref="S1538:S1601" si="98">Q1538-R1538</f>
        <v>170.01499999999996</v>
      </c>
      <c r="T1538" s="7">
        <f t="shared" ref="T1538:T1601" si="99">IFERROR(S1538/Q1538,0)</f>
        <v>0.44640348689133652</v>
      </c>
    </row>
    <row r="1539" spans="1:20" ht="15.6">
      <c r="A1539" s="2">
        <v>1665</v>
      </c>
      <c r="B1539" s="3">
        <v>46236</v>
      </c>
      <c r="C1539" s="4">
        <f>YEAR(SalesDataTable[[#This Row],[Order Date]])</f>
        <v>2026</v>
      </c>
      <c r="D1539" s="16" t="str">
        <f>"Q"&amp;ROUNDUP(MONTH(SalesDataTable[[#This Row],[Order Date]])/3,0)</f>
        <v>Q3</v>
      </c>
      <c r="E1539" s="4">
        <f>MONTH(SalesDataTable[[#This Row],[Order Date]])</f>
        <v>8</v>
      </c>
      <c r="F1539" s="16" t="str">
        <f>TEXT(SalesDataTable[[#This Row],[Order Date]],"MMM")</f>
        <v>Aug</v>
      </c>
      <c r="G1539" s="4" t="s">
        <v>0</v>
      </c>
      <c r="H1539" s="4" t="s">
        <v>1</v>
      </c>
      <c r="I1539" s="4" t="s">
        <v>28</v>
      </c>
      <c r="J1539" s="4" t="s">
        <v>3</v>
      </c>
      <c r="K1539" s="4" t="s">
        <v>4</v>
      </c>
      <c r="L1539" s="4" t="s">
        <v>22</v>
      </c>
      <c r="M1539" s="8">
        <v>2</v>
      </c>
      <c r="N1539" s="5">
        <v>51.87</v>
      </c>
      <c r="O1539" s="6">
        <v>0.05</v>
      </c>
      <c r="P1539" s="5">
        <v>21.98</v>
      </c>
      <c r="Q1539" s="5">
        <f t="shared" si="96"/>
        <v>98.552999999999997</v>
      </c>
      <c r="R1539" s="5">
        <f t="shared" si="97"/>
        <v>43.96</v>
      </c>
      <c r="S1539" s="5">
        <f t="shared" si="98"/>
        <v>54.592999999999996</v>
      </c>
      <c r="T1539" s="7">
        <f t="shared" si="99"/>
        <v>0.55394559272675614</v>
      </c>
    </row>
    <row r="1540" spans="1:20" ht="15.6">
      <c r="A1540" s="2">
        <v>2409</v>
      </c>
      <c r="B1540" s="3">
        <v>46236</v>
      </c>
      <c r="C1540" s="4">
        <f>YEAR(SalesDataTable[[#This Row],[Order Date]])</f>
        <v>2026</v>
      </c>
      <c r="D1540" s="16" t="str">
        <f>"Q"&amp;ROUNDUP(MONTH(SalesDataTable[[#This Row],[Order Date]])/3,0)</f>
        <v>Q3</v>
      </c>
      <c r="E1540" s="4">
        <f>MONTH(SalesDataTable[[#This Row],[Order Date]])</f>
        <v>8</v>
      </c>
      <c r="F1540" s="16" t="str">
        <f>TEXT(SalesDataTable[[#This Row],[Order Date]],"MMM")</f>
        <v>Aug</v>
      </c>
      <c r="G1540" s="4" t="s">
        <v>20</v>
      </c>
      <c r="H1540" s="4" t="s">
        <v>47</v>
      </c>
      <c r="I1540" s="4" t="s">
        <v>2</v>
      </c>
      <c r="J1540" s="4" t="s">
        <v>3</v>
      </c>
      <c r="K1540" s="4" t="s">
        <v>23</v>
      </c>
      <c r="L1540" s="4" t="s">
        <v>40</v>
      </c>
      <c r="M1540" s="8">
        <v>1</v>
      </c>
      <c r="N1540" s="5">
        <v>83.6</v>
      </c>
      <c r="O1540" s="6">
        <v>0.05</v>
      </c>
      <c r="P1540" s="5">
        <v>38.51</v>
      </c>
      <c r="Q1540" s="5">
        <f t="shared" si="96"/>
        <v>79.419999999999987</v>
      </c>
      <c r="R1540" s="5">
        <f t="shared" si="97"/>
        <v>38.51</v>
      </c>
      <c r="S1540" s="5">
        <f t="shared" si="98"/>
        <v>40.909999999999989</v>
      </c>
      <c r="T1540" s="7">
        <f t="shared" si="99"/>
        <v>0.51510954419541677</v>
      </c>
    </row>
    <row r="1541" spans="1:20" ht="15.6">
      <c r="A1541" s="2">
        <v>2936</v>
      </c>
      <c r="B1541" s="3">
        <v>46236</v>
      </c>
      <c r="C1541" s="4">
        <f>YEAR(SalesDataTable[[#This Row],[Order Date]])</f>
        <v>2026</v>
      </c>
      <c r="D1541" s="16" t="str">
        <f>"Q"&amp;ROUNDUP(MONTH(SalesDataTable[[#This Row],[Order Date]])/3,0)</f>
        <v>Q3</v>
      </c>
      <c r="E1541" s="4">
        <f>MONTH(SalesDataTable[[#This Row],[Order Date]])</f>
        <v>8</v>
      </c>
      <c r="F1541" s="16" t="str">
        <f>TEXT(SalesDataTable[[#This Row],[Order Date]],"MMM")</f>
        <v>Aug</v>
      </c>
      <c r="G1541" s="4" t="s">
        <v>11</v>
      </c>
      <c r="H1541" s="4" t="s">
        <v>52</v>
      </c>
      <c r="I1541" s="4" t="s">
        <v>2</v>
      </c>
      <c r="J1541" s="4" t="s">
        <v>13</v>
      </c>
      <c r="K1541" s="4" t="s">
        <v>14</v>
      </c>
      <c r="L1541" s="4" t="s">
        <v>15</v>
      </c>
      <c r="M1541" s="8">
        <v>1</v>
      </c>
      <c r="N1541" s="5">
        <v>35.74</v>
      </c>
      <c r="O1541" s="6">
        <v>0</v>
      </c>
      <c r="P1541" s="5">
        <v>13.49</v>
      </c>
      <c r="Q1541" s="5">
        <f t="shared" si="96"/>
        <v>35.74</v>
      </c>
      <c r="R1541" s="5">
        <f t="shared" si="97"/>
        <v>13.49</v>
      </c>
      <c r="S1541" s="5">
        <f t="shared" si="98"/>
        <v>22.25</v>
      </c>
      <c r="T1541" s="7">
        <f t="shared" si="99"/>
        <v>0.62255176273083379</v>
      </c>
    </row>
    <row r="1542" spans="1:20" ht="15.6">
      <c r="A1542" s="2">
        <v>3397</v>
      </c>
      <c r="B1542" s="3">
        <v>46236</v>
      </c>
      <c r="C1542" s="4">
        <f>YEAR(SalesDataTable[[#This Row],[Order Date]])</f>
        <v>2026</v>
      </c>
      <c r="D1542" s="16" t="str">
        <f>"Q"&amp;ROUNDUP(MONTH(SalesDataTable[[#This Row],[Order Date]])/3,0)</f>
        <v>Q3</v>
      </c>
      <c r="E1542" s="4">
        <f>MONTH(SalesDataTable[[#This Row],[Order Date]])</f>
        <v>8</v>
      </c>
      <c r="F1542" s="16" t="str">
        <f>TEXT(SalesDataTable[[#This Row],[Order Date]],"MMM")</f>
        <v>Aug</v>
      </c>
      <c r="G1542" s="4" t="s">
        <v>20</v>
      </c>
      <c r="H1542" s="4" t="s">
        <v>21</v>
      </c>
      <c r="I1542" s="4" t="s">
        <v>2</v>
      </c>
      <c r="J1542" s="4" t="s">
        <v>3</v>
      </c>
      <c r="K1542" s="4" t="s">
        <v>4</v>
      </c>
      <c r="L1542" s="4" t="s">
        <v>5</v>
      </c>
      <c r="M1542" s="8">
        <v>1</v>
      </c>
      <c r="N1542" s="5">
        <v>79.849999999999994</v>
      </c>
      <c r="O1542" s="6">
        <v>0.1</v>
      </c>
      <c r="P1542" s="5">
        <v>43.11</v>
      </c>
      <c r="Q1542" s="5">
        <f t="shared" si="96"/>
        <v>71.864999999999995</v>
      </c>
      <c r="R1542" s="5">
        <f t="shared" si="97"/>
        <v>43.11</v>
      </c>
      <c r="S1542" s="5">
        <f t="shared" si="98"/>
        <v>28.754999999999995</v>
      </c>
      <c r="T1542" s="7">
        <f t="shared" si="99"/>
        <v>0.40012523481527862</v>
      </c>
    </row>
    <row r="1543" spans="1:20" ht="15.6">
      <c r="A1543" s="2">
        <v>4556</v>
      </c>
      <c r="B1543" s="3">
        <v>46236</v>
      </c>
      <c r="C1543" s="4">
        <f>YEAR(SalesDataTable[[#This Row],[Order Date]])</f>
        <v>2026</v>
      </c>
      <c r="D1543" s="16" t="str">
        <f>"Q"&amp;ROUNDUP(MONTH(SalesDataTable[[#This Row],[Order Date]])/3,0)</f>
        <v>Q3</v>
      </c>
      <c r="E1543" s="4">
        <f>MONTH(SalesDataTable[[#This Row],[Order Date]])</f>
        <v>8</v>
      </c>
      <c r="F1543" s="16" t="str">
        <f>TEXT(SalesDataTable[[#This Row],[Order Date]],"MMM")</f>
        <v>Aug</v>
      </c>
      <c r="G1543" s="4" t="s">
        <v>0</v>
      </c>
      <c r="H1543" s="4" t="s">
        <v>50</v>
      </c>
      <c r="I1543" s="4" t="s">
        <v>2</v>
      </c>
      <c r="J1543" s="4" t="s">
        <v>3</v>
      </c>
      <c r="K1543" s="4" t="s">
        <v>14</v>
      </c>
      <c r="L1543" s="4" t="s">
        <v>32</v>
      </c>
      <c r="M1543" s="8">
        <v>2</v>
      </c>
      <c r="N1543" s="5">
        <v>46.44</v>
      </c>
      <c r="O1543" s="6">
        <v>0</v>
      </c>
      <c r="P1543" s="5">
        <v>18.489999999999998</v>
      </c>
      <c r="Q1543" s="5">
        <f t="shared" si="96"/>
        <v>92.88</v>
      </c>
      <c r="R1543" s="5">
        <f t="shared" si="97"/>
        <v>36.979999999999997</v>
      </c>
      <c r="S1543" s="5">
        <f t="shared" si="98"/>
        <v>55.9</v>
      </c>
      <c r="T1543" s="7">
        <f t="shared" si="99"/>
        <v>0.60185185185185186</v>
      </c>
    </row>
    <row r="1544" spans="1:20" ht="15.6">
      <c r="A1544" s="2">
        <v>4614</v>
      </c>
      <c r="B1544" s="3">
        <v>46236</v>
      </c>
      <c r="C1544" s="4">
        <f>YEAR(SalesDataTable[[#This Row],[Order Date]])</f>
        <v>2026</v>
      </c>
      <c r="D1544" s="16" t="str">
        <f>"Q"&amp;ROUNDUP(MONTH(SalesDataTable[[#This Row],[Order Date]])/3,0)</f>
        <v>Q3</v>
      </c>
      <c r="E1544" s="4">
        <f>MONTH(SalesDataTable[[#This Row],[Order Date]])</f>
        <v>8</v>
      </c>
      <c r="F1544" s="16" t="str">
        <f>TEXT(SalesDataTable[[#This Row],[Order Date]],"MMM")</f>
        <v>Aug</v>
      </c>
      <c r="G1544" s="4" t="s">
        <v>20</v>
      </c>
      <c r="H1544" s="4" t="s">
        <v>33</v>
      </c>
      <c r="I1544" s="4" t="s">
        <v>19</v>
      </c>
      <c r="J1544" s="4" t="s">
        <v>3</v>
      </c>
      <c r="K1544" s="4" t="s">
        <v>4</v>
      </c>
      <c r="L1544" s="4" t="s">
        <v>22</v>
      </c>
      <c r="M1544" s="8">
        <v>2</v>
      </c>
      <c r="N1544" s="5">
        <v>50.44</v>
      </c>
      <c r="O1544" s="6">
        <v>0</v>
      </c>
      <c r="P1544" s="5">
        <v>22.99</v>
      </c>
      <c r="Q1544" s="5">
        <f t="shared" si="96"/>
        <v>100.88</v>
      </c>
      <c r="R1544" s="5">
        <f t="shared" si="97"/>
        <v>45.98</v>
      </c>
      <c r="S1544" s="5">
        <f t="shared" si="98"/>
        <v>54.9</v>
      </c>
      <c r="T1544" s="7">
        <f t="shared" si="99"/>
        <v>0.54421094369547984</v>
      </c>
    </row>
    <row r="1545" spans="1:20" ht="15.6">
      <c r="A1545" s="2">
        <v>4999</v>
      </c>
      <c r="B1545" s="3">
        <v>46236</v>
      </c>
      <c r="C1545" s="4">
        <f>YEAR(SalesDataTable[[#This Row],[Order Date]])</f>
        <v>2026</v>
      </c>
      <c r="D1545" s="16" t="str">
        <f>"Q"&amp;ROUNDUP(MONTH(SalesDataTable[[#This Row],[Order Date]])/3,0)</f>
        <v>Q3</v>
      </c>
      <c r="E1545" s="4">
        <f>MONTH(SalesDataTable[[#This Row],[Order Date]])</f>
        <v>8</v>
      </c>
      <c r="F1545" s="16" t="str">
        <f>TEXT(SalesDataTable[[#This Row],[Order Date]],"MMM")</f>
        <v>Aug</v>
      </c>
      <c r="G1545" s="4" t="s">
        <v>20</v>
      </c>
      <c r="H1545" s="4" t="s">
        <v>33</v>
      </c>
      <c r="I1545" s="4" t="s">
        <v>2</v>
      </c>
      <c r="J1545" s="4" t="s">
        <v>3</v>
      </c>
      <c r="K1545" s="4" t="s">
        <v>4</v>
      </c>
      <c r="L1545" s="4" t="s">
        <v>5</v>
      </c>
      <c r="M1545" s="8">
        <v>2</v>
      </c>
      <c r="N1545" s="5">
        <v>81.38</v>
      </c>
      <c r="O1545" s="6">
        <v>0</v>
      </c>
      <c r="P1545" s="5">
        <v>42.19</v>
      </c>
      <c r="Q1545" s="5">
        <f t="shared" si="96"/>
        <v>162.76</v>
      </c>
      <c r="R1545" s="5">
        <f t="shared" si="97"/>
        <v>84.38</v>
      </c>
      <c r="S1545" s="5">
        <f t="shared" si="98"/>
        <v>78.38</v>
      </c>
      <c r="T1545" s="7">
        <f t="shared" si="99"/>
        <v>0.4815679528139592</v>
      </c>
    </row>
    <row r="1546" spans="1:20" ht="15.6">
      <c r="A1546" s="2">
        <v>207</v>
      </c>
      <c r="B1546" s="3">
        <v>46237</v>
      </c>
      <c r="C1546" s="4">
        <f>YEAR(SalesDataTable[[#This Row],[Order Date]])</f>
        <v>2026</v>
      </c>
      <c r="D1546" s="16" t="str">
        <f>"Q"&amp;ROUNDUP(MONTH(SalesDataTable[[#This Row],[Order Date]])/3,0)</f>
        <v>Q3</v>
      </c>
      <c r="E1546" s="4">
        <f>MONTH(SalesDataTable[[#This Row],[Order Date]])</f>
        <v>8</v>
      </c>
      <c r="F1546" s="16" t="str">
        <f>TEXT(SalesDataTable[[#This Row],[Order Date]],"MMM")</f>
        <v>Aug</v>
      </c>
      <c r="G1546" s="4" t="s">
        <v>11</v>
      </c>
      <c r="H1546" s="4" t="s">
        <v>52</v>
      </c>
      <c r="I1546" s="4" t="s">
        <v>2</v>
      </c>
      <c r="J1546" s="4" t="s">
        <v>3</v>
      </c>
      <c r="K1546" s="4" t="s">
        <v>34</v>
      </c>
      <c r="L1546" s="4" t="s">
        <v>35</v>
      </c>
      <c r="M1546" s="8">
        <v>1</v>
      </c>
      <c r="N1546" s="5">
        <v>41.3</v>
      </c>
      <c r="O1546" s="6">
        <v>0</v>
      </c>
      <c r="P1546" s="5">
        <v>14.52</v>
      </c>
      <c r="Q1546" s="5">
        <f t="shared" si="96"/>
        <v>41.3</v>
      </c>
      <c r="R1546" s="5">
        <f t="shared" si="97"/>
        <v>14.52</v>
      </c>
      <c r="S1546" s="5">
        <f t="shared" si="98"/>
        <v>26.779999999999998</v>
      </c>
      <c r="T1546" s="7">
        <f t="shared" si="99"/>
        <v>0.64842615012106541</v>
      </c>
    </row>
    <row r="1547" spans="1:20" ht="15.6">
      <c r="A1547" s="2">
        <v>295</v>
      </c>
      <c r="B1547" s="3">
        <v>46237</v>
      </c>
      <c r="C1547" s="4">
        <f>YEAR(SalesDataTable[[#This Row],[Order Date]])</f>
        <v>2026</v>
      </c>
      <c r="D1547" s="16" t="str">
        <f>"Q"&amp;ROUNDUP(MONTH(SalesDataTable[[#This Row],[Order Date]])/3,0)</f>
        <v>Q3</v>
      </c>
      <c r="E1547" s="4">
        <f>MONTH(SalesDataTable[[#This Row],[Order Date]])</f>
        <v>8</v>
      </c>
      <c r="F1547" s="16" t="str">
        <f>TEXT(SalesDataTable[[#This Row],[Order Date]],"MMM")</f>
        <v>Aug</v>
      </c>
      <c r="G1547" s="4" t="s">
        <v>20</v>
      </c>
      <c r="H1547" s="4" t="s">
        <v>33</v>
      </c>
      <c r="I1547" s="4" t="s">
        <v>28</v>
      </c>
      <c r="J1547" s="4" t="s">
        <v>3</v>
      </c>
      <c r="K1547" s="4" t="s">
        <v>14</v>
      </c>
      <c r="L1547" s="4" t="s">
        <v>15</v>
      </c>
      <c r="M1547" s="8">
        <v>2</v>
      </c>
      <c r="N1547" s="5">
        <v>36.15</v>
      </c>
      <c r="O1547" s="6">
        <v>0.1</v>
      </c>
      <c r="P1547" s="5">
        <v>13.19</v>
      </c>
      <c r="Q1547" s="5">
        <f t="shared" si="96"/>
        <v>65.069999999999993</v>
      </c>
      <c r="R1547" s="5">
        <f t="shared" si="97"/>
        <v>26.38</v>
      </c>
      <c r="S1547" s="5">
        <f t="shared" si="98"/>
        <v>38.69</v>
      </c>
      <c r="T1547" s="7">
        <f t="shared" si="99"/>
        <v>0.59459044106347014</v>
      </c>
    </row>
    <row r="1548" spans="1:20" ht="15.6">
      <c r="A1548" s="2">
        <v>657</v>
      </c>
      <c r="B1548" s="3">
        <v>46237</v>
      </c>
      <c r="C1548" s="4">
        <f>YEAR(SalesDataTable[[#This Row],[Order Date]])</f>
        <v>2026</v>
      </c>
      <c r="D1548" s="16" t="str">
        <f>"Q"&amp;ROUNDUP(MONTH(SalesDataTable[[#This Row],[Order Date]])/3,0)</f>
        <v>Q3</v>
      </c>
      <c r="E1548" s="4">
        <f>MONTH(SalesDataTable[[#This Row],[Order Date]])</f>
        <v>8</v>
      </c>
      <c r="F1548" s="16" t="str">
        <f>TEXT(SalesDataTable[[#This Row],[Order Date]],"MMM")</f>
        <v>Aug</v>
      </c>
      <c r="G1548" s="4" t="s">
        <v>6</v>
      </c>
      <c r="H1548" s="4" t="s">
        <v>43</v>
      </c>
      <c r="I1548" s="4" t="s">
        <v>2</v>
      </c>
      <c r="J1548" s="4" t="s">
        <v>3</v>
      </c>
      <c r="K1548" s="4" t="s">
        <v>14</v>
      </c>
      <c r="L1548" s="4" t="s">
        <v>44</v>
      </c>
      <c r="M1548" s="8">
        <v>3</v>
      </c>
      <c r="N1548" s="5">
        <v>132.59</v>
      </c>
      <c r="O1548" s="6">
        <v>0.1</v>
      </c>
      <c r="P1548" s="5">
        <v>66.040000000000006</v>
      </c>
      <c r="Q1548" s="5">
        <f t="shared" si="96"/>
        <v>357.99299999999999</v>
      </c>
      <c r="R1548" s="5">
        <f t="shared" si="97"/>
        <v>198.12</v>
      </c>
      <c r="S1548" s="5">
        <f t="shared" si="98"/>
        <v>159.87299999999999</v>
      </c>
      <c r="T1548" s="7">
        <f t="shared" si="99"/>
        <v>0.44658135773604507</v>
      </c>
    </row>
    <row r="1549" spans="1:20" ht="15.6">
      <c r="A1549" s="2">
        <v>694</v>
      </c>
      <c r="B1549" s="3">
        <v>46237</v>
      </c>
      <c r="C1549" s="4">
        <f>YEAR(SalesDataTable[[#This Row],[Order Date]])</f>
        <v>2026</v>
      </c>
      <c r="D1549" s="16" t="str">
        <f>"Q"&amp;ROUNDUP(MONTH(SalesDataTable[[#This Row],[Order Date]])/3,0)</f>
        <v>Q3</v>
      </c>
      <c r="E1549" s="4">
        <f>MONTH(SalesDataTable[[#This Row],[Order Date]])</f>
        <v>8</v>
      </c>
      <c r="F1549" s="16" t="str">
        <f>TEXT(SalesDataTable[[#This Row],[Order Date]],"MMM")</f>
        <v>Aug</v>
      </c>
      <c r="G1549" s="4" t="s">
        <v>11</v>
      </c>
      <c r="H1549" s="4" t="s">
        <v>18</v>
      </c>
      <c r="I1549" s="4" t="s">
        <v>2</v>
      </c>
      <c r="J1549" s="4" t="s">
        <v>13</v>
      </c>
      <c r="K1549" s="4" t="s">
        <v>9</v>
      </c>
      <c r="L1549" s="4" t="s">
        <v>17</v>
      </c>
      <c r="M1549" s="8">
        <v>3</v>
      </c>
      <c r="N1549" s="5">
        <v>144</v>
      </c>
      <c r="O1549" s="6">
        <v>0</v>
      </c>
      <c r="P1549" s="5">
        <v>78.89</v>
      </c>
      <c r="Q1549" s="5">
        <f t="shared" si="96"/>
        <v>432</v>
      </c>
      <c r="R1549" s="5">
        <f t="shared" si="97"/>
        <v>236.67000000000002</v>
      </c>
      <c r="S1549" s="5">
        <f t="shared" si="98"/>
        <v>195.32999999999998</v>
      </c>
      <c r="T1549" s="7">
        <f t="shared" si="99"/>
        <v>0.45215277777777774</v>
      </c>
    </row>
    <row r="1550" spans="1:20" ht="15.6">
      <c r="A1550" s="2">
        <v>1187</v>
      </c>
      <c r="B1550" s="3">
        <v>46237</v>
      </c>
      <c r="C1550" s="4">
        <f>YEAR(SalesDataTable[[#This Row],[Order Date]])</f>
        <v>2026</v>
      </c>
      <c r="D1550" s="16" t="str">
        <f>"Q"&amp;ROUNDUP(MONTH(SalesDataTable[[#This Row],[Order Date]])/3,0)</f>
        <v>Q3</v>
      </c>
      <c r="E1550" s="4">
        <f>MONTH(SalesDataTable[[#This Row],[Order Date]])</f>
        <v>8</v>
      </c>
      <c r="F1550" s="16" t="str">
        <f>TEXT(SalesDataTable[[#This Row],[Order Date]],"MMM")</f>
        <v>Aug</v>
      </c>
      <c r="G1550" s="4" t="s">
        <v>0</v>
      </c>
      <c r="H1550" s="4" t="s">
        <v>1</v>
      </c>
      <c r="I1550" s="4" t="s">
        <v>2</v>
      </c>
      <c r="J1550" s="4" t="s">
        <v>3</v>
      </c>
      <c r="K1550" s="4" t="s">
        <v>14</v>
      </c>
      <c r="L1550" s="4" t="s">
        <v>32</v>
      </c>
      <c r="M1550" s="8">
        <v>2</v>
      </c>
      <c r="N1550" s="5">
        <v>45.45</v>
      </c>
      <c r="O1550" s="6">
        <v>0.05</v>
      </c>
      <c r="P1550" s="5">
        <v>18.829999999999998</v>
      </c>
      <c r="Q1550" s="5">
        <f t="shared" si="96"/>
        <v>86.355000000000004</v>
      </c>
      <c r="R1550" s="5">
        <f t="shared" si="97"/>
        <v>37.659999999999997</v>
      </c>
      <c r="S1550" s="5">
        <f t="shared" si="98"/>
        <v>48.695000000000007</v>
      </c>
      <c r="T1550" s="7">
        <f t="shared" si="99"/>
        <v>0.56389323142840608</v>
      </c>
    </row>
    <row r="1551" spans="1:20" ht="15.6">
      <c r="A1551" s="2">
        <v>1915</v>
      </c>
      <c r="B1551" s="3">
        <v>46237</v>
      </c>
      <c r="C1551" s="4">
        <f>YEAR(SalesDataTable[[#This Row],[Order Date]])</f>
        <v>2026</v>
      </c>
      <c r="D1551" s="16" t="str">
        <f>"Q"&amp;ROUNDUP(MONTH(SalesDataTable[[#This Row],[Order Date]])/3,0)</f>
        <v>Q3</v>
      </c>
      <c r="E1551" s="4">
        <f>MONTH(SalesDataTable[[#This Row],[Order Date]])</f>
        <v>8</v>
      </c>
      <c r="F1551" s="16" t="str">
        <f>TEXT(SalesDataTable[[#This Row],[Order Date]],"MMM")</f>
        <v>Aug</v>
      </c>
      <c r="G1551" s="4" t="s">
        <v>6</v>
      </c>
      <c r="H1551" s="4" t="s">
        <v>27</v>
      </c>
      <c r="I1551" s="4" t="s">
        <v>2</v>
      </c>
      <c r="J1551" s="4" t="s">
        <v>3</v>
      </c>
      <c r="K1551" s="4" t="s">
        <v>4</v>
      </c>
      <c r="L1551" s="4" t="s">
        <v>26</v>
      </c>
      <c r="M1551" s="8">
        <v>1</v>
      </c>
      <c r="N1551" s="5">
        <v>41.16</v>
      </c>
      <c r="O1551" s="6">
        <v>0.05</v>
      </c>
      <c r="P1551" s="5">
        <v>16.66</v>
      </c>
      <c r="Q1551" s="5">
        <f t="shared" si="96"/>
        <v>39.101999999999997</v>
      </c>
      <c r="R1551" s="5">
        <f t="shared" si="97"/>
        <v>16.66</v>
      </c>
      <c r="S1551" s="5">
        <f t="shared" si="98"/>
        <v>22.441999999999997</v>
      </c>
      <c r="T1551" s="7">
        <f t="shared" si="99"/>
        <v>0.57393483709273174</v>
      </c>
    </row>
    <row r="1552" spans="1:20" ht="15.6">
      <c r="A1552" s="2">
        <v>2156</v>
      </c>
      <c r="B1552" s="3">
        <v>46237</v>
      </c>
      <c r="C1552" s="4">
        <f>YEAR(SalesDataTable[[#This Row],[Order Date]])</f>
        <v>2026</v>
      </c>
      <c r="D1552" s="16" t="str">
        <f>"Q"&amp;ROUNDUP(MONTH(SalesDataTable[[#This Row],[Order Date]])/3,0)</f>
        <v>Q3</v>
      </c>
      <c r="E1552" s="4">
        <f>MONTH(SalesDataTable[[#This Row],[Order Date]])</f>
        <v>8</v>
      </c>
      <c r="F1552" s="16" t="str">
        <f>TEXT(SalesDataTable[[#This Row],[Order Date]],"MMM")</f>
        <v>Aug</v>
      </c>
      <c r="G1552" s="4" t="s">
        <v>0</v>
      </c>
      <c r="H1552" s="4" t="s">
        <v>1</v>
      </c>
      <c r="I1552" s="4" t="s">
        <v>19</v>
      </c>
      <c r="J1552" s="4" t="s">
        <v>3</v>
      </c>
      <c r="K1552" s="4" t="s">
        <v>14</v>
      </c>
      <c r="L1552" s="4" t="s">
        <v>48</v>
      </c>
      <c r="M1552" s="8">
        <v>1</v>
      </c>
      <c r="N1552" s="5">
        <v>162.78</v>
      </c>
      <c r="O1552" s="6">
        <v>0</v>
      </c>
      <c r="P1552" s="5">
        <v>85.08</v>
      </c>
      <c r="Q1552" s="5">
        <f t="shared" si="96"/>
        <v>162.78</v>
      </c>
      <c r="R1552" s="5">
        <f t="shared" si="97"/>
        <v>85.08</v>
      </c>
      <c r="S1552" s="5">
        <f t="shared" si="98"/>
        <v>77.7</v>
      </c>
      <c r="T1552" s="7">
        <f t="shared" si="99"/>
        <v>0.47733136748986366</v>
      </c>
    </row>
    <row r="1553" spans="1:20" ht="15.6">
      <c r="A1553" s="2">
        <v>2539</v>
      </c>
      <c r="B1553" s="3">
        <v>46237</v>
      </c>
      <c r="C1553" s="4">
        <f>YEAR(SalesDataTable[[#This Row],[Order Date]])</f>
        <v>2026</v>
      </c>
      <c r="D1553" s="16" t="str">
        <f>"Q"&amp;ROUNDUP(MONTH(SalesDataTable[[#This Row],[Order Date]])/3,0)</f>
        <v>Q3</v>
      </c>
      <c r="E1553" s="4">
        <f>MONTH(SalesDataTable[[#This Row],[Order Date]])</f>
        <v>8</v>
      </c>
      <c r="F1553" s="16" t="str">
        <f>TEXT(SalesDataTable[[#This Row],[Order Date]],"MMM")</f>
        <v>Aug</v>
      </c>
      <c r="G1553" s="4" t="s">
        <v>11</v>
      </c>
      <c r="H1553" s="4" t="s">
        <v>52</v>
      </c>
      <c r="I1553" s="4" t="s">
        <v>19</v>
      </c>
      <c r="J1553" s="4" t="s">
        <v>13</v>
      </c>
      <c r="K1553" s="4" t="s">
        <v>4</v>
      </c>
      <c r="L1553" s="4" t="s">
        <v>5</v>
      </c>
      <c r="M1553" s="8">
        <v>1</v>
      </c>
      <c r="N1553" s="5">
        <v>80.040000000000006</v>
      </c>
      <c r="O1553" s="6">
        <v>0.1</v>
      </c>
      <c r="P1553" s="5">
        <v>41.88</v>
      </c>
      <c r="Q1553" s="5">
        <f t="shared" si="96"/>
        <v>72.036000000000001</v>
      </c>
      <c r="R1553" s="5">
        <f t="shared" si="97"/>
        <v>41.88</v>
      </c>
      <c r="S1553" s="5">
        <f t="shared" si="98"/>
        <v>30.155999999999999</v>
      </c>
      <c r="T1553" s="7">
        <f t="shared" si="99"/>
        <v>0.41862402132267196</v>
      </c>
    </row>
    <row r="1554" spans="1:20" ht="15.6">
      <c r="A1554" s="2">
        <v>3803</v>
      </c>
      <c r="B1554" s="3">
        <v>46237</v>
      </c>
      <c r="C1554" s="4">
        <f>YEAR(SalesDataTable[[#This Row],[Order Date]])</f>
        <v>2026</v>
      </c>
      <c r="D1554" s="16" t="str">
        <f>"Q"&amp;ROUNDUP(MONTH(SalesDataTable[[#This Row],[Order Date]])/3,0)</f>
        <v>Q3</v>
      </c>
      <c r="E1554" s="4">
        <f>MONTH(SalesDataTable[[#This Row],[Order Date]])</f>
        <v>8</v>
      </c>
      <c r="F1554" s="16" t="str">
        <f>TEXT(SalesDataTable[[#This Row],[Order Date]],"MMM")</f>
        <v>Aug</v>
      </c>
      <c r="G1554" s="4" t="s">
        <v>11</v>
      </c>
      <c r="H1554" s="4" t="s">
        <v>25</v>
      </c>
      <c r="I1554" s="4" t="s">
        <v>2</v>
      </c>
      <c r="J1554" s="4" t="s">
        <v>13</v>
      </c>
      <c r="K1554" s="4" t="s">
        <v>9</v>
      </c>
      <c r="L1554" s="4" t="s">
        <v>10</v>
      </c>
      <c r="M1554" s="8">
        <v>1</v>
      </c>
      <c r="N1554" s="5">
        <v>90.21</v>
      </c>
      <c r="O1554" s="6">
        <v>0</v>
      </c>
      <c r="P1554" s="5">
        <v>46.31</v>
      </c>
      <c r="Q1554" s="5">
        <f t="shared" si="96"/>
        <v>90.21</v>
      </c>
      <c r="R1554" s="5">
        <f t="shared" si="97"/>
        <v>46.31</v>
      </c>
      <c r="S1554" s="5">
        <f t="shared" si="98"/>
        <v>43.899999999999991</v>
      </c>
      <c r="T1554" s="7">
        <f t="shared" si="99"/>
        <v>0.48664227912648261</v>
      </c>
    </row>
    <row r="1555" spans="1:20" ht="15.6">
      <c r="A1555" s="2">
        <v>100</v>
      </c>
      <c r="B1555" s="3">
        <v>46238</v>
      </c>
      <c r="C1555" s="4">
        <f>YEAR(SalesDataTable[[#This Row],[Order Date]])</f>
        <v>2026</v>
      </c>
      <c r="D1555" s="16" t="str">
        <f>"Q"&amp;ROUNDUP(MONTH(SalesDataTable[[#This Row],[Order Date]])/3,0)</f>
        <v>Q3</v>
      </c>
      <c r="E1555" s="4">
        <f>MONTH(SalesDataTable[[#This Row],[Order Date]])</f>
        <v>8</v>
      </c>
      <c r="F1555" s="16" t="str">
        <f>TEXT(SalesDataTable[[#This Row],[Order Date]],"MMM")</f>
        <v>Aug</v>
      </c>
      <c r="G1555" s="4" t="s">
        <v>0</v>
      </c>
      <c r="H1555" s="4" t="s">
        <v>36</v>
      </c>
      <c r="I1555" s="4" t="s">
        <v>19</v>
      </c>
      <c r="J1555" s="4" t="s">
        <v>16</v>
      </c>
      <c r="K1555" s="4" t="s">
        <v>14</v>
      </c>
      <c r="L1555" s="4" t="s">
        <v>44</v>
      </c>
      <c r="M1555" s="8">
        <v>1</v>
      </c>
      <c r="N1555" s="5">
        <v>133.6</v>
      </c>
      <c r="O1555" s="6">
        <v>0.1</v>
      </c>
      <c r="P1555" s="5">
        <v>67.3</v>
      </c>
      <c r="Q1555" s="5">
        <f t="shared" si="96"/>
        <v>120.24</v>
      </c>
      <c r="R1555" s="5">
        <f t="shared" si="97"/>
        <v>67.3</v>
      </c>
      <c r="S1555" s="5">
        <f t="shared" si="98"/>
        <v>52.94</v>
      </c>
      <c r="T1555" s="7">
        <f t="shared" si="99"/>
        <v>0.44028609447771122</v>
      </c>
    </row>
    <row r="1556" spans="1:20" ht="15.6">
      <c r="A1556" s="2">
        <v>118</v>
      </c>
      <c r="B1556" s="3">
        <v>46238</v>
      </c>
      <c r="C1556" s="4">
        <f>YEAR(SalesDataTable[[#This Row],[Order Date]])</f>
        <v>2026</v>
      </c>
      <c r="D1556" s="16" t="str">
        <f>"Q"&amp;ROUNDUP(MONTH(SalesDataTable[[#This Row],[Order Date]])/3,0)</f>
        <v>Q3</v>
      </c>
      <c r="E1556" s="4">
        <f>MONTH(SalesDataTable[[#This Row],[Order Date]])</f>
        <v>8</v>
      </c>
      <c r="F1556" s="16" t="str">
        <f>TEXT(SalesDataTable[[#This Row],[Order Date]],"MMM")</f>
        <v>Aug</v>
      </c>
      <c r="G1556" s="4" t="s">
        <v>20</v>
      </c>
      <c r="H1556" s="4" t="s">
        <v>21</v>
      </c>
      <c r="I1556" s="4" t="s">
        <v>2</v>
      </c>
      <c r="J1556" s="4" t="s">
        <v>3</v>
      </c>
      <c r="K1556" s="4" t="s">
        <v>14</v>
      </c>
      <c r="L1556" s="4" t="s">
        <v>32</v>
      </c>
      <c r="M1556" s="8">
        <v>1</v>
      </c>
      <c r="N1556" s="5">
        <v>47.53</v>
      </c>
      <c r="O1556" s="6">
        <v>0</v>
      </c>
      <c r="P1556" s="5">
        <v>18.04</v>
      </c>
      <c r="Q1556" s="5">
        <f t="shared" si="96"/>
        <v>47.53</v>
      </c>
      <c r="R1556" s="5">
        <f t="shared" si="97"/>
        <v>18.04</v>
      </c>
      <c r="S1556" s="5">
        <f t="shared" si="98"/>
        <v>29.490000000000002</v>
      </c>
      <c r="T1556" s="7">
        <f t="shared" si="99"/>
        <v>0.62045024195245113</v>
      </c>
    </row>
    <row r="1557" spans="1:20" ht="15.6">
      <c r="A1557" s="2">
        <v>220</v>
      </c>
      <c r="B1557" s="3">
        <v>46238</v>
      </c>
      <c r="C1557" s="4">
        <f>YEAR(SalesDataTable[[#This Row],[Order Date]])</f>
        <v>2026</v>
      </c>
      <c r="D1557" s="16" t="str">
        <f>"Q"&amp;ROUNDUP(MONTH(SalesDataTable[[#This Row],[Order Date]])/3,0)</f>
        <v>Q3</v>
      </c>
      <c r="E1557" s="4">
        <f>MONTH(SalesDataTable[[#This Row],[Order Date]])</f>
        <v>8</v>
      </c>
      <c r="F1557" s="16" t="str">
        <f>TEXT(SalesDataTable[[#This Row],[Order Date]],"MMM")</f>
        <v>Aug</v>
      </c>
      <c r="G1557" s="4" t="s">
        <v>0</v>
      </c>
      <c r="H1557" s="4" t="s">
        <v>50</v>
      </c>
      <c r="I1557" s="4" t="s">
        <v>2</v>
      </c>
      <c r="J1557" s="4" t="s">
        <v>3</v>
      </c>
      <c r="K1557" s="4" t="s">
        <v>14</v>
      </c>
      <c r="L1557" s="4" t="s">
        <v>32</v>
      </c>
      <c r="M1557" s="8">
        <v>2</v>
      </c>
      <c r="N1557" s="5">
        <v>46.71</v>
      </c>
      <c r="O1557" s="6">
        <v>0</v>
      </c>
      <c r="P1557" s="5">
        <v>18.41</v>
      </c>
      <c r="Q1557" s="5">
        <f t="shared" si="96"/>
        <v>93.42</v>
      </c>
      <c r="R1557" s="5">
        <f t="shared" si="97"/>
        <v>36.82</v>
      </c>
      <c r="S1557" s="5">
        <f t="shared" si="98"/>
        <v>56.6</v>
      </c>
      <c r="T1557" s="7">
        <f t="shared" si="99"/>
        <v>0.60586598158852489</v>
      </c>
    </row>
    <row r="1558" spans="1:20" ht="15.6">
      <c r="A1558" s="2">
        <v>1145</v>
      </c>
      <c r="B1558" s="3">
        <v>46238</v>
      </c>
      <c r="C1558" s="4">
        <f>YEAR(SalesDataTable[[#This Row],[Order Date]])</f>
        <v>2026</v>
      </c>
      <c r="D1558" s="16" t="str">
        <f>"Q"&amp;ROUNDUP(MONTH(SalesDataTable[[#This Row],[Order Date]])/3,0)</f>
        <v>Q3</v>
      </c>
      <c r="E1558" s="4">
        <f>MONTH(SalesDataTable[[#This Row],[Order Date]])</f>
        <v>8</v>
      </c>
      <c r="F1558" s="16" t="str">
        <f>TEXT(SalesDataTable[[#This Row],[Order Date]],"MMM")</f>
        <v>Aug</v>
      </c>
      <c r="G1558" s="4" t="s">
        <v>11</v>
      </c>
      <c r="H1558" s="4" t="s">
        <v>52</v>
      </c>
      <c r="I1558" s="4" t="s">
        <v>28</v>
      </c>
      <c r="J1558" s="4" t="s">
        <v>13</v>
      </c>
      <c r="K1558" s="4" t="s">
        <v>23</v>
      </c>
      <c r="L1558" s="4" t="s">
        <v>29</v>
      </c>
      <c r="M1558" s="8">
        <v>1</v>
      </c>
      <c r="N1558" s="5">
        <v>197.26</v>
      </c>
      <c r="O1558" s="6">
        <v>0</v>
      </c>
      <c r="P1558" s="5">
        <v>104.09</v>
      </c>
      <c r="Q1558" s="5">
        <f t="shared" si="96"/>
        <v>197.26</v>
      </c>
      <c r="R1558" s="5">
        <f t="shared" si="97"/>
        <v>104.09</v>
      </c>
      <c r="S1558" s="5">
        <f t="shared" si="98"/>
        <v>93.169999999999987</v>
      </c>
      <c r="T1558" s="7">
        <f t="shared" si="99"/>
        <v>0.47232079488999285</v>
      </c>
    </row>
    <row r="1559" spans="1:20" ht="15.6">
      <c r="A1559" s="2">
        <v>1289</v>
      </c>
      <c r="B1559" s="3">
        <v>46238</v>
      </c>
      <c r="C1559" s="4">
        <f>YEAR(SalesDataTable[[#This Row],[Order Date]])</f>
        <v>2026</v>
      </c>
      <c r="D1559" s="16" t="str">
        <f>"Q"&amp;ROUNDUP(MONTH(SalesDataTable[[#This Row],[Order Date]])/3,0)</f>
        <v>Q3</v>
      </c>
      <c r="E1559" s="4">
        <f>MONTH(SalesDataTable[[#This Row],[Order Date]])</f>
        <v>8</v>
      </c>
      <c r="F1559" s="16" t="str">
        <f>TEXT(SalesDataTable[[#This Row],[Order Date]],"MMM")</f>
        <v>Aug</v>
      </c>
      <c r="G1559" s="4" t="s">
        <v>11</v>
      </c>
      <c r="H1559" s="4" t="s">
        <v>52</v>
      </c>
      <c r="I1559" s="4" t="s">
        <v>28</v>
      </c>
      <c r="J1559" s="4" t="s">
        <v>13</v>
      </c>
      <c r="K1559" s="4" t="s">
        <v>9</v>
      </c>
      <c r="L1559" s="4" t="s">
        <v>46</v>
      </c>
      <c r="M1559" s="8">
        <v>1</v>
      </c>
      <c r="N1559" s="5">
        <v>70.56</v>
      </c>
      <c r="O1559" s="6">
        <v>0</v>
      </c>
      <c r="P1559" s="5">
        <v>32.11</v>
      </c>
      <c r="Q1559" s="5">
        <f t="shared" si="96"/>
        <v>70.56</v>
      </c>
      <c r="R1559" s="5">
        <f t="shared" si="97"/>
        <v>32.11</v>
      </c>
      <c r="S1559" s="5">
        <f t="shared" si="98"/>
        <v>38.450000000000003</v>
      </c>
      <c r="T1559" s="7">
        <f t="shared" si="99"/>
        <v>0.54492630385487528</v>
      </c>
    </row>
    <row r="1560" spans="1:20" ht="15.6">
      <c r="A1560" s="2">
        <v>1411</v>
      </c>
      <c r="B1560" s="3">
        <v>46238</v>
      </c>
      <c r="C1560" s="4">
        <f>YEAR(SalesDataTable[[#This Row],[Order Date]])</f>
        <v>2026</v>
      </c>
      <c r="D1560" s="16" t="str">
        <f>"Q"&amp;ROUNDUP(MONTH(SalesDataTable[[#This Row],[Order Date]])/3,0)</f>
        <v>Q3</v>
      </c>
      <c r="E1560" s="4">
        <f>MONTH(SalesDataTable[[#This Row],[Order Date]])</f>
        <v>8</v>
      </c>
      <c r="F1560" s="16" t="str">
        <f>TEXT(SalesDataTable[[#This Row],[Order Date]],"MMM")</f>
        <v>Aug</v>
      </c>
      <c r="G1560" s="4" t="s">
        <v>6</v>
      </c>
      <c r="H1560" s="4" t="s">
        <v>43</v>
      </c>
      <c r="I1560" s="4" t="s">
        <v>2</v>
      </c>
      <c r="J1560" s="4" t="s">
        <v>16</v>
      </c>
      <c r="K1560" s="4" t="s">
        <v>34</v>
      </c>
      <c r="L1560" s="4" t="s">
        <v>42</v>
      </c>
      <c r="M1560" s="8">
        <v>1</v>
      </c>
      <c r="N1560" s="5">
        <v>36.58</v>
      </c>
      <c r="O1560" s="6">
        <v>0</v>
      </c>
      <c r="P1560" s="5">
        <v>13.98</v>
      </c>
      <c r="Q1560" s="5">
        <f t="shared" si="96"/>
        <v>36.58</v>
      </c>
      <c r="R1560" s="5">
        <f t="shared" si="97"/>
        <v>13.98</v>
      </c>
      <c r="S1560" s="5">
        <f t="shared" si="98"/>
        <v>22.599999999999998</v>
      </c>
      <c r="T1560" s="7">
        <f t="shared" si="99"/>
        <v>0.61782394751230174</v>
      </c>
    </row>
    <row r="1561" spans="1:20" ht="15.6">
      <c r="A1561" s="2">
        <v>1799</v>
      </c>
      <c r="B1561" s="3">
        <v>46238</v>
      </c>
      <c r="C1561" s="4">
        <f>YEAR(SalesDataTable[[#This Row],[Order Date]])</f>
        <v>2026</v>
      </c>
      <c r="D1561" s="16" t="str">
        <f>"Q"&amp;ROUNDUP(MONTH(SalesDataTable[[#This Row],[Order Date]])/3,0)</f>
        <v>Q3</v>
      </c>
      <c r="E1561" s="4">
        <f>MONTH(SalesDataTable[[#This Row],[Order Date]])</f>
        <v>8</v>
      </c>
      <c r="F1561" s="16" t="str">
        <f>TEXT(SalesDataTable[[#This Row],[Order Date]],"MMM")</f>
        <v>Aug</v>
      </c>
      <c r="G1561" s="4" t="s">
        <v>20</v>
      </c>
      <c r="H1561" s="4" t="s">
        <v>47</v>
      </c>
      <c r="I1561" s="4" t="s">
        <v>8</v>
      </c>
      <c r="J1561" s="4" t="s">
        <v>16</v>
      </c>
      <c r="K1561" s="4" t="s">
        <v>4</v>
      </c>
      <c r="L1561" s="4" t="s">
        <v>5</v>
      </c>
      <c r="M1561" s="8">
        <v>4</v>
      </c>
      <c r="N1561" s="5">
        <v>82.98</v>
      </c>
      <c r="O1561" s="6">
        <v>0.05</v>
      </c>
      <c r="P1561" s="5">
        <v>43.79</v>
      </c>
      <c r="Q1561" s="5">
        <f t="shared" si="96"/>
        <v>315.32400000000001</v>
      </c>
      <c r="R1561" s="5">
        <f t="shared" si="97"/>
        <v>175.16</v>
      </c>
      <c r="S1561" s="5">
        <f t="shared" si="98"/>
        <v>140.16400000000002</v>
      </c>
      <c r="T1561" s="7">
        <f t="shared" si="99"/>
        <v>0.44450787126891711</v>
      </c>
    </row>
    <row r="1562" spans="1:20" ht="15.6">
      <c r="A1562" s="2">
        <v>1871</v>
      </c>
      <c r="B1562" s="3">
        <v>46238</v>
      </c>
      <c r="C1562" s="4">
        <f>YEAR(SalesDataTable[[#This Row],[Order Date]])</f>
        <v>2026</v>
      </c>
      <c r="D1562" s="16" t="str">
        <f>"Q"&amp;ROUNDUP(MONTH(SalesDataTable[[#This Row],[Order Date]])/3,0)</f>
        <v>Q3</v>
      </c>
      <c r="E1562" s="4">
        <f>MONTH(SalesDataTable[[#This Row],[Order Date]])</f>
        <v>8</v>
      </c>
      <c r="F1562" s="16" t="str">
        <f>TEXT(SalesDataTable[[#This Row],[Order Date]],"MMM")</f>
        <v>Aug</v>
      </c>
      <c r="G1562" s="4" t="s">
        <v>0</v>
      </c>
      <c r="H1562" s="4" t="s">
        <v>1</v>
      </c>
      <c r="I1562" s="4" t="s">
        <v>2</v>
      </c>
      <c r="J1562" s="4" t="s">
        <v>13</v>
      </c>
      <c r="K1562" s="4" t="s">
        <v>4</v>
      </c>
      <c r="L1562" s="4" t="s">
        <v>26</v>
      </c>
      <c r="M1562" s="8">
        <v>1</v>
      </c>
      <c r="N1562" s="5">
        <v>41.25</v>
      </c>
      <c r="O1562" s="6">
        <v>0</v>
      </c>
      <c r="P1562" s="5">
        <v>17.02</v>
      </c>
      <c r="Q1562" s="5">
        <f t="shared" si="96"/>
        <v>41.25</v>
      </c>
      <c r="R1562" s="5">
        <f t="shared" si="97"/>
        <v>17.02</v>
      </c>
      <c r="S1562" s="5">
        <f t="shared" si="98"/>
        <v>24.23</v>
      </c>
      <c r="T1562" s="7">
        <f t="shared" si="99"/>
        <v>0.58739393939393936</v>
      </c>
    </row>
    <row r="1563" spans="1:20" ht="15.6">
      <c r="A1563" s="2">
        <v>4180</v>
      </c>
      <c r="B1563" s="3">
        <v>46238</v>
      </c>
      <c r="C1563" s="4">
        <f>YEAR(SalesDataTable[[#This Row],[Order Date]])</f>
        <v>2026</v>
      </c>
      <c r="D1563" s="16" t="str">
        <f>"Q"&amp;ROUNDUP(MONTH(SalesDataTable[[#This Row],[Order Date]])/3,0)</f>
        <v>Q3</v>
      </c>
      <c r="E1563" s="4">
        <f>MONTH(SalesDataTable[[#This Row],[Order Date]])</f>
        <v>8</v>
      </c>
      <c r="F1563" s="16" t="str">
        <f>TEXT(SalesDataTable[[#This Row],[Order Date]],"MMM")</f>
        <v>Aug</v>
      </c>
      <c r="G1563" s="4" t="s">
        <v>11</v>
      </c>
      <c r="H1563" s="4" t="s">
        <v>18</v>
      </c>
      <c r="I1563" s="4" t="s">
        <v>2</v>
      </c>
      <c r="J1563" s="4" t="s">
        <v>3</v>
      </c>
      <c r="K1563" s="4" t="s">
        <v>4</v>
      </c>
      <c r="L1563" s="4" t="s">
        <v>30</v>
      </c>
      <c r="M1563" s="8">
        <v>1</v>
      </c>
      <c r="N1563" s="5">
        <v>101.37</v>
      </c>
      <c r="O1563" s="6">
        <v>0</v>
      </c>
      <c r="P1563" s="5">
        <v>51.56</v>
      </c>
      <c r="Q1563" s="5">
        <f t="shared" si="96"/>
        <v>101.37</v>
      </c>
      <c r="R1563" s="5">
        <f t="shared" si="97"/>
        <v>51.56</v>
      </c>
      <c r="S1563" s="5">
        <f t="shared" si="98"/>
        <v>49.81</v>
      </c>
      <c r="T1563" s="7">
        <f t="shared" si="99"/>
        <v>0.49136825490776365</v>
      </c>
    </row>
    <row r="1564" spans="1:20" ht="15.6">
      <c r="A1564" s="2">
        <v>4338</v>
      </c>
      <c r="B1564" s="3">
        <v>46238</v>
      </c>
      <c r="C1564" s="4">
        <f>YEAR(SalesDataTable[[#This Row],[Order Date]])</f>
        <v>2026</v>
      </c>
      <c r="D1564" s="16" t="str">
        <f>"Q"&amp;ROUNDUP(MONTH(SalesDataTable[[#This Row],[Order Date]])/3,0)</f>
        <v>Q3</v>
      </c>
      <c r="E1564" s="4">
        <f>MONTH(SalesDataTable[[#This Row],[Order Date]])</f>
        <v>8</v>
      </c>
      <c r="F1564" s="16" t="str">
        <f>TEXT(SalesDataTable[[#This Row],[Order Date]],"MMM")</f>
        <v>Aug</v>
      </c>
      <c r="G1564" s="4" t="s">
        <v>11</v>
      </c>
      <c r="H1564" s="4" t="s">
        <v>52</v>
      </c>
      <c r="I1564" s="4" t="s">
        <v>2</v>
      </c>
      <c r="J1564" s="4" t="s">
        <v>3</v>
      </c>
      <c r="K1564" s="4" t="s">
        <v>23</v>
      </c>
      <c r="L1564" s="4" t="s">
        <v>24</v>
      </c>
      <c r="M1564" s="8">
        <v>1</v>
      </c>
      <c r="N1564" s="5">
        <v>340.66</v>
      </c>
      <c r="O1564" s="6">
        <v>0.05</v>
      </c>
      <c r="P1564" s="5">
        <v>194.13</v>
      </c>
      <c r="Q1564" s="5">
        <f t="shared" si="96"/>
        <v>323.62700000000001</v>
      </c>
      <c r="R1564" s="5">
        <f t="shared" si="97"/>
        <v>194.13</v>
      </c>
      <c r="S1564" s="5">
        <f t="shared" si="98"/>
        <v>129.49700000000001</v>
      </c>
      <c r="T1564" s="7">
        <f t="shared" si="99"/>
        <v>0.40014275693931595</v>
      </c>
    </row>
    <row r="1565" spans="1:20" ht="15.6">
      <c r="A1565" s="2">
        <v>4463</v>
      </c>
      <c r="B1565" s="3">
        <v>46238</v>
      </c>
      <c r="C1565" s="4">
        <f>YEAR(SalesDataTable[[#This Row],[Order Date]])</f>
        <v>2026</v>
      </c>
      <c r="D1565" s="16" t="str">
        <f>"Q"&amp;ROUNDUP(MONTH(SalesDataTable[[#This Row],[Order Date]])/3,0)</f>
        <v>Q3</v>
      </c>
      <c r="E1565" s="4">
        <f>MONTH(SalesDataTable[[#This Row],[Order Date]])</f>
        <v>8</v>
      </c>
      <c r="F1565" s="16" t="str">
        <f>TEXT(SalesDataTable[[#This Row],[Order Date]],"MMM")</f>
        <v>Aug</v>
      </c>
      <c r="G1565" s="4" t="s">
        <v>11</v>
      </c>
      <c r="H1565" s="4" t="s">
        <v>12</v>
      </c>
      <c r="I1565" s="4" t="s">
        <v>28</v>
      </c>
      <c r="J1565" s="4" t="s">
        <v>16</v>
      </c>
      <c r="K1565" s="4" t="s">
        <v>4</v>
      </c>
      <c r="L1565" s="4" t="s">
        <v>22</v>
      </c>
      <c r="M1565" s="8">
        <v>1</v>
      </c>
      <c r="N1565" s="5">
        <v>50.43</v>
      </c>
      <c r="O1565" s="6">
        <v>0.15</v>
      </c>
      <c r="P1565" s="5">
        <v>22.94</v>
      </c>
      <c r="Q1565" s="5">
        <f t="shared" si="96"/>
        <v>42.865499999999997</v>
      </c>
      <c r="R1565" s="5">
        <f t="shared" si="97"/>
        <v>22.94</v>
      </c>
      <c r="S1565" s="5">
        <f t="shared" si="98"/>
        <v>19.925499999999996</v>
      </c>
      <c r="T1565" s="7">
        <f t="shared" si="99"/>
        <v>0.46483768998378644</v>
      </c>
    </row>
    <row r="1566" spans="1:20" ht="15.6">
      <c r="A1566" s="2">
        <v>382</v>
      </c>
      <c r="B1566" s="3">
        <v>46239</v>
      </c>
      <c r="C1566" s="4">
        <f>YEAR(SalesDataTable[[#This Row],[Order Date]])</f>
        <v>2026</v>
      </c>
      <c r="D1566" s="16" t="str">
        <f>"Q"&amp;ROUNDUP(MONTH(SalesDataTable[[#This Row],[Order Date]])/3,0)</f>
        <v>Q3</v>
      </c>
      <c r="E1566" s="4">
        <f>MONTH(SalesDataTable[[#This Row],[Order Date]])</f>
        <v>8</v>
      </c>
      <c r="F1566" s="16" t="str">
        <f>TEXT(SalesDataTable[[#This Row],[Order Date]],"MMM")</f>
        <v>Aug</v>
      </c>
      <c r="G1566" s="4" t="s">
        <v>20</v>
      </c>
      <c r="H1566" s="4" t="s">
        <v>33</v>
      </c>
      <c r="I1566" s="4" t="s">
        <v>2</v>
      </c>
      <c r="J1566" s="4" t="s">
        <v>13</v>
      </c>
      <c r="K1566" s="4" t="s">
        <v>34</v>
      </c>
      <c r="L1566" s="4" t="s">
        <v>35</v>
      </c>
      <c r="M1566" s="8">
        <v>1</v>
      </c>
      <c r="N1566" s="5">
        <v>40.42</v>
      </c>
      <c r="O1566" s="6">
        <v>0.05</v>
      </c>
      <c r="P1566" s="5">
        <v>14.33</v>
      </c>
      <c r="Q1566" s="5">
        <f t="shared" si="96"/>
        <v>38.399000000000001</v>
      </c>
      <c r="R1566" s="5">
        <f t="shared" si="97"/>
        <v>14.33</v>
      </c>
      <c r="S1566" s="5">
        <f t="shared" si="98"/>
        <v>24.069000000000003</v>
      </c>
      <c r="T1566" s="7">
        <f t="shared" si="99"/>
        <v>0.62681319826037141</v>
      </c>
    </row>
    <row r="1567" spans="1:20" ht="15.6">
      <c r="A1567" s="2">
        <v>1011</v>
      </c>
      <c r="B1567" s="3">
        <v>46239</v>
      </c>
      <c r="C1567" s="4">
        <f>YEAR(SalesDataTable[[#This Row],[Order Date]])</f>
        <v>2026</v>
      </c>
      <c r="D1567" s="16" t="str">
        <f>"Q"&amp;ROUNDUP(MONTH(SalesDataTable[[#This Row],[Order Date]])/3,0)</f>
        <v>Q3</v>
      </c>
      <c r="E1567" s="4">
        <f>MONTH(SalesDataTable[[#This Row],[Order Date]])</f>
        <v>8</v>
      </c>
      <c r="F1567" s="16" t="str">
        <f>TEXT(SalesDataTable[[#This Row],[Order Date]],"MMM")</f>
        <v>Aug</v>
      </c>
      <c r="G1567" s="4" t="s">
        <v>0</v>
      </c>
      <c r="H1567" s="4" t="s">
        <v>1</v>
      </c>
      <c r="I1567" s="4" t="s">
        <v>2</v>
      </c>
      <c r="J1567" s="4" t="s">
        <v>13</v>
      </c>
      <c r="K1567" s="4" t="s">
        <v>4</v>
      </c>
      <c r="L1567" s="4" t="s">
        <v>22</v>
      </c>
      <c r="M1567" s="8">
        <v>1</v>
      </c>
      <c r="N1567" s="5">
        <v>51.81</v>
      </c>
      <c r="O1567" s="6">
        <v>0.05</v>
      </c>
      <c r="P1567" s="5">
        <v>22.28</v>
      </c>
      <c r="Q1567" s="5">
        <f t="shared" si="96"/>
        <v>49.219499999999996</v>
      </c>
      <c r="R1567" s="5">
        <f t="shared" si="97"/>
        <v>22.28</v>
      </c>
      <c r="S1567" s="5">
        <f t="shared" si="98"/>
        <v>26.939499999999995</v>
      </c>
      <c r="T1567" s="7">
        <f t="shared" si="99"/>
        <v>0.54733388189640275</v>
      </c>
    </row>
    <row r="1568" spans="1:20" ht="15.6">
      <c r="A1568" s="2">
        <v>1148</v>
      </c>
      <c r="B1568" s="3">
        <v>46239</v>
      </c>
      <c r="C1568" s="4">
        <f>YEAR(SalesDataTable[[#This Row],[Order Date]])</f>
        <v>2026</v>
      </c>
      <c r="D1568" s="16" t="str">
        <f>"Q"&amp;ROUNDUP(MONTH(SalesDataTable[[#This Row],[Order Date]])/3,0)</f>
        <v>Q3</v>
      </c>
      <c r="E1568" s="4">
        <f>MONTH(SalesDataTable[[#This Row],[Order Date]])</f>
        <v>8</v>
      </c>
      <c r="F1568" s="16" t="str">
        <f>TEXT(SalesDataTable[[#This Row],[Order Date]],"MMM")</f>
        <v>Aug</v>
      </c>
      <c r="G1568" s="4" t="s">
        <v>11</v>
      </c>
      <c r="H1568" s="4" t="s">
        <v>12</v>
      </c>
      <c r="I1568" s="4" t="s">
        <v>19</v>
      </c>
      <c r="J1568" s="4" t="s">
        <v>13</v>
      </c>
      <c r="K1568" s="4" t="s">
        <v>34</v>
      </c>
      <c r="L1568" s="4" t="s">
        <v>42</v>
      </c>
      <c r="M1568" s="8">
        <v>3</v>
      </c>
      <c r="N1568" s="5">
        <v>35.9</v>
      </c>
      <c r="O1568" s="6">
        <v>0</v>
      </c>
      <c r="P1568" s="5">
        <v>14.11</v>
      </c>
      <c r="Q1568" s="5">
        <f t="shared" si="96"/>
        <v>107.69999999999999</v>
      </c>
      <c r="R1568" s="5">
        <f t="shared" si="97"/>
        <v>42.33</v>
      </c>
      <c r="S1568" s="5">
        <f t="shared" si="98"/>
        <v>65.36999999999999</v>
      </c>
      <c r="T1568" s="7">
        <f t="shared" si="99"/>
        <v>0.60696378830083564</v>
      </c>
    </row>
    <row r="1569" spans="1:20" ht="15.6">
      <c r="A1569" s="2">
        <v>1397</v>
      </c>
      <c r="B1569" s="3">
        <v>46239</v>
      </c>
      <c r="C1569" s="4">
        <f>YEAR(SalesDataTable[[#This Row],[Order Date]])</f>
        <v>2026</v>
      </c>
      <c r="D1569" s="16" t="str">
        <f>"Q"&amp;ROUNDUP(MONTH(SalesDataTable[[#This Row],[Order Date]])/3,0)</f>
        <v>Q3</v>
      </c>
      <c r="E1569" s="4">
        <f>MONTH(SalesDataTable[[#This Row],[Order Date]])</f>
        <v>8</v>
      </c>
      <c r="F1569" s="16" t="str">
        <f>TEXT(SalesDataTable[[#This Row],[Order Date]],"MMM")</f>
        <v>Aug</v>
      </c>
      <c r="G1569" s="4" t="s">
        <v>6</v>
      </c>
      <c r="H1569" s="4" t="s">
        <v>49</v>
      </c>
      <c r="I1569" s="4" t="s">
        <v>19</v>
      </c>
      <c r="J1569" s="4" t="s">
        <v>16</v>
      </c>
      <c r="K1569" s="4" t="s">
        <v>9</v>
      </c>
      <c r="L1569" s="4" t="s">
        <v>10</v>
      </c>
      <c r="M1569" s="8">
        <v>2</v>
      </c>
      <c r="N1569" s="5">
        <v>90.27</v>
      </c>
      <c r="O1569" s="6">
        <v>0.05</v>
      </c>
      <c r="P1569" s="5">
        <v>46.38</v>
      </c>
      <c r="Q1569" s="5">
        <f t="shared" si="96"/>
        <v>171.51299999999998</v>
      </c>
      <c r="R1569" s="5">
        <f t="shared" si="97"/>
        <v>92.76</v>
      </c>
      <c r="S1569" s="5">
        <f t="shared" si="98"/>
        <v>78.752999999999972</v>
      </c>
      <c r="T1569" s="7">
        <f t="shared" si="99"/>
        <v>0.45916636056742044</v>
      </c>
    </row>
    <row r="1570" spans="1:20" ht="15.6">
      <c r="A1570" s="2">
        <v>2252</v>
      </c>
      <c r="B1570" s="3">
        <v>46239</v>
      </c>
      <c r="C1570" s="4">
        <f>YEAR(SalesDataTable[[#This Row],[Order Date]])</f>
        <v>2026</v>
      </c>
      <c r="D1570" s="16" t="str">
        <f>"Q"&amp;ROUNDUP(MONTH(SalesDataTable[[#This Row],[Order Date]])/3,0)</f>
        <v>Q3</v>
      </c>
      <c r="E1570" s="4">
        <f>MONTH(SalesDataTable[[#This Row],[Order Date]])</f>
        <v>8</v>
      </c>
      <c r="F1570" s="16" t="str">
        <f>TEXT(SalesDataTable[[#This Row],[Order Date]],"MMM")</f>
        <v>Aug</v>
      </c>
      <c r="G1570" s="4" t="s">
        <v>6</v>
      </c>
      <c r="H1570" s="4" t="s">
        <v>41</v>
      </c>
      <c r="I1570" s="4" t="s">
        <v>2</v>
      </c>
      <c r="J1570" s="4" t="s">
        <v>13</v>
      </c>
      <c r="K1570" s="4" t="s">
        <v>4</v>
      </c>
      <c r="L1570" s="4" t="s">
        <v>22</v>
      </c>
      <c r="M1570" s="8">
        <v>1</v>
      </c>
      <c r="N1570" s="5">
        <v>49.68</v>
      </c>
      <c r="O1570" s="6">
        <v>0.05</v>
      </c>
      <c r="P1570" s="5">
        <v>22.02</v>
      </c>
      <c r="Q1570" s="5">
        <f t="shared" si="96"/>
        <v>47.195999999999998</v>
      </c>
      <c r="R1570" s="5">
        <f t="shared" si="97"/>
        <v>22.02</v>
      </c>
      <c r="S1570" s="5">
        <f t="shared" si="98"/>
        <v>25.175999999999998</v>
      </c>
      <c r="T1570" s="7">
        <f t="shared" si="99"/>
        <v>0.53343503686753113</v>
      </c>
    </row>
    <row r="1571" spans="1:20" ht="15.6">
      <c r="A1571" s="2">
        <v>2415</v>
      </c>
      <c r="B1571" s="3">
        <v>46239</v>
      </c>
      <c r="C1571" s="4">
        <f>YEAR(SalesDataTable[[#This Row],[Order Date]])</f>
        <v>2026</v>
      </c>
      <c r="D1571" s="16" t="str">
        <f>"Q"&amp;ROUNDUP(MONTH(SalesDataTable[[#This Row],[Order Date]])/3,0)</f>
        <v>Q3</v>
      </c>
      <c r="E1571" s="4">
        <f>MONTH(SalesDataTable[[#This Row],[Order Date]])</f>
        <v>8</v>
      </c>
      <c r="F1571" s="16" t="str">
        <f>TEXT(SalesDataTable[[#This Row],[Order Date]],"MMM")</f>
        <v>Aug</v>
      </c>
      <c r="G1571" s="4" t="s">
        <v>6</v>
      </c>
      <c r="H1571" s="4" t="s">
        <v>43</v>
      </c>
      <c r="I1571" s="4" t="s">
        <v>2</v>
      </c>
      <c r="J1571" s="4" t="s">
        <v>13</v>
      </c>
      <c r="K1571" s="4" t="s">
        <v>14</v>
      </c>
      <c r="L1571" s="4" t="s">
        <v>44</v>
      </c>
      <c r="M1571" s="8">
        <v>2</v>
      </c>
      <c r="N1571" s="5">
        <v>131.25</v>
      </c>
      <c r="O1571" s="6">
        <v>0.05</v>
      </c>
      <c r="P1571" s="5">
        <v>65.42</v>
      </c>
      <c r="Q1571" s="5">
        <f t="shared" si="96"/>
        <v>249.375</v>
      </c>
      <c r="R1571" s="5">
        <f t="shared" si="97"/>
        <v>130.84</v>
      </c>
      <c r="S1571" s="5">
        <f t="shared" si="98"/>
        <v>118.535</v>
      </c>
      <c r="T1571" s="7">
        <f t="shared" si="99"/>
        <v>0.47532832080200499</v>
      </c>
    </row>
    <row r="1572" spans="1:20" ht="15.6">
      <c r="A1572" s="2">
        <v>2525</v>
      </c>
      <c r="B1572" s="3">
        <v>46239</v>
      </c>
      <c r="C1572" s="4">
        <f>YEAR(SalesDataTable[[#This Row],[Order Date]])</f>
        <v>2026</v>
      </c>
      <c r="D1572" s="16" t="str">
        <f>"Q"&amp;ROUNDUP(MONTH(SalesDataTable[[#This Row],[Order Date]])/3,0)</f>
        <v>Q3</v>
      </c>
      <c r="E1572" s="4">
        <f>MONTH(SalesDataTable[[#This Row],[Order Date]])</f>
        <v>8</v>
      </c>
      <c r="F1572" s="16" t="str">
        <f>TEXT(SalesDataTable[[#This Row],[Order Date]],"MMM")</f>
        <v>Aug</v>
      </c>
      <c r="G1572" s="4" t="s">
        <v>20</v>
      </c>
      <c r="H1572" s="4" t="s">
        <v>21</v>
      </c>
      <c r="I1572" s="4" t="s">
        <v>19</v>
      </c>
      <c r="J1572" s="4" t="s">
        <v>13</v>
      </c>
      <c r="K1572" s="4" t="s">
        <v>34</v>
      </c>
      <c r="L1572" s="4" t="s">
        <v>42</v>
      </c>
      <c r="M1572" s="8">
        <v>2</v>
      </c>
      <c r="N1572" s="5">
        <v>36.78</v>
      </c>
      <c r="O1572" s="6">
        <v>0.05</v>
      </c>
      <c r="P1572" s="5">
        <v>13.85</v>
      </c>
      <c r="Q1572" s="5">
        <f t="shared" si="96"/>
        <v>69.882000000000005</v>
      </c>
      <c r="R1572" s="5">
        <f t="shared" si="97"/>
        <v>27.7</v>
      </c>
      <c r="S1572" s="5">
        <f t="shared" si="98"/>
        <v>42.182000000000002</v>
      </c>
      <c r="T1572" s="7">
        <f t="shared" si="99"/>
        <v>0.60361752668784519</v>
      </c>
    </row>
    <row r="1573" spans="1:20" ht="15.6">
      <c r="A1573" s="2">
        <v>2652</v>
      </c>
      <c r="B1573" s="3">
        <v>46239</v>
      </c>
      <c r="C1573" s="4">
        <f>YEAR(SalesDataTable[[#This Row],[Order Date]])</f>
        <v>2026</v>
      </c>
      <c r="D1573" s="16" t="str">
        <f>"Q"&amp;ROUNDUP(MONTH(SalesDataTable[[#This Row],[Order Date]])/3,0)</f>
        <v>Q3</v>
      </c>
      <c r="E1573" s="4">
        <f>MONTH(SalesDataTable[[#This Row],[Order Date]])</f>
        <v>8</v>
      </c>
      <c r="F1573" s="16" t="str">
        <f>TEXT(SalesDataTable[[#This Row],[Order Date]],"MMM")</f>
        <v>Aug</v>
      </c>
      <c r="G1573" s="4" t="s">
        <v>11</v>
      </c>
      <c r="H1573" s="4" t="s">
        <v>12</v>
      </c>
      <c r="I1573" s="4" t="s">
        <v>19</v>
      </c>
      <c r="J1573" s="4" t="s">
        <v>3</v>
      </c>
      <c r="K1573" s="4" t="s">
        <v>4</v>
      </c>
      <c r="L1573" s="4" t="s">
        <v>5</v>
      </c>
      <c r="M1573" s="8">
        <v>1</v>
      </c>
      <c r="N1573" s="5">
        <v>80.790000000000006</v>
      </c>
      <c r="O1573" s="6">
        <v>0.1</v>
      </c>
      <c r="P1573" s="5">
        <v>43.65</v>
      </c>
      <c r="Q1573" s="5">
        <f t="shared" si="96"/>
        <v>72.711000000000013</v>
      </c>
      <c r="R1573" s="5">
        <f t="shared" si="97"/>
        <v>43.65</v>
      </c>
      <c r="S1573" s="5">
        <f t="shared" si="98"/>
        <v>29.061000000000014</v>
      </c>
      <c r="T1573" s="7">
        <f t="shared" si="99"/>
        <v>0.39967817799232591</v>
      </c>
    </row>
    <row r="1574" spans="1:20" ht="15.6">
      <c r="A1574" s="2">
        <v>4035</v>
      </c>
      <c r="B1574" s="3">
        <v>46239</v>
      </c>
      <c r="C1574" s="4">
        <f>YEAR(SalesDataTable[[#This Row],[Order Date]])</f>
        <v>2026</v>
      </c>
      <c r="D1574" s="16" t="str">
        <f>"Q"&amp;ROUNDUP(MONTH(SalesDataTable[[#This Row],[Order Date]])/3,0)</f>
        <v>Q3</v>
      </c>
      <c r="E1574" s="4">
        <f>MONTH(SalesDataTable[[#This Row],[Order Date]])</f>
        <v>8</v>
      </c>
      <c r="F1574" s="16" t="str">
        <f>TEXT(SalesDataTable[[#This Row],[Order Date]],"MMM")</f>
        <v>Aug</v>
      </c>
      <c r="G1574" s="4" t="s">
        <v>0</v>
      </c>
      <c r="H1574" s="4" t="s">
        <v>36</v>
      </c>
      <c r="I1574" s="4" t="s">
        <v>2</v>
      </c>
      <c r="J1574" s="4" t="s">
        <v>3</v>
      </c>
      <c r="K1574" s="4" t="s">
        <v>4</v>
      </c>
      <c r="L1574" s="4" t="s">
        <v>26</v>
      </c>
      <c r="M1574" s="8">
        <v>2</v>
      </c>
      <c r="N1574" s="5">
        <v>40.53</v>
      </c>
      <c r="O1574" s="6">
        <v>0.05</v>
      </c>
      <c r="P1574" s="5">
        <v>17.100000000000001</v>
      </c>
      <c r="Q1574" s="5">
        <f t="shared" si="96"/>
        <v>77.007000000000005</v>
      </c>
      <c r="R1574" s="5">
        <f t="shared" si="97"/>
        <v>34.200000000000003</v>
      </c>
      <c r="S1574" s="5">
        <f t="shared" si="98"/>
        <v>42.807000000000002</v>
      </c>
      <c r="T1574" s="7">
        <f t="shared" si="99"/>
        <v>0.55588452997779425</v>
      </c>
    </row>
    <row r="1575" spans="1:20" ht="15.6">
      <c r="A1575" s="2">
        <v>4377</v>
      </c>
      <c r="B1575" s="3">
        <v>46239</v>
      </c>
      <c r="C1575" s="4">
        <f>YEAR(SalesDataTable[[#This Row],[Order Date]])</f>
        <v>2026</v>
      </c>
      <c r="D1575" s="16" t="str">
        <f>"Q"&amp;ROUNDUP(MONTH(SalesDataTable[[#This Row],[Order Date]])/3,0)</f>
        <v>Q3</v>
      </c>
      <c r="E1575" s="4">
        <f>MONTH(SalesDataTable[[#This Row],[Order Date]])</f>
        <v>8</v>
      </c>
      <c r="F1575" s="16" t="str">
        <f>TEXT(SalesDataTable[[#This Row],[Order Date]],"MMM")</f>
        <v>Aug</v>
      </c>
      <c r="G1575" s="4" t="s">
        <v>11</v>
      </c>
      <c r="H1575" s="4" t="s">
        <v>12</v>
      </c>
      <c r="I1575" s="4" t="s">
        <v>28</v>
      </c>
      <c r="J1575" s="4" t="s">
        <v>13</v>
      </c>
      <c r="K1575" s="4" t="s">
        <v>4</v>
      </c>
      <c r="L1575" s="4" t="s">
        <v>5</v>
      </c>
      <c r="M1575" s="8">
        <v>2</v>
      </c>
      <c r="N1575" s="5">
        <v>81.66</v>
      </c>
      <c r="O1575" s="6">
        <v>0</v>
      </c>
      <c r="P1575" s="5">
        <v>42.11</v>
      </c>
      <c r="Q1575" s="5">
        <f t="shared" si="96"/>
        <v>163.32</v>
      </c>
      <c r="R1575" s="5">
        <f t="shared" si="97"/>
        <v>84.22</v>
      </c>
      <c r="S1575" s="5">
        <f t="shared" si="98"/>
        <v>79.099999999999994</v>
      </c>
      <c r="T1575" s="7">
        <f t="shared" si="99"/>
        <v>0.48432525104090129</v>
      </c>
    </row>
    <row r="1576" spans="1:20" ht="15.6">
      <c r="A1576" s="2">
        <v>4734</v>
      </c>
      <c r="B1576" s="3">
        <v>46239</v>
      </c>
      <c r="C1576" s="4">
        <f>YEAR(SalesDataTable[[#This Row],[Order Date]])</f>
        <v>2026</v>
      </c>
      <c r="D1576" s="16" t="str">
        <f>"Q"&amp;ROUNDUP(MONTH(SalesDataTable[[#This Row],[Order Date]])/3,0)</f>
        <v>Q3</v>
      </c>
      <c r="E1576" s="4">
        <f>MONTH(SalesDataTable[[#This Row],[Order Date]])</f>
        <v>8</v>
      </c>
      <c r="F1576" s="16" t="str">
        <f>TEXT(SalesDataTable[[#This Row],[Order Date]],"MMM")</f>
        <v>Aug</v>
      </c>
      <c r="G1576" s="4" t="s">
        <v>6</v>
      </c>
      <c r="H1576" s="4" t="s">
        <v>43</v>
      </c>
      <c r="I1576" s="4" t="s">
        <v>28</v>
      </c>
      <c r="J1576" s="4" t="s">
        <v>3</v>
      </c>
      <c r="K1576" s="4" t="s">
        <v>9</v>
      </c>
      <c r="L1576" s="4" t="s">
        <v>17</v>
      </c>
      <c r="M1576" s="8">
        <v>1</v>
      </c>
      <c r="N1576" s="5">
        <v>146.55000000000001</v>
      </c>
      <c r="O1576" s="6">
        <v>0</v>
      </c>
      <c r="P1576" s="5">
        <v>78.8</v>
      </c>
      <c r="Q1576" s="5">
        <f t="shared" si="96"/>
        <v>146.55000000000001</v>
      </c>
      <c r="R1576" s="5">
        <f t="shared" si="97"/>
        <v>78.8</v>
      </c>
      <c r="S1576" s="5">
        <f t="shared" si="98"/>
        <v>67.750000000000014</v>
      </c>
      <c r="T1576" s="7">
        <f t="shared" si="99"/>
        <v>0.46229955646537024</v>
      </c>
    </row>
    <row r="1577" spans="1:20" ht="15.6">
      <c r="A1577" s="2">
        <v>4892</v>
      </c>
      <c r="B1577" s="3">
        <v>46239</v>
      </c>
      <c r="C1577" s="4">
        <f>YEAR(SalesDataTable[[#This Row],[Order Date]])</f>
        <v>2026</v>
      </c>
      <c r="D1577" s="16" t="str">
        <f>"Q"&amp;ROUNDUP(MONTH(SalesDataTable[[#This Row],[Order Date]])/3,0)</f>
        <v>Q3</v>
      </c>
      <c r="E1577" s="4">
        <f>MONTH(SalesDataTable[[#This Row],[Order Date]])</f>
        <v>8</v>
      </c>
      <c r="F1577" s="16" t="str">
        <f>TEXT(SalesDataTable[[#This Row],[Order Date]],"MMM")</f>
        <v>Aug</v>
      </c>
      <c r="G1577" s="4" t="s">
        <v>6</v>
      </c>
      <c r="H1577" s="4" t="s">
        <v>7</v>
      </c>
      <c r="I1577" s="4" t="s">
        <v>19</v>
      </c>
      <c r="J1577" s="4" t="s">
        <v>3</v>
      </c>
      <c r="K1577" s="4" t="s">
        <v>14</v>
      </c>
      <c r="L1577" s="4" t="s">
        <v>48</v>
      </c>
      <c r="M1577" s="8">
        <v>2</v>
      </c>
      <c r="N1577" s="5">
        <v>161.75</v>
      </c>
      <c r="O1577" s="6">
        <v>0.1</v>
      </c>
      <c r="P1577" s="5">
        <v>85.85</v>
      </c>
      <c r="Q1577" s="5">
        <f t="shared" si="96"/>
        <v>291.15000000000003</v>
      </c>
      <c r="R1577" s="5">
        <f t="shared" si="97"/>
        <v>171.7</v>
      </c>
      <c r="S1577" s="5">
        <f t="shared" si="98"/>
        <v>119.45000000000005</v>
      </c>
      <c r="T1577" s="7">
        <f t="shared" si="99"/>
        <v>0.41026962047054794</v>
      </c>
    </row>
    <row r="1578" spans="1:20" ht="15.6">
      <c r="A1578" s="2">
        <v>5059</v>
      </c>
      <c r="B1578" s="3">
        <v>46239</v>
      </c>
      <c r="C1578" s="4">
        <f>YEAR(SalesDataTable[[#This Row],[Order Date]])</f>
        <v>2026</v>
      </c>
      <c r="D1578" s="16" t="str">
        <f>"Q"&amp;ROUNDUP(MONTH(SalesDataTable[[#This Row],[Order Date]])/3,0)</f>
        <v>Q3</v>
      </c>
      <c r="E1578" s="4">
        <f>MONTH(SalesDataTable[[#This Row],[Order Date]])</f>
        <v>8</v>
      </c>
      <c r="F1578" s="16" t="str">
        <f>TEXT(SalesDataTable[[#This Row],[Order Date]],"MMM")</f>
        <v>Aug</v>
      </c>
      <c r="G1578" s="4" t="s">
        <v>6</v>
      </c>
      <c r="H1578" s="4" t="s">
        <v>7</v>
      </c>
      <c r="I1578" s="4" t="s">
        <v>28</v>
      </c>
      <c r="J1578" s="4" t="s">
        <v>3</v>
      </c>
      <c r="K1578" s="4" t="s">
        <v>23</v>
      </c>
      <c r="L1578" s="4" t="s">
        <v>51</v>
      </c>
      <c r="M1578" s="8">
        <v>2</v>
      </c>
      <c r="N1578" s="5">
        <v>122.47</v>
      </c>
      <c r="O1578" s="6">
        <v>0</v>
      </c>
      <c r="P1578" s="5">
        <v>59.73</v>
      </c>
      <c r="Q1578" s="5">
        <f t="shared" si="96"/>
        <v>244.94</v>
      </c>
      <c r="R1578" s="5">
        <f t="shared" si="97"/>
        <v>119.46</v>
      </c>
      <c r="S1578" s="5">
        <f t="shared" si="98"/>
        <v>125.48</v>
      </c>
      <c r="T1578" s="7">
        <f t="shared" si="99"/>
        <v>0.5122887237690863</v>
      </c>
    </row>
    <row r="1579" spans="1:20" ht="15.6">
      <c r="A1579" s="2">
        <v>835</v>
      </c>
      <c r="B1579" s="3">
        <v>46240</v>
      </c>
      <c r="C1579" s="4">
        <f>YEAR(SalesDataTable[[#This Row],[Order Date]])</f>
        <v>2026</v>
      </c>
      <c r="D1579" s="16" t="str">
        <f>"Q"&amp;ROUNDUP(MONTH(SalesDataTable[[#This Row],[Order Date]])/3,0)</f>
        <v>Q3</v>
      </c>
      <c r="E1579" s="4">
        <f>MONTH(SalesDataTable[[#This Row],[Order Date]])</f>
        <v>8</v>
      </c>
      <c r="F1579" s="16" t="str">
        <f>TEXT(SalesDataTable[[#This Row],[Order Date]],"MMM")</f>
        <v>Aug</v>
      </c>
      <c r="G1579" s="4" t="s">
        <v>20</v>
      </c>
      <c r="H1579" s="4" t="s">
        <v>31</v>
      </c>
      <c r="I1579" s="4" t="s">
        <v>28</v>
      </c>
      <c r="J1579" s="4" t="s">
        <v>3</v>
      </c>
      <c r="K1579" s="4" t="s">
        <v>9</v>
      </c>
      <c r="L1579" s="4" t="s">
        <v>46</v>
      </c>
      <c r="M1579" s="8">
        <v>3</v>
      </c>
      <c r="N1579" s="5">
        <v>70.930000000000007</v>
      </c>
      <c r="O1579" s="6">
        <v>0</v>
      </c>
      <c r="P1579" s="5">
        <v>32.9</v>
      </c>
      <c r="Q1579" s="5">
        <f t="shared" si="96"/>
        <v>212.79000000000002</v>
      </c>
      <c r="R1579" s="5">
        <f t="shared" si="97"/>
        <v>98.699999999999989</v>
      </c>
      <c r="S1579" s="5">
        <f t="shared" si="98"/>
        <v>114.09000000000003</v>
      </c>
      <c r="T1579" s="7">
        <f t="shared" si="99"/>
        <v>0.53616241364725792</v>
      </c>
    </row>
    <row r="1580" spans="1:20" ht="15.6">
      <c r="A1580" s="2">
        <v>1104</v>
      </c>
      <c r="B1580" s="3">
        <v>46240</v>
      </c>
      <c r="C1580" s="4">
        <f>YEAR(SalesDataTable[[#This Row],[Order Date]])</f>
        <v>2026</v>
      </c>
      <c r="D1580" s="16" t="str">
        <f>"Q"&amp;ROUNDUP(MONTH(SalesDataTable[[#This Row],[Order Date]])/3,0)</f>
        <v>Q3</v>
      </c>
      <c r="E1580" s="4">
        <f>MONTH(SalesDataTable[[#This Row],[Order Date]])</f>
        <v>8</v>
      </c>
      <c r="F1580" s="16" t="str">
        <f>TEXT(SalesDataTable[[#This Row],[Order Date]],"MMM")</f>
        <v>Aug</v>
      </c>
      <c r="G1580" s="4" t="s">
        <v>0</v>
      </c>
      <c r="H1580" s="4" t="s">
        <v>50</v>
      </c>
      <c r="I1580" s="4" t="s">
        <v>2</v>
      </c>
      <c r="J1580" s="4" t="s">
        <v>3</v>
      </c>
      <c r="K1580" s="4" t="s">
        <v>23</v>
      </c>
      <c r="L1580" s="4" t="s">
        <v>29</v>
      </c>
      <c r="M1580" s="8">
        <v>1</v>
      </c>
      <c r="N1580" s="5">
        <v>191.44</v>
      </c>
      <c r="O1580" s="6">
        <v>0</v>
      </c>
      <c r="P1580" s="5">
        <v>102.13</v>
      </c>
      <c r="Q1580" s="5">
        <f t="shared" si="96"/>
        <v>191.44</v>
      </c>
      <c r="R1580" s="5">
        <f t="shared" si="97"/>
        <v>102.13</v>
      </c>
      <c r="S1580" s="5">
        <f t="shared" si="98"/>
        <v>89.31</v>
      </c>
      <c r="T1580" s="7">
        <f t="shared" si="99"/>
        <v>0.46651692436272463</v>
      </c>
    </row>
    <row r="1581" spans="1:20" ht="15.6">
      <c r="A1581" s="2">
        <v>1976</v>
      </c>
      <c r="B1581" s="3">
        <v>46240</v>
      </c>
      <c r="C1581" s="4">
        <f>YEAR(SalesDataTable[[#This Row],[Order Date]])</f>
        <v>2026</v>
      </c>
      <c r="D1581" s="16" t="str">
        <f>"Q"&amp;ROUNDUP(MONTH(SalesDataTable[[#This Row],[Order Date]])/3,0)</f>
        <v>Q3</v>
      </c>
      <c r="E1581" s="4">
        <f>MONTH(SalesDataTable[[#This Row],[Order Date]])</f>
        <v>8</v>
      </c>
      <c r="F1581" s="16" t="str">
        <f>TEXT(SalesDataTable[[#This Row],[Order Date]],"MMM")</f>
        <v>Aug</v>
      </c>
      <c r="G1581" s="4" t="s">
        <v>20</v>
      </c>
      <c r="H1581" s="4" t="s">
        <v>33</v>
      </c>
      <c r="I1581" s="4" t="s">
        <v>2</v>
      </c>
      <c r="J1581" s="4" t="s">
        <v>3</v>
      </c>
      <c r="K1581" s="4" t="s">
        <v>4</v>
      </c>
      <c r="L1581" s="4" t="s">
        <v>5</v>
      </c>
      <c r="M1581" s="8">
        <v>2</v>
      </c>
      <c r="N1581" s="5">
        <v>82.92</v>
      </c>
      <c r="O1581" s="6">
        <v>0</v>
      </c>
      <c r="P1581" s="5">
        <v>41.64</v>
      </c>
      <c r="Q1581" s="5">
        <f t="shared" si="96"/>
        <v>165.84</v>
      </c>
      <c r="R1581" s="5">
        <f t="shared" si="97"/>
        <v>83.28</v>
      </c>
      <c r="S1581" s="5">
        <f t="shared" si="98"/>
        <v>82.56</v>
      </c>
      <c r="T1581" s="7">
        <f t="shared" si="99"/>
        <v>0.49782923299565845</v>
      </c>
    </row>
    <row r="1582" spans="1:20" ht="15.6">
      <c r="A1582" s="2">
        <v>2596</v>
      </c>
      <c r="B1582" s="3">
        <v>46240</v>
      </c>
      <c r="C1582" s="4">
        <f>YEAR(SalesDataTable[[#This Row],[Order Date]])</f>
        <v>2026</v>
      </c>
      <c r="D1582" s="16" t="str">
        <f>"Q"&amp;ROUNDUP(MONTH(SalesDataTable[[#This Row],[Order Date]])/3,0)</f>
        <v>Q3</v>
      </c>
      <c r="E1582" s="4">
        <f>MONTH(SalesDataTable[[#This Row],[Order Date]])</f>
        <v>8</v>
      </c>
      <c r="F1582" s="16" t="str">
        <f>TEXT(SalesDataTable[[#This Row],[Order Date]],"MMM")</f>
        <v>Aug</v>
      </c>
      <c r="G1582" s="4" t="s">
        <v>11</v>
      </c>
      <c r="H1582" s="4" t="s">
        <v>18</v>
      </c>
      <c r="I1582" s="4" t="s">
        <v>19</v>
      </c>
      <c r="J1582" s="4" t="s">
        <v>3</v>
      </c>
      <c r="K1582" s="4" t="s">
        <v>23</v>
      </c>
      <c r="L1582" s="4" t="s">
        <v>40</v>
      </c>
      <c r="M1582" s="8">
        <v>1</v>
      </c>
      <c r="N1582" s="5">
        <v>82.82</v>
      </c>
      <c r="O1582" s="6">
        <v>0</v>
      </c>
      <c r="P1582" s="5">
        <v>38.83</v>
      </c>
      <c r="Q1582" s="5">
        <f t="shared" si="96"/>
        <v>82.82</v>
      </c>
      <c r="R1582" s="5">
        <f t="shared" si="97"/>
        <v>38.83</v>
      </c>
      <c r="S1582" s="5">
        <f t="shared" si="98"/>
        <v>43.989999999999995</v>
      </c>
      <c r="T1582" s="7">
        <f t="shared" si="99"/>
        <v>0.53115189567737264</v>
      </c>
    </row>
    <row r="1583" spans="1:20" ht="15.6">
      <c r="A1583" s="2">
        <v>2693</v>
      </c>
      <c r="B1583" s="3">
        <v>46240</v>
      </c>
      <c r="C1583" s="4">
        <f>YEAR(SalesDataTable[[#This Row],[Order Date]])</f>
        <v>2026</v>
      </c>
      <c r="D1583" s="16" t="str">
        <f>"Q"&amp;ROUNDUP(MONTH(SalesDataTable[[#This Row],[Order Date]])/3,0)</f>
        <v>Q3</v>
      </c>
      <c r="E1583" s="4">
        <f>MONTH(SalesDataTable[[#This Row],[Order Date]])</f>
        <v>8</v>
      </c>
      <c r="F1583" s="16" t="str">
        <f>TEXT(SalesDataTable[[#This Row],[Order Date]],"MMM")</f>
        <v>Aug</v>
      </c>
      <c r="G1583" s="4" t="s">
        <v>20</v>
      </c>
      <c r="H1583" s="4" t="s">
        <v>33</v>
      </c>
      <c r="I1583" s="4" t="s">
        <v>2</v>
      </c>
      <c r="J1583" s="4" t="s">
        <v>13</v>
      </c>
      <c r="K1583" s="4" t="s">
        <v>23</v>
      </c>
      <c r="L1583" s="4" t="s">
        <v>24</v>
      </c>
      <c r="M1583" s="8">
        <v>1</v>
      </c>
      <c r="N1583" s="5">
        <v>335.26</v>
      </c>
      <c r="O1583" s="6">
        <v>0.05</v>
      </c>
      <c r="P1583" s="5">
        <v>193.73</v>
      </c>
      <c r="Q1583" s="5">
        <f t="shared" si="96"/>
        <v>318.49699999999996</v>
      </c>
      <c r="R1583" s="5">
        <f t="shared" si="97"/>
        <v>193.73</v>
      </c>
      <c r="S1583" s="5">
        <f t="shared" si="98"/>
        <v>124.76699999999997</v>
      </c>
      <c r="T1583" s="7">
        <f t="shared" si="99"/>
        <v>0.39173681384754011</v>
      </c>
    </row>
    <row r="1584" spans="1:20" ht="15.6">
      <c r="A1584" s="2">
        <v>3045</v>
      </c>
      <c r="B1584" s="3">
        <v>46240</v>
      </c>
      <c r="C1584" s="4">
        <f>YEAR(SalesDataTable[[#This Row],[Order Date]])</f>
        <v>2026</v>
      </c>
      <c r="D1584" s="16" t="str">
        <f>"Q"&amp;ROUNDUP(MONTH(SalesDataTable[[#This Row],[Order Date]])/3,0)</f>
        <v>Q3</v>
      </c>
      <c r="E1584" s="4">
        <f>MONTH(SalesDataTable[[#This Row],[Order Date]])</f>
        <v>8</v>
      </c>
      <c r="F1584" s="16" t="str">
        <f>TEXT(SalesDataTable[[#This Row],[Order Date]],"MMM")</f>
        <v>Aug</v>
      </c>
      <c r="G1584" s="4" t="s">
        <v>11</v>
      </c>
      <c r="H1584" s="4" t="s">
        <v>52</v>
      </c>
      <c r="I1584" s="4" t="s">
        <v>28</v>
      </c>
      <c r="J1584" s="4" t="s">
        <v>16</v>
      </c>
      <c r="K1584" s="4" t="s">
        <v>14</v>
      </c>
      <c r="L1584" s="4" t="s">
        <v>32</v>
      </c>
      <c r="M1584" s="8">
        <v>1</v>
      </c>
      <c r="N1584" s="5">
        <v>47.19</v>
      </c>
      <c r="O1584" s="6">
        <v>0.05</v>
      </c>
      <c r="P1584" s="5">
        <v>18.11</v>
      </c>
      <c r="Q1584" s="5">
        <f t="shared" si="96"/>
        <v>44.830499999999994</v>
      </c>
      <c r="R1584" s="5">
        <f t="shared" si="97"/>
        <v>18.11</v>
      </c>
      <c r="S1584" s="5">
        <f t="shared" si="98"/>
        <v>26.720499999999994</v>
      </c>
      <c r="T1584" s="7">
        <f t="shared" si="99"/>
        <v>0.59603395010093574</v>
      </c>
    </row>
    <row r="1585" spans="1:20" ht="15.6">
      <c r="A1585" s="2">
        <v>3340</v>
      </c>
      <c r="B1585" s="3">
        <v>46240</v>
      </c>
      <c r="C1585" s="4">
        <f>YEAR(SalesDataTable[[#This Row],[Order Date]])</f>
        <v>2026</v>
      </c>
      <c r="D1585" s="16" t="str">
        <f>"Q"&amp;ROUNDUP(MONTH(SalesDataTable[[#This Row],[Order Date]])/3,0)</f>
        <v>Q3</v>
      </c>
      <c r="E1585" s="4">
        <f>MONTH(SalesDataTable[[#This Row],[Order Date]])</f>
        <v>8</v>
      </c>
      <c r="F1585" s="16" t="str">
        <f>TEXT(SalesDataTable[[#This Row],[Order Date]],"MMM")</f>
        <v>Aug</v>
      </c>
      <c r="G1585" s="4" t="s">
        <v>11</v>
      </c>
      <c r="H1585" s="4" t="s">
        <v>52</v>
      </c>
      <c r="I1585" s="4" t="s">
        <v>28</v>
      </c>
      <c r="J1585" s="4" t="s">
        <v>3</v>
      </c>
      <c r="K1585" s="4" t="s">
        <v>9</v>
      </c>
      <c r="L1585" s="4" t="s">
        <v>10</v>
      </c>
      <c r="M1585" s="8">
        <v>3</v>
      </c>
      <c r="N1585" s="5">
        <v>91.57</v>
      </c>
      <c r="O1585" s="6">
        <v>0</v>
      </c>
      <c r="P1585" s="5">
        <v>44.52</v>
      </c>
      <c r="Q1585" s="5">
        <f t="shared" si="96"/>
        <v>274.70999999999998</v>
      </c>
      <c r="R1585" s="5">
        <f t="shared" si="97"/>
        <v>133.56</v>
      </c>
      <c r="S1585" s="5">
        <f t="shared" si="98"/>
        <v>141.14999999999998</v>
      </c>
      <c r="T1585" s="7">
        <f t="shared" si="99"/>
        <v>0.51381456808998571</v>
      </c>
    </row>
    <row r="1586" spans="1:20" ht="15.6">
      <c r="A1586" s="2">
        <v>3553</v>
      </c>
      <c r="B1586" s="3">
        <v>46240</v>
      </c>
      <c r="C1586" s="4">
        <f>YEAR(SalesDataTable[[#This Row],[Order Date]])</f>
        <v>2026</v>
      </c>
      <c r="D1586" s="16" t="str">
        <f>"Q"&amp;ROUNDUP(MONTH(SalesDataTable[[#This Row],[Order Date]])/3,0)</f>
        <v>Q3</v>
      </c>
      <c r="E1586" s="4">
        <f>MONTH(SalesDataTable[[#This Row],[Order Date]])</f>
        <v>8</v>
      </c>
      <c r="F1586" s="16" t="str">
        <f>TEXT(SalesDataTable[[#This Row],[Order Date]],"MMM")</f>
        <v>Aug</v>
      </c>
      <c r="G1586" s="4" t="s">
        <v>20</v>
      </c>
      <c r="H1586" s="4" t="s">
        <v>47</v>
      </c>
      <c r="I1586" s="4" t="s">
        <v>2</v>
      </c>
      <c r="J1586" s="4" t="s">
        <v>13</v>
      </c>
      <c r="K1586" s="4" t="s">
        <v>9</v>
      </c>
      <c r="L1586" s="4" t="s">
        <v>37</v>
      </c>
      <c r="M1586" s="8">
        <v>4</v>
      </c>
      <c r="N1586" s="5">
        <v>154.41999999999999</v>
      </c>
      <c r="O1586" s="6">
        <v>0</v>
      </c>
      <c r="P1586" s="5">
        <v>77.86</v>
      </c>
      <c r="Q1586" s="5">
        <f t="shared" si="96"/>
        <v>617.67999999999995</v>
      </c>
      <c r="R1586" s="5">
        <f t="shared" si="97"/>
        <v>311.44</v>
      </c>
      <c r="S1586" s="5">
        <f t="shared" si="98"/>
        <v>306.23999999999995</v>
      </c>
      <c r="T1586" s="7">
        <f t="shared" si="99"/>
        <v>0.49579070068643954</v>
      </c>
    </row>
    <row r="1587" spans="1:20" ht="15.6">
      <c r="A1587" s="2">
        <v>3807</v>
      </c>
      <c r="B1587" s="3">
        <v>46240</v>
      </c>
      <c r="C1587" s="4">
        <f>YEAR(SalesDataTable[[#This Row],[Order Date]])</f>
        <v>2026</v>
      </c>
      <c r="D1587" s="16" t="str">
        <f>"Q"&amp;ROUNDUP(MONTH(SalesDataTable[[#This Row],[Order Date]])/3,0)</f>
        <v>Q3</v>
      </c>
      <c r="E1587" s="4">
        <f>MONTH(SalesDataTable[[#This Row],[Order Date]])</f>
        <v>8</v>
      </c>
      <c r="F1587" s="16" t="str">
        <f>TEXT(SalesDataTable[[#This Row],[Order Date]],"MMM")</f>
        <v>Aug</v>
      </c>
      <c r="G1587" s="4" t="s">
        <v>0</v>
      </c>
      <c r="H1587" s="4" t="s">
        <v>1</v>
      </c>
      <c r="I1587" s="4" t="s">
        <v>28</v>
      </c>
      <c r="J1587" s="4" t="s">
        <v>3</v>
      </c>
      <c r="K1587" s="4" t="s">
        <v>4</v>
      </c>
      <c r="L1587" s="4" t="s">
        <v>22</v>
      </c>
      <c r="M1587" s="8">
        <v>2</v>
      </c>
      <c r="N1587" s="5">
        <v>49.91</v>
      </c>
      <c r="O1587" s="6">
        <v>0.05</v>
      </c>
      <c r="P1587" s="5">
        <v>21.86</v>
      </c>
      <c r="Q1587" s="5">
        <f t="shared" si="96"/>
        <v>94.828999999999994</v>
      </c>
      <c r="R1587" s="5">
        <f t="shared" si="97"/>
        <v>43.72</v>
      </c>
      <c r="S1587" s="5">
        <f t="shared" si="98"/>
        <v>51.108999999999995</v>
      </c>
      <c r="T1587" s="7">
        <f t="shared" si="99"/>
        <v>0.53895960096594919</v>
      </c>
    </row>
    <row r="1588" spans="1:20" ht="15.6">
      <c r="A1588" s="2">
        <v>4061</v>
      </c>
      <c r="B1588" s="3">
        <v>46240</v>
      </c>
      <c r="C1588" s="4">
        <f>YEAR(SalesDataTable[[#This Row],[Order Date]])</f>
        <v>2026</v>
      </c>
      <c r="D1588" s="16" t="str">
        <f>"Q"&amp;ROUNDUP(MONTH(SalesDataTable[[#This Row],[Order Date]])/3,0)</f>
        <v>Q3</v>
      </c>
      <c r="E1588" s="4">
        <f>MONTH(SalesDataTable[[#This Row],[Order Date]])</f>
        <v>8</v>
      </c>
      <c r="F1588" s="16" t="str">
        <f>TEXT(SalesDataTable[[#This Row],[Order Date]],"MMM")</f>
        <v>Aug</v>
      </c>
      <c r="G1588" s="4" t="s">
        <v>20</v>
      </c>
      <c r="H1588" s="4" t="s">
        <v>33</v>
      </c>
      <c r="I1588" s="4" t="s">
        <v>28</v>
      </c>
      <c r="J1588" s="4" t="s">
        <v>3</v>
      </c>
      <c r="K1588" s="4" t="s">
        <v>9</v>
      </c>
      <c r="L1588" s="4" t="s">
        <v>10</v>
      </c>
      <c r="M1588" s="8">
        <v>1</v>
      </c>
      <c r="N1588" s="5">
        <v>91.58</v>
      </c>
      <c r="O1588" s="6">
        <v>0.1</v>
      </c>
      <c r="P1588" s="5">
        <v>44.87</v>
      </c>
      <c r="Q1588" s="5">
        <f t="shared" si="96"/>
        <v>82.421999999999997</v>
      </c>
      <c r="R1588" s="5">
        <f t="shared" si="97"/>
        <v>44.87</v>
      </c>
      <c r="S1588" s="5">
        <f t="shared" si="98"/>
        <v>37.552</v>
      </c>
      <c r="T1588" s="7">
        <f t="shared" si="99"/>
        <v>0.45560651282424597</v>
      </c>
    </row>
    <row r="1589" spans="1:20" ht="15.6">
      <c r="A1589" s="2">
        <v>4645</v>
      </c>
      <c r="B1589" s="3">
        <v>46240</v>
      </c>
      <c r="C1589" s="4">
        <f>YEAR(SalesDataTable[[#This Row],[Order Date]])</f>
        <v>2026</v>
      </c>
      <c r="D1589" s="16" t="str">
        <f>"Q"&amp;ROUNDUP(MONTH(SalesDataTable[[#This Row],[Order Date]])/3,0)</f>
        <v>Q3</v>
      </c>
      <c r="E1589" s="4">
        <f>MONTH(SalesDataTable[[#This Row],[Order Date]])</f>
        <v>8</v>
      </c>
      <c r="F1589" s="16" t="str">
        <f>TEXT(SalesDataTable[[#This Row],[Order Date]],"MMM")</f>
        <v>Aug</v>
      </c>
      <c r="G1589" s="4" t="s">
        <v>11</v>
      </c>
      <c r="H1589" s="4" t="s">
        <v>39</v>
      </c>
      <c r="I1589" s="4" t="s">
        <v>2</v>
      </c>
      <c r="J1589" s="4" t="s">
        <v>13</v>
      </c>
      <c r="K1589" s="4" t="s">
        <v>34</v>
      </c>
      <c r="L1589" s="4" t="s">
        <v>35</v>
      </c>
      <c r="M1589" s="8">
        <v>3</v>
      </c>
      <c r="N1589" s="5">
        <v>41.11</v>
      </c>
      <c r="O1589" s="6">
        <v>0</v>
      </c>
      <c r="P1589" s="5">
        <v>14.49</v>
      </c>
      <c r="Q1589" s="5">
        <f t="shared" si="96"/>
        <v>123.33</v>
      </c>
      <c r="R1589" s="5">
        <f t="shared" si="97"/>
        <v>43.47</v>
      </c>
      <c r="S1589" s="5">
        <f t="shared" si="98"/>
        <v>79.86</v>
      </c>
      <c r="T1589" s="7">
        <f t="shared" si="99"/>
        <v>0.64753101435173921</v>
      </c>
    </row>
    <row r="1590" spans="1:20" ht="15.6">
      <c r="A1590" s="2">
        <v>5104</v>
      </c>
      <c r="B1590" s="3">
        <v>46240</v>
      </c>
      <c r="C1590" s="4">
        <f>YEAR(SalesDataTable[[#This Row],[Order Date]])</f>
        <v>2026</v>
      </c>
      <c r="D1590" s="16" t="str">
        <f>"Q"&amp;ROUNDUP(MONTH(SalesDataTable[[#This Row],[Order Date]])/3,0)</f>
        <v>Q3</v>
      </c>
      <c r="E1590" s="4">
        <f>MONTH(SalesDataTable[[#This Row],[Order Date]])</f>
        <v>8</v>
      </c>
      <c r="F1590" s="16" t="str">
        <f>TEXT(SalesDataTable[[#This Row],[Order Date]],"MMM")</f>
        <v>Aug</v>
      </c>
      <c r="G1590" s="4" t="s">
        <v>6</v>
      </c>
      <c r="H1590" s="4" t="s">
        <v>43</v>
      </c>
      <c r="I1590" s="4" t="s">
        <v>2</v>
      </c>
      <c r="J1590" s="4" t="s">
        <v>3</v>
      </c>
      <c r="K1590" s="4" t="s">
        <v>14</v>
      </c>
      <c r="L1590" s="4" t="s">
        <v>15</v>
      </c>
      <c r="M1590" s="8">
        <v>4</v>
      </c>
      <c r="N1590" s="5">
        <v>35.9</v>
      </c>
      <c r="O1590" s="6">
        <v>0</v>
      </c>
      <c r="P1590" s="5">
        <v>13.49</v>
      </c>
      <c r="Q1590" s="5">
        <f t="shared" si="96"/>
        <v>143.6</v>
      </c>
      <c r="R1590" s="5">
        <f t="shared" si="97"/>
        <v>53.96</v>
      </c>
      <c r="S1590" s="5">
        <f t="shared" si="98"/>
        <v>89.639999999999986</v>
      </c>
      <c r="T1590" s="7">
        <f t="shared" si="99"/>
        <v>0.62423398328690805</v>
      </c>
    </row>
    <row r="1591" spans="1:20" ht="15.6">
      <c r="A1591" s="2">
        <v>813</v>
      </c>
      <c r="B1591" s="3">
        <v>46241</v>
      </c>
      <c r="C1591" s="4">
        <f>YEAR(SalesDataTable[[#This Row],[Order Date]])</f>
        <v>2026</v>
      </c>
      <c r="D1591" s="16" t="str">
        <f>"Q"&amp;ROUNDUP(MONTH(SalesDataTable[[#This Row],[Order Date]])/3,0)</f>
        <v>Q3</v>
      </c>
      <c r="E1591" s="4">
        <f>MONTH(SalesDataTable[[#This Row],[Order Date]])</f>
        <v>8</v>
      </c>
      <c r="F1591" s="16" t="str">
        <f>TEXT(SalesDataTable[[#This Row],[Order Date]],"MMM")</f>
        <v>Aug</v>
      </c>
      <c r="G1591" s="4" t="s">
        <v>11</v>
      </c>
      <c r="H1591" s="4" t="s">
        <v>52</v>
      </c>
      <c r="I1591" s="4" t="s">
        <v>2</v>
      </c>
      <c r="J1591" s="4" t="s">
        <v>3</v>
      </c>
      <c r="K1591" s="4" t="s">
        <v>34</v>
      </c>
      <c r="L1591" s="4" t="s">
        <v>42</v>
      </c>
      <c r="M1591" s="8">
        <v>1</v>
      </c>
      <c r="N1591" s="5">
        <v>36.33</v>
      </c>
      <c r="O1591" s="6">
        <v>0.05</v>
      </c>
      <c r="P1591" s="5">
        <v>13.78</v>
      </c>
      <c r="Q1591" s="5">
        <f t="shared" si="96"/>
        <v>34.513499999999993</v>
      </c>
      <c r="R1591" s="5">
        <f t="shared" si="97"/>
        <v>13.78</v>
      </c>
      <c r="S1591" s="5">
        <f t="shared" si="98"/>
        <v>20.733499999999992</v>
      </c>
      <c r="T1591" s="7">
        <f t="shared" si="99"/>
        <v>0.60073594390600771</v>
      </c>
    </row>
    <row r="1592" spans="1:20" ht="15.6">
      <c r="A1592" s="2">
        <v>836</v>
      </c>
      <c r="B1592" s="3">
        <v>46241</v>
      </c>
      <c r="C1592" s="4">
        <f>YEAR(SalesDataTable[[#This Row],[Order Date]])</f>
        <v>2026</v>
      </c>
      <c r="D1592" s="16" t="str">
        <f>"Q"&amp;ROUNDUP(MONTH(SalesDataTable[[#This Row],[Order Date]])/3,0)</f>
        <v>Q3</v>
      </c>
      <c r="E1592" s="4">
        <f>MONTH(SalesDataTable[[#This Row],[Order Date]])</f>
        <v>8</v>
      </c>
      <c r="F1592" s="16" t="str">
        <f>TEXT(SalesDataTable[[#This Row],[Order Date]],"MMM")</f>
        <v>Aug</v>
      </c>
      <c r="G1592" s="4" t="s">
        <v>6</v>
      </c>
      <c r="H1592" s="4" t="s">
        <v>49</v>
      </c>
      <c r="I1592" s="4" t="s">
        <v>28</v>
      </c>
      <c r="J1592" s="4" t="s">
        <v>13</v>
      </c>
      <c r="K1592" s="4" t="s">
        <v>14</v>
      </c>
      <c r="L1592" s="4" t="s">
        <v>32</v>
      </c>
      <c r="M1592" s="8">
        <v>5</v>
      </c>
      <c r="N1592" s="5">
        <v>45.94</v>
      </c>
      <c r="O1592" s="6">
        <v>0.05</v>
      </c>
      <c r="P1592" s="5">
        <v>18.059999999999999</v>
      </c>
      <c r="Q1592" s="5">
        <f t="shared" si="96"/>
        <v>218.21499999999997</v>
      </c>
      <c r="R1592" s="5">
        <f t="shared" si="97"/>
        <v>90.3</v>
      </c>
      <c r="S1592" s="5">
        <f t="shared" si="98"/>
        <v>127.91499999999998</v>
      </c>
      <c r="T1592" s="7">
        <f t="shared" si="99"/>
        <v>0.5861879339183832</v>
      </c>
    </row>
    <row r="1593" spans="1:20" ht="15.6">
      <c r="A1593" s="2">
        <v>1266</v>
      </c>
      <c r="B1593" s="3">
        <v>46241</v>
      </c>
      <c r="C1593" s="4">
        <f>YEAR(SalesDataTable[[#This Row],[Order Date]])</f>
        <v>2026</v>
      </c>
      <c r="D1593" s="16" t="str">
        <f>"Q"&amp;ROUNDUP(MONTH(SalesDataTable[[#This Row],[Order Date]])/3,0)</f>
        <v>Q3</v>
      </c>
      <c r="E1593" s="4">
        <f>MONTH(SalesDataTable[[#This Row],[Order Date]])</f>
        <v>8</v>
      </c>
      <c r="F1593" s="16" t="str">
        <f>TEXT(SalesDataTable[[#This Row],[Order Date]],"MMM")</f>
        <v>Aug</v>
      </c>
      <c r="G1593" s="4" t="s">
        <v>0</v>
      </c>
      <c r="H1593" s="4" t="s">
        <v>50</v>
      </c>
      <c r="I1593" s="4" t="s">
        <v>19</v>
      </c>
      <c r="J1593" s="4" t="s">
        <v>3</v>
      </c>
      <c r="K1593" s="4" t="s">
        <v>34</v>
      </c>
      <c r="L1593" s="4" t="s">
        <v>42</v>
      </c>
      <c r="M1593" s="8">
        <v>1</v>
      </c>
      <c r="N1593" s="5">
        <v>36.630000000000003</v>
      </c>
      <c r="O1593" s="6">
        <v>0</v>
      </c>
      <c r="P1593" s="5">
        <v>13.7</v>
      </c>
      <c r="Q1593" s="5">
        <f t="shared" si="96"/>
        <v>36.630000000000003</v>
      </c>
      <c r="R1593" s="5">
        <f t="shared" si="97"/>
        <v>13.7</v>
      </c>
      <c r="S1593" s="5">
        <f t="shared" si="98"/>
        <v>22.930000000000003</v>
      </c>
      <c r="T1593" s="7">
        <f t="shared" si="99"/>
        <v>0.62598962598962604</v>
      </c>
    </row>
    <row r="1594" spans="1:20" ht="15.6">
      <c r="A1594" s="2">
        <v>2201</v>
      </c>
      <c r="B1594" s="3">
        <v>46241</v>
      </c>
      <c r="C1594" s="4">
        <f>YEAR(SalesDataTable[[#This Row],[Order Date]])</f>
        <v>2026</v>
      </c>
      <c r="D1594" s="16" t="str">
        <f>"Q"&amp;ROUNDUP(MONTH(SalesDataTable[[#This Row],[Order Date]])/3,0)</f>
        <v>Q3</v>
      </c>
      <c r="E1594" s="4">
        <f>MONTH(SalesDataTable[[#This Row],[Order Date]])</f>
        <v>8</v>
      </c>
      <c r="F1594" s="16" t="str">
        <f>TEXT(SalesDataTable[[#This Row],[Order Date]],"MMM")</f>
        <v>Aug</v>
      </c>
      <c r="G1594" s="4" t="s">
        <v>6</v>
      </c>
      <c r="H1594" s="4" t="s">
        <v>7</v>
      </c>
      <c r="I1594" s="4" t="s">
        <v>2</v>
      </c>
      <c r="J1594" s="4" t="s">
        <v>3</v>
      </c>
      <c r="K1594" s="4" t="s">
        <v>9</v>
      </c>
      <c r="L1594" s="4" t="s">
        <v>17</v>
      </c>
      <c r="M1594" s="8">
        <v>1</v>
      </c>
      <c r="N1594" s="5">
        <v>141.38</v>
      </c>
      <c r="O1594" s="6">
        <v>0.05</v>
      </c>
      <c r="P1594" s="5">
        <v>77.14</v>
      </c>
      <c r="Q1594" s="5">
        <f t="shared" si="96"/>
        <v>134.31099999999998</v>
      </c>
      <c r="R1594" s="5">
        <f t="shared" si="97"/>
        <v>77.14</v>
      </c>
      <c r="S1594" s="5">
        <f t="shared" si="98"/>
        <v>57.170999999999978</v>
      </c>
      <c r="T1594" s="7">
        <f t="shared" si="99"/>
        <v>0.42566133823737434</v>
      </c>
    </row>
    <row r="1595" spans="1:20" ht="15.6">
      <c r="A1595" s="2">
        <v>2382</v>
      </c>
      <c r="B1595" s="3">
        <v>46241</v>
      </c>
      <c r="C1595" s="4">
        <f>YEAR(SalesDataTable[[#This Row],[Order Date]])</f>
        <v>2026</v>
      </c>
      <c r="D1595" s="16" t="str">
        <f>"Q"&amp;ROUNDUP(MONTH(SalesDataTable[[#This Row],[Order Date]])/3,0)</f>
        <v>Q3</v>
      </c>
      <c r="E1595" s="4">
        <f>MONTH(SalesDataTable[[#This Row],[Order Date]])</f>
        <v>8</v>
      </c>
      <c r="F1595" s="16" t="str">
        <f>TEXT(SalesDataTable[[#This Row],[Order Date]],"MMM")</f>
        <v>Aug</v>
      </c>
      <c r="G1595" s="4" t="s">
        <v>6</v>
      </c>
      <c r="H1595" s="4" t="s">
        <v>49</v>
      </c>
      <c r="I1595" s="4" t="s">
        <v>19</v>
      </c>
      <c r="J1595" s="4" t="s">
        <v>3</v>
      </c>
      <c r="K1595" s="4" t="s">
        <v>23</v>
      </c>
      <c r="L1595" s="4" t="s">
        <v>24</v>
      </c>
      <c r="M1595" s="8">
        <v>3</v>
      </c>
      <c r="N1595" s="5">
        <v>343.45</v>
      </c>
      <c r="O1595" s="6">
        <v>0.05</v>
      </c>
      <c r="P1595" s="5">
        <v>195.73</v>
      </c>
      <c r="Q1595" s="5">
        <f t="shared" si="96"/>
        <v>978.83249999999987</v>
      </c>
      <c r="R1595" s="5">
        <f t="shared" si="97"/>
        <v>587.18999999999994</v>
      </c>
      <c r="S1595" s="5">
        <f t="shared" si="98"/>
        <v>391.64249999999993</v>
      </c>
      <c r="T1595" s="7">
        <f t="shared" si="99"/>
        <v>0.40011186796515236</v>
      </c>
    </row>
    <row r="1596" spans="1:20" ht="15.6">
      <c r="A1596" s="2">
        <v>1227</v>
      </c>
      <c r="B1596" s="3">
        <v>46242</v>
      </c>
      <c r="C1596" s="4">
        <f>YEAR(SalesDataTable[[#This Row],[Order Date]])</f>
        <v>2026</v>
      </c>
      <c r="D1596" s="16" t="str">
        <f>"Q"&amp;ROUNDUP(MONTH(SalesDataTable[[#This Row],[Order Date]])/3,0)</f>
        <v>Q3</v>
      </c>
      <c r="E1596" s="4">
        <f>MONTH(SalesDataTable[[#This Row],[Order Date]])</f>
        <v>8</v>
      </c>
      <c r="F1596" s="16" t="str">
        <f>TEXT(SalesDataTable[[#This Row],[Order Date]],"MMM")</f>
        <v>Aug</v>
      </c>
      <c r="G1596" s="4" t="s">
        <v>20</v>
      </c>
      <c r="H1596" s="4" t="s">
        <v>33</v>
      </c>
      <c r="I1596" s="4" t="s">
        <v>2</v>
      </c>
      <c r="J1596" s="4" t="s">
        <v>3</v>
      </c>
      <c r="K1596" s="4" t="s">
        <v>4</v>
      </c>
      <c r="L1596" s="4" t="s">
        <v>30</v>
      </c>
      <c r="M1596" s="8">
        <v>1</v>
      </c>
      <c r="N1596" s="5">
        <v>104.69</v>
      </c>
      <c r="O1596" s="6">
        <v>0</v>
      </c>
      <c r="P1596" s="5">
        <v>49.06</v>
      </c>
      <c r="Q1596" s="5">
        <f t="shared" si="96"/>
        <v>104.69</v>
      </c>
      <c r="R1596" s="5">
        <f t="shared" si="97"/>
        <v>49.06</v>
      </c>
      <c r="S1596" s="5">
        <f t="shared" si="98"/>
        <v>55.629999999999995</v>
      </c>
      <c r="T1596" s="7">
        <f t="shared" si="99"/>
        <v>0.53137835514375775</v>
      </c>
    </row>
    <row r="1597" spans="1:20" ht="15.6">
      <c r="A1597" s="2">
        <v>1843</v>
      </c>
      <c r="B1597" s="3">
        <v>46242</v>
      </c>
      <c r="C1597" s="4">
        <f>YEAR(SalesDataTable[[#This Row],[Order Date]])</f>
        <v>2026</v>
      </c>
      <c r="D1597" s="16" t="str">
        <f>"Q"&amp;ROUNDUP(MONTH(SalesDataTable[[#This Row],[Order Date]])/3,0)</f>
        <v>Q3</v>
      </c>
      <c r="E1597" s="4">
        <f>MONTH(SalesDataTable[[#This Row],[Order Date]])</f>
        <v>8</v>
      </c>
      <c r="F1597" s="16" t="str">
        <f>TEXT(SalesDataTable[[#This Row],[Order Date]],"MMM")</f>
        <v>Aug</v>
      </c>
      <c r="G1597" s="4" t="s">
        <v>20</v>
      </c>
      <c r="H1597" s="4" t="s">
        <v>33</v>
      </c>
      <c r="I1597" s="4" t="s">
        <v>2</v>
      </c>
      <c r="J1597" s="4" t="s">
        <v>13</v>
      </c>
      <c r="K1597" s="4" t="s">
        <v>23</v>
      </c>
      <c r="L1597" s="4" t="s">
        <v>24</v>
      </c>
      <c r="M1597" s="8">
        <v>2</v>
      </c>
      <c r="N1597" s="5">
        <v>341.23</v>
      </c>
      <c r="O1597" s="6">
        <v>0.05</v>
      </c>
      <c r="P1597" s="5">
        <v>192.5</v>
      </c>
      <c r="Q1597" s="5">
        <f t="shared" si="96"/>
        <v>648.33699999999999</v>
      </c>
      <c r="R1597" s="5">
        <f t="shared" si="97"/>
        <v>385</v>
      </c>
      <c r="S1597" s="5">
        <f t="shared" si="98"/>
        <v>263.33699999999999</v>
      </c>
      <c r="T1597" s="7">
        <f t="shared" si="99"/>
        <v>0.40617302421425894</v>
      </c>
    </row>
    <row r="1598" spans="1:20" ht="15.6">
      <c r="A1598" s="2">
        <v>2369</v>
      </c>
      <c r="B1598" s="3">
        <v>46242</v>
      </c>
      <c r="C1598" s="4">
        <f>YEAR(SalesDataTable[[#This Row],[Order Date]])</f>
        <v>2026</v>
      </c>
      <c r="D1598" s="16" t="str">
        <f>"Q"&amp;ROUNDUP(MONTH(SalesDataTable[[#This Row],[Order Date]])/3,0)</f>
        <v>Q3</v>
      </c>
      <c r="E1598" s="4">
        <f>MONTH(SalesDataTable[[#This Row],[Order Date]])</f>
        <v>8</v>
      </c>
      <c r="F1598" s="16" t="str">
        <f>TEXT(SalesDataTable[[#This Row],[Order Date]],"MMM")</f>
        <v>Aug</v>
      </c>
      <c r="G1598" s="4" t="s">
        <v>20</v>
      </c>
      <c r="H1598" s="4" t="s">
        <v>33</v>
      </c>
      <c r="I1598" s="4" t="s">
        <v>19</v>
      </c>
      <c r="J1598" s="4" t="s">
        <v>13</v>
      </c>
      <c r="K1598" s="4" t="s">
        <v>23</v>
      </c>
      <c r="L1598" s="4" t="s">
        <v>51</v>
      </c>
      <c r="M1598" s="8">
        <v>1</v>
      </c>
      <c r="N1598" s="5">
        <v>125.95</v>
      </c>
      <c r="O1598" s="6">
        <v>0.05</v>
      </c>
      <c r="P1598" s="5">
        <v>61.9</v>
      </c>
      <c r="Q1598" s="5">
        <f t="shared" si="96"/>
        <v>119.6525</v>
      </c>
      <c r="R1598" s="5">
        <f t="shared" si="97"/>
        <v>61.9</v>
      </c>
      <c r="S1598" s="5">
        <f t="shared" si="98"/>
        <v>57.752500000000005</v>
      </c>
      <c r="T1598" s="7">
        <f t="shared" si="99"/>
        <v>0.48266856104134892</v>
      </c>
    </row>
    <row r="1599" spans="1:20" ht="15.6">
      <c r="A1599" s="2">
        <v>2386</v>
      </c>
      <c r="B1599" s="3">
        <v>46242</v>
      </c>
      <c r="C1599" s="4">
        <f>YEAR(SalesDataTable[[#This Row],[Order Date]])</f>
        <v>2026</v>
      </c>
      <c r="D1599" s="16" t="str">
        <f>"Q"&amp;ROUNDUP(MONTH(SalesDataTable[[#This Row],[Order Date]])/3,0)</f>
        <v>Q3</v>
      </c>
      <c r="E1599" s="4">
        <f>MONTH(SalesDataTable[[#This Row],[Order Date]])</f>
        <v>8</v>
      </c>
      <c r="F1599" s="16" t="str">
        <f>TEXT(SalesDataTable[[#This Row],[Order Date]],"MMM")</f>
        <v>Aug</v>
      </c>
      <c r="G1599" s="4" t="s">
        <v>6</v>
      </c>
      <c r="H1599" s="4" t="s">
        <v>7</v>
      </c>
      <c r="I1599" s="4" t="s">
        <v>2</v>
      </c>
      <c r="J1599" s="4" t="s">
        <v>3</v>
      </c>
      <c r="K1599" s="4" t="s">
        <v>9</v>
      </c>
      <c r="L1599" s="4" t="s">
        <v>10</v>
      </c>
      <c r="M1599" s="8">
        <v>6</v>
      </c>
      <c r="N1599" s="5">
        <v>91.9</v>
      </c>
      <c r="O1599" s="6">
        <v>0.05</v>
      </c>
      <c r="P1599" s="5">
        <v>44.69</v>
      </c>
      <c r="Q1599" s="5">
        <f t="shared" si="96"/>
        <v>523.83000000000004</v>
      </c>
      <c r="R1599" s="5">
        <f t="shared" si="97"/>
        <v>268.14</v>
      </c>
      <c r="S1599" s="5">
        <f t="shared" si="98"/>
        <v>255.69000000000005</v>
      </c>
      <c r="T1599" s="7">
        <f t="shared" si="99"/>
        <v>0.48811637363266713</v>
      </c>
    </row>
    <row r="1600" spans="1:20" ht="15.6">
      <c r="A1600" s="2">
        <v>2579</v>
      </c>
      <c r="B1600" s="3">
        <v>46242</v>
      </c>
      <c r="C1600" s="4">
        <f>YEAR(SalesDataTable[[#This Row],[Order Date]])</f>
        <v>2026</v>
      </c>
      <c r="D1600" s="16" t="str">
        <f>"Q"&amp;ROUNDUP(MONTH(SalesDataTable[[#This Row],[Order Date]])/3,0)</f>
        <v>Q3</v>
      </c>
      <c r="E1600" s="4">
        <f>MONTH(SalesDataTable[[#This Row],[Order Date]])</f>
        <v>8</v>
      </c>
      <c r="F1600" s="16" t="str">
        <f>TEXT(SalesDataTable[[#This Row],[Order Date]],"MMM")</f>
        <v>Aug</v>
      </c>
      <c r="G1600" s="4" t="s">
        <v>20</v>
      </c>
      <c r="H1600" s="4" t="s">
        <v>33</v>
      </c>
      <c r="I1600" s="4" t="s">
        <v>19</v>
      </c>
      <c r="J1600" s="4" t="s">
        <v>3</v>
      </c>
      <c r="K1600" s="4" t="s">
        <v>23</v>
      </c>
      <c r="L1600" s="4" t="s">
        <v>40</v>
      </c>
      <c r="M1600" s="8">
        <v>1</v>
      </c>
      <c r="N1600" s="5">
        <v>81.22</v>
      </c>
      <c r="O1600" s="6">
        <v>0</v>
      </c>
      <c r="P1600" s="5">
        <v>39.18</v>
      </c>
      <c r="Q1600" s="5">
        <f t="shared" si="96"/>
        <v>81.22</v>
      </c>
      <c r="R1600" s="5">
        <f t="shared" si="97"/>
        <v>39.18</v>
      </c>
      <c r="S1600" s="5">
        <f t="shared" si="98"/>
        <v>42.04</v>
      </c>
      <c r="T1600" s="7">
        <f t="shared" si="99"/>
        <v>0.51760650086185667</v>
      </c>
    </row>
    <row r="1601" spans="1:20" ht="15.6">
      <c r="A1601" s="2">
        <v>3075</v>
      </c>
      <c r="B1601" s="3">
        <v>46242</v>
      </c>
      <c r="C1601" s="4">
        <f>YEAR(SalesDataTable[[#This Row],[Order Date]])</f>
        <v>2026</v>
      </c>
      <c r="D1601" s="16" t="str">
        <f>"Q"&amp;ROUNDUP(MONTH(SalesDataTable[[#This Row],[Order Date]])/3,0)</f>
        <v>Q3</v>
      </c>
      <c r="E1601" s="4">
        <f>MONTH(SalesDataTable[[#This Row],[Order Date]])</f>
        <v>8</v>
      </c>
      <c r="F1601" s="16" t="str">
        <f>TEXT(SalesDataTable[[#This Row],[Order Date]],"MMM")</f>
        <v>Aug</v>
      </c>
      <c r="G1601" s="4" t="s">
        <v>0</v>
      </c>
      <c r="H1601" s="4" t="s">
        <v>1</v>
      </c>
      <c r="I1601" s="4" t="s">
        <v>2</v>
      </c>
      <c r="J1601" s="4" t="s">
        <v>16</v>
      </c>
      <c r="K1601" s="4" t="s">
        <v>9</v>
      </c>
      <c r="L1601" s="4" t="s">
        <v>46</v>
      </c>
      <c r="M1601" s="8">
        <v>2</v>
      </c>
      <c r="N1601" s="5">
        <v>72.31</v>
      </c>
      <c r="O1601" s="6">
        <v>0</v>
      </c>
      <c r="P1601" s="5">
        <v>31.75</v>
      </c>
      <c r="Q1601" s="5">
        <f t="shared" si="96"/>
        <v>144.62</v>
      </c>
      <c r="R1601" s="5">
        <f t="shared" si="97"/>
        <v>63.5</v>
      </c>
      <c r="S1601" s="5">
        <f t="shared" si="98"/>
        <v>81.12</v>
      </c>
      <c r="T1601" s="7">
        <f t="shared" si="99"/>
        <v>0.56091826856589688</v>
      </c>
    </row>
    <row r="1602" spans="1:20" ht="15.6">
      <c r="A1602" s="2">
        <v>3982</v>
      </c>
      <c r="B1602" s="3">
        <v>46242</v>
      </c>
      <c r="C1602" s="4">
        <f>YEAR(SalesDataTable[[#This Row],[Order Date]])</f>
        <v>2026</v>
      </c>
      <c r="D1602" s="16" t="str">
        <f>"Q"&amp;ROUNDUP(MONTH(SalesDataTable[[#This Row],[Order Date]])/3,0)</f>
        <v>Q3</v>
      </c>
      <c r="E1602" s="4">
        <f>MONTH(SalesDataTable[[#This Row],[Order Date]])</f>
        <v>8</v>
      </c>
      <c r="F1602" s="16" t="str">
        <f>TEXT(SalesDataTable[[#This Row],[Order Date]],"MMM")</f>
        <v>Aug</v>
      </c>
      <c r="G1602" s="4" t="s">
        <v>11</v>
      </c>
      <c r="H1602" s="4" t="s">
        <v>12</v>
      </c>
      <c r="I1602" s="4" t="s">
        <v>19</v>
      </c>
      <c r="J1602" s="4" t="s">
        <v>3</v>
      </c>
      <c r="K1602" s="4" t="s">
        <v>23</v>
      </c>
      <c r="L1602" s="4" t="s">
        <v>40</v>
      </c>
      <c r="M1602" s="8">
        <v>1</v>
      </c>
      <c r="N1602" s="5">
        <v>79.989999999999995</v>
      </c>
      <c r="O1602" s="6">
        <v>0.05</v>
      </c>
      <c r="P1602" s="5">
        <v>40.25</v>
      </c>
      <c r="Q1602" s="5">
        <f t="shared" ref="Q1602:Q1665" si="100">M1602*N1602*(1-O1602)</f>
        <v>75.990499999999997</v>
      </c>
      <c r="R1602" s="5">
        <f t="shared" ref="R1602:R1665" si="101">M1602*P1602</f>
        <v>40.25</v>
      </c>
      <c r="S1602" s="5">
        <f t="shared" ref="S1602:S1665" si="102">Q1602-R1602</f>
        <v>35.740499999999997</v>
      </c>
      <c r="T1602" s="7">
        <f t="shared" ref="T1602:T1665" si="103">IFERROR(S1602/Q1602,0)</f>
        <v>0.47032852790809376</v>
      </c>
    </row>
    <row r="1603" spans="1:20" ht="15.6">
      <c r="A1603" s="2">
        <v>4530</v>
      </c>
      <c r="B1603" s="3">
        <v>46242</v>
      </c>
      <c r="C1603" s="4">
        <f>YEAR(SalesDataTable[[#This Row],[Order Date]])</f>
        <v>2026</v>
      </c>
      <c r="D1603" s="16" t="str">
        <f>"Q"&amp;ROUNDUP(MONTH(SalesDataTable[[#This Row],[Order Date]])/3,0)</f>
        <v>Q3</v>
      </c>
      <c r="E1603" s="4">
        <f>MONTH(SalesDataTable[[#This Row],[Order Date]])</f>
        <v>8</v>
      </c>
      <c r="F1603" s="16" t="str">
        <f>TEXT(SalesDataTable[[#This Row],[Order Date]],"MMM")</f>
        <v>Aug</v>
      </c>
      <c r="G1603" s="4" t="s">
        <v>20</v>
      </c>
      <c r="H1603" s="4" t="s">
        <v>47</v>
      </c>
      <c r="I1603" s="4" t="s">
        <v>2</v>
      </c>
      <c r="J1603" s="4" t="s">
        <v>13</v>
      </c>
      <c r="K1603" s="4" t="s">
        <v>9</v>
      </c>
      <c r="L1603" s="4" t="s">
        <v>37</v>
      </c>
      <c r="M1603" s="8">
        <v>1</v>
      </c>
      <c r="N1603" s="5">
        <v>151.87</v>
      </c>
      <c r="O1603" s="6">
        <v>0.1</v>
      </c>
      <c r="P1603" s="5">
        <v>76.97</v>
      </c>
      <c r="Q1603" s="5">
        <f t="shared" si="100"/>
        <v>136.68300000000002</v>
      </c>
      <c r="R1603" s="5">
        <f t="shared" si="101"/>
        <v>76.97</v>
      </c>
      <c r="S1603" s="5">
        <f t="shared" si="102"/>
        <v>59.713000000000022</v>
      </c>
      <c r="T1603" s="7">
        <f t="shared" si="103"/>
        <v>0.4368721786908395</v>
      </c>
    </row>
    <row r="1604" spans="1:20" ht="15.6">
      <c r="A1604" s="2">
        <v>4641</v>
      </c>
      <c r="B1604" s="3">
        <v>46242</v>
      </c>
      <c r="C1604" s="4">
        <f>YEAR(SalesDataTable[[#This Row],[Order Date]])</f>
        <v>2026</v>
      </c>
      <c r="D1604" s="16" t="str">
        <f>"Q"&amp;ROUNDUP(MONTH(SalesDataTable[[#This Row],[Order Date]])/3,0)</f>
        <v>Q3</v>
      </c>
      <c r="E1604" s="4">
        <f>MONTH(SalesDataTable[[#This Row],[Order Date]])</f>
        <v>8</v>
      </c>
      <c r="F1604" s="16" t="str">
        <f>TEXT(SalesDataTable[[#This Row],[Order Date]],"MMM")</f>
        <v>Aug</v>
      </c>
      <c r="G1604" s="4" t="s">
        <v>20</v>
      </c>
      <c r="H1604" s="4" t="s">
        <v>33</v>
      </c>
      <c r="I1604" s="4" t="s">
        <v>28</v>
      </c>
      <c r="J1604" s="4" t="s">
        <v>13</v>
      </c>
      <c r="K1604" s="4" t="s">
        <v>9</v>
      </c>
      <c r="L1604" s="4" t="s">
        <v>37</v>
      </c>
      <c r="M1604" s="8">
        <v>1</v>
      </c>
      <c r="N1604" s="5">
        <v>156.55000000000001</v>
      </c>
      <c r="O1604" s="6">
        <v>0</v>
      </c>
      <c r="P1604" s="5">
        <v>80.430000000000007</v>
      </c>
      <c r="Q1604" s="5">
        <f t="shared" si="100"/>
        <v>156.55000000000001</v>
      </c>
      <c r="R1604" s="5">
        <f t="shared" si="101"/>
        <v>80.430000000000007</v>
      </c>
      <c r="S1604" s="5">
        <f t="shared" si="102"/>
        <v>76.12</v>
      </c>
      <c r="T1604" s="7">
        <f t="shared" si="103"/>
        <v>0.48623442989460236</v>
      </c>
    </row>
    <row r="1605" spans="1:20" ht="15.6">
      <c r="A1605" s="2">
        <v>4778</v>
      </c>
      <c r="B1605" s="3">
        <v>46242</v>
      </c>
      <c r="C1605" s="4">
        <f>YEAR(SalesDataTable[[#This Row],[Order Date]])</f>
        <v>2026</v>
      </c>
      <c r="D1605" s="16" t="str">
        <f>"Q"&amp;ROUNDUP(MONTH(SalesDataTable[[#This Row],[Order Date]])/3,0)</f>
        <v>Q3</v>
      </c>
      <c r="E1605" s="4">
        <f>MONTH(SalesDataTable[[#This Row],[Order Date]])</f>
        <v>8</v>
      </c>
      <c r="F1605" s="16" t="str">
        <f>TEXT(SalesDataTable[[#This Row],[Order Date]],"MMM")</f>
        <v>Aug</v>
      </c>
      <c r="G1605" s="4" t="s">
        <v>6</v>
      </c>
      <c r="H1605" s="4" t="s">
        <v>43</v>
      </c>
      <c r="I1605" s="4" t="s">
        <v>19</v>
      </c>
      <c r="J1605" s="4" t="s">
        <v>13</v>
      </c>
      <c r="K1605" s="4" t="s">
        <v>9</v>
      </c>
      <c r="L1605" s="4" t="s">
        <v>37</v>
      </c>
      <c r="M1605" s="8">
        <v>1</v>
      </c>
      <c r="N1605" s="5">
        <v>152.72</v>
      </c>
      <c r="O1605" s="6">
        <v>0</v>
      </c>
      <c r="P1605" s="5">
        <v>77.73</v>
      </c>
      <c r="Q1605" s="5">
        <f t="shared" si="100"/>
        <v>152.72</v>
      </c>
      <c r="R1605" s="5">
        <f t="shared" si="101"/>
        <v>77.73</v>
      </c>
      <c r="S1605" s="5">
        <f t="shared" si="102"/>
        <v>74.989999999999995</v>
      </c>
      <c r="T1605" s="7">
        <f t="shared" si="103"/>
        <v>0.4910293347302252</v>
      </c>
    </row>
    <row r="1606" spans="1:20" ht="15.6">
      <c r="A1606" s="2">
        <v>5132</v>
      </c>
      <c r="B1606" s="3">
        <v>46242</v>
      </c>
      <c r="C1606" s="4">
        <f>YEAR(SalesDataTable[[#This Row],[Order Date]])</f>
        <v>2026</v>
      </c>
      <c r="D1606" s="16" t="str">
        <f>"Q"&amp;ROUNDUP(MONTH(SalesDataTable[[#This Row],[Order Date]])/3,0)</f>
        <v>Q3</v>
      </c>
      <c r="E1606" s="4">
        <f>MONTH(SalesDataTable[[#This Row],[Order Date]])</f>
        <v>8</v>
      </c>
      <c r="F1606" s="16" t="str">
        <f>TEXT(SalesDataTable[[#This Row],[Order Date]],"MMM")</f>
        <v>Aug</v>
      </c>
      <c r="G1606" s="4" t="s">
        <v>6</v>
      </c>
      <c r="H1606" s="4" t="s">
        <v>43</v>
      </c>
      <c r="I1606" s="4" t="s">
        <v>2</v>
      </c>
      <c r="J1606" s="4" t="s">
        <v>16</v>
      </c>
      <c r="K1606" s="4" t="s">
        <v>4</v>
      </c>
      <c r="L1606" s="4" t="s">
        <v>26</v>
      </c>
      <c r="M1606" s="8">
        <v>1</v>
      </c>
      <c r="N1606" s="5">
        <v>40.51</v>
      </c>
      <c r="O1606" s="6">
        <v>0.05</v>
      </c>
      <c r="P1606" s="5">
        <v>16.29</v>
      </c>
      <c r="Q1606" s="5">
        <f t="shared" si="100"/>
        <v>38.484499999999997</v>
      </c>
      <c r="R1606" s="5">
        <f t="shared" si="101"/>
        <v>16.29</v>
      </c>
      <c r="S1606" s="5">
        <f t="shared" si="102"/>
        <v>22.194499999999998</v>
      </c>
      <c r="T1606" s="7">
        <f t="shared" si="103"/>
        <v>0.57671270251659756</v>
      </c>
    </row>
    <row r="1607" spans="1:20" ht="15.6">
      <c r="A1607" s="2">
        <v>227</v>
      </c>
      <c r="B1607" s="3">
        <v>46243</v>
      </c>
      <c r="C1607" s="4">
        <f>YEAR(SalesDataTable[[#This Row],[Order Date]])</f>
        <v>2026</v>
      </c>
      <c r="D1607" s="16" t="str">
        <f>"Q"&amp;ROUNDUP(MONTH(SalesDataTable[[#This Row],[Order Date]])/3,0)</f>
        <v>Q3</v>
      </c>
      <c r="E1607" s="4">
        <f>MONTH(SalesDataTable[[#This Row],[Order Date]])</f>
        <v>8</v>
      </c>
      <c r="F1607" s="16" t="str">
        <f>TEXT(SalesDataTable[[#This Row],[Order Date]],"MMM")</f>
        <v>Aug</v>
      </c>
      <c r="G1607" s="4" t="s">
        <v>20</v>
      </c>
      <c r="H1607" s="4" t="s">
        <v>31</v>
      </c>
      <c r="I1607" s="4" t="s">
        <v>28</v>
      </c>
      <c r="J1607" s="4" t="s">
        <v>3</v>
      </c>
      <c r="K1607" s="4" t="s">
        <v>34</v>
      </c>
      <c r="L1607" s="4" t="s">
        <v>35</v>
      </c>
      <c r="M1607" s="8">
        <v>3</v>
      </c>
      <c r="N1607" s="5">
        <v>40.61</v>
      </c>
      <c r="O1607" s="6">
        <v>0</v>
      </c>
      <c r="P1607" s="5">
        <v>14.72</v>
      </c>
      <c r="Q1607" s="5">
        <f t="shared" si="100"/>
        <v>121.83</v>
      </c>
      <c r="R1607" s="5">
        <f t="shared" si="101"/>
        <v>44.160000000000004</v>
      </c>
      <c r="S1607" s="5">
        <f t="shared" si="102"/>
        <v>77.669999999999987</v>
      </c>
      <c r="T1607" s="7">
        <f t="shared" si="103"/>
        <v>0.63752770253632096</v>
      </c>
    </row>
    <row r="1608" spans="1:20" ht="15.6">
      <c r="A1608" s="2">
        <v>390</v>
      </c>
      <c r="B1608" s="3">
        <v>46243</v>
      </c>
      <c r="C1608" s="4">
        <f>YEAR(SalesDataTable[[#This Row],[Order Date]])</f>
        <v>2026</v>
      </c>
      <c r="D1608" s="16" t="str">
        <f>"Q"&amp;ROUNDUP(MONTH(SalesDataTable[[#This Row],[Order Date]])/3,0)</f>
        <v>Q3</v>
      </c>
      <c r="E1608" s="4">
        <f>MONTH(SalesDataTable[[#This Row],[Order Date]])</f>
        <v>8</v>
      </c>
      <c r="F1608" s="16" t="str">
        <f>TEXT(SalesDataTable[[#This Row],[Order Date]],"MMM")</f>
        <v>Aug</v>
      </c>
      <c r="G1608" s="4" t="s">
        <v>11</v>
      </c>
      <c r="H1608" s="4" t="s">
        <v>25</v>
      </c>
      <c r="I1608" s="4" t="s">
        <v>19</v>
      </c>
      <c r="J1608" s="4" t="s">
        <v>13</v>
      </c>
      <c r="K1608" s="4" t="s">
        <v>9</v>
      </c>
      <c r="L1608" s="4" t="s">
        <v>10</v>
      </c>
      <c r="M1608" s="8">
        <v>1</v>
      </c>
      <c r="N1608" s="5">
        <v>93.41</v>
      </c>
      <c r="O1608" s="6">
        <v>0.05</v>
      </c>
      <c r="P1608" s="5">
        <v>44.7</v>
      </c>
      <c r="Q1608" s="5">
        <f t="shared" si="100"/>
        <v>88.739499999999992</v>
      </c>
      <c r="R1608" s="5">
        <f t="shared" si="101"/>
        <v>44.7</v>
      </c>
      <c r="S1608" s="5">
        <f t="shared" si="102"/>
        <v>44.03949999999999</v>
      </c>
      <c r="T1608" s="7">
        <f t="shared" si="103"/>
        <v>0.49627843294136198</v>
      </c>
    </row>
    <row r="1609" spans="1:20" ht="15.6">
      <c r="A1609" s="2">
        <v>859</v>
      </c>
      <c r="B1609" s="3">
        <v>46243</v>
      </c>
      <c r="C1609" s="4">
        <f>YEAR(SalesDataTable[[#This Row],[Order Date]])</f>
        <v>2026</v>
      </c>
      <c r="D1609" s="16" t="str">
        <f>"Q"&amp;ROUNDUP(MONTH(SalesDataTable[[#This Row],[Order Date]])/3,0)</f>
        <v>Q3</v>
      </c>
      <c r="E1609" s="4">
        <f>MONTH(SalesDataTable[[#This Row],[Order Date]])</f>
        <v>8</v>
      </c>
      <c r="F1609" s="16" t="str">
        <f>TEXT(SalesDataTable[[#This Row],[Order Date]],"MMM")</f>
        <v>Aug</v>
      </c>
      <c r="G1609" s="4" t="s">
        <v>0</v>
      </c>
      <c r="H1609" s="4" t="s">
        <v>1</v>
      </c>
      <c r="I1609" s="4" t="s">
        <v>19</v>
      </c>
      <c r="J1609" s="4" t="s">
        <v>13</v>
      </c>
      <c r="K1609" s="4" t="s">
        <v>9</v>
      </c>
      <c r="L1609" s="4" t="s">
        <v>10</v>
      </c>
      <c r="M1609" s="8">
        <v>2</v>
      </c>
      <c r="N1609" s="5">
        <v>90.23</v>
      </c>
      <c r="O1609" s="6">
        <v>0</v>
      </c>
      <c r="P1609" s="5">
        <v>44.22</v>
      </c>
      <c r="Q1609" s="5">
        <f t="shared" si="100"/>
        <v>180.46</v>
      </c>
      <c r="R1609" s="5">
        <f t="shared" si="101"/>
        <v>88.44</v>
      </c>
      <c r="S1609" s="5">
        <f t="shared" si="102"/>
        <v>92.02000000000001</v>
      </c>
      <c r="T1609" s="7">
        <f t="shared" si="103"/>
        <v>0.50991909564446414</v>
      </c>
    </row>
    <row r="1610" spans="1:20" ht="15.6">
      <c r="A1610" s="2">
        <v>1468</v>
      </c>
      <c r="B1610" s="3">
        <v>46243</v>
      </c>
      <c r="C1610" s="4">
        <f>YEAR(SalesDataTable[[#This Row],[Order Date]])</f>
        <v>2026</v>
      </c>
      <c r="D1610" s="16" t="str">
        <f>"Q"&amp;ROUNDUP(MONTH(SalesDataTable[[#This Row],[Order Date]])/3,0)</f>
        <v>Q3</v>
      </c>
      <c r="E1610" s="4">
        <f>MONTH(SalesDataTable[[#This Row],[Order Date]])</f>
        <v>8</v>
      </c>
      <c r="F1610" s="16" t="str">
        <f>TEXT(SalesDataTable[[#This Row],[Order Date]],"MMM")</f>
        <v>Aug</v>
      </c>
      <c r="G1610" s="4" t="s">
        <v>6</v>
      </c>
      <c r="H1610" s="4" t="s">
        <v>41</v>
      </c>
      <c r="I1610" s="4" t="s">
        <v>19</v>
      </c>
      <c r="J1610" s="4" t="s">
        <v>3</v>
      </c>
      <c r="K1610" s="4" t="s">
        <v>4</v>
      </c>
      <c r="L1610" s="4" t="s">
        <v>22</v>
      </c>
      <c r="M1610" s="8">
        <v>1</v>
      </c>
      <c r="N1610" s="5">
        <v>51.75</v>
      </c>
      <c r="O1610" s="6">
        <v>0</v>
      </c>
      <c r="P1610" s="5">
        <v>22.36</v>
      </c>
      <c r="Q1610" s="5">
        <f t="shared" si="100"/>
        <v>51.75</v>
      </c>
      <c r="R1610" s="5">
        <f t="shared" si="101"/>
        <v>22.36</v>
      </c>
      <c r="S1610" s="5">
        <f t="shared" si="102"/>
        <v>29.39</v>
      </c>
      <c r="T1610" s="7">
        <f t="shared" si="103"/>
        <v>0.56792270531400968</v>
      </c>
    </row>
    <row r="1611" spans="1:20" ht="15.6">
      <c r="A1611" s="2">
        <v>2356</v>
      </c>
      <c r="B1611" s="3">
        <v>46243</v>
      </c>
      <c r="C1611" s="4">
        <f>YEAR(SalesDataTable[[#This Row],[Order Date]])</f>
        <v>2026</v>
      </c>
      <c r="D1611" s="16" t="str">
        <f>"Q"&amp;ROUNDUP(MONTH(SalesDataTable[[#This Row],[Order Date]])/3,0)</f>
        <v>Q3</v>
      </c>
      <c r="E1611" s="4">
        <f>MONTH(SalesDataTable[[#This Row],[Order Date]])</f>
        <v>8</v>
      </c>
      <c r="F1611" s="16" t="str">
        <f>TEXT(SalesDataTable[[#This Row],[Order Date]],"MMM")</f>
        <v>Aug</v>
      </c>
      <c r="G1611" s="4" t="s">
        <v>20</v>
      </c>
      <c r="H1611" s="4" t="s">
        <v>47</v>
      </c>
      <c r="I1611" s="4" t="s">
        <v>19</v>
      </c>
      <c r="J1611" s="4" t="s">
        <v>13</v>
      </c>
      <c r="K1611" s="4" t="s">
        <v>4</v>
      </c>
      <c r="L1611" s="4" t="s">
        <v>30</v>
      </c>
      <c r="M1611" s="8">
        <v>3</v>
      </c>
      <c r="N1611" s="5">
        <v>102.91</v>
      </c>
      <c r="O1611" s="6">
        <v>0.1</v>
      </c>
      <c r="P1611" s="5">
        <v>50.23</v>
      </c>
      <c r="Q1611" s="5">
        <f t="shared" si="100"/>
        <v>277.85700000000003</v>
      </c>
      <c r="R1611" s="5">
        <f t="shared" si="101"/>
        <v>150.69</v>
      </c>
      <c r="S1611" s="5">
        <f t="shared" si="102"/>
        <v>127.16700000000003</v>
      </c>
      <c r="T1611" s="7">
        <f t="shared" si="103"/>
        <v>0.45767067232425318</v>
      </c>
    </row>
    <row r="1612" spans="1:20" ht="15.6">
      <c r="A1612" s="2">
        <v>3556</v>
      </c>
      <c r="B1612" s="3">
        <v>46243</v>
      </c>
      <c r="C1612" s="4">
        <f>YEAR(SalesDataTable[[#This Row],[Order Date]])</f>
        <v>2026</v>
      </c>
      <c r="D1612" s="16" t="str">
        <f>"Q"&amp;ROUNDUP(MONTH(SalesDataTable[[#This Row],[Order Date]])/3,0)</f>
        <v>Q3</v>
      </c>
      <c r="E1612" s="4">
        <f>MONTH(SalesDataTable[[#This Row],[Order Date]])</f>
        <v>8</v>
      </c>
      <c r="F1612" s="16" t="str">
        <f>TEXT(SalesDataTable[[#This Row],[Order Date]],"MMM")</f>
        <v>Aug</v>
      </c>
      <c r="G1612" s="4" t="s">
        <v>11</v>
      </c>
      <c r="H1612" s="4" t="s">
        <v>52</v>
      </c>
      <c r="I1612" s="4" t="s">
        <v>2</v>
      </c>
      <c r="J1612" s="4" t="s">
        <v>13</v>
      </c>
      <c r="K1612" s="4" t="s">
        <v>4</v>
      </c>
      <c r="L1612" s="4" t="s">
        <v>5</v>
      </c>
      <c r="M1612" s="8">
        <v>4</v>
      </c>
      <c r="N1612" s="5">
        <v>82.63</v>
      </c>
      <c r="O1612" s="6">
        <v>0.1</v>
      </c>
      <c r="P1612" s="5">
        <v>43.78</v>
      </c>
      <c r="Q1612" s="5">
        <f t="shared" si="100"/>
        <v>297.46800000000002</v>
      </c>
      <c r="R1612" s="5">
        <f t="shared" si="101"/>
        <v>175.12</v>
      </c>
      <c r="S1612" s="5">
        <f t="shared" si="102"/>
        <v>122.34800000000001</v>
      </c>
      <c r="T1612" s="7">
        <f t="shared" si="103"/>
        <v>0.41129802197211129</v>
      </c>
    </row>
    <row r="1613" spans="1:20" ht="15.6">
      <c r="A1613" s="2">
        <v>925</v>
      </c>
      <c r="B1613" s="3">
        <v>46244</v>
      </c>
      <c r="C1613" s="4">
        <f>YEAR(SalesDataTable[[#This Row],[Order Date]])</f>
        <v>2026</v>
      </c>
      <c r="D1613" s="16" t="str">
        <f>"Q"&amp;ROUNDUP(MONTH(SalesDataTable[[#This Row],[Order Date]])/3,0)</f>
        <v>Q3</v>
      </c>
      <c r="E1613" s="4">
        <f>MONTH(SalesDataTable[[#This Row],[Order Date]])</f>
        <v>8</v>
      </c>
      <c r="F1613" s="16" t="str">
        <f>TEXT(SalesDataTable[[#This Row],[Order Date]],"MMM")</f>
        <v>Aug</v>
      </c>
      <c r="G1613" s="4" t="s">
        <v>0</v>
      </c>
      <c r="H1613" s="4" t="s">
        <v>1</v>
      </c>
      <c r="I1613" s="4" t="s">
        <v>19</v>
      </c>
      <c r="J1613" s="4" t="s">
        <v>3</v>
      </c>
      <c r="K1613" s="4" t="s">
        <v>23</v>
      </c>
      <c r="L1613" s="4" t="s">
        <v>29</v>
      </c>
      <c r="M1613" s="8">
        <v>1</v>
      </c>
      <c r="N1613" s="5">
        <v>196.39</v>
      </c>
      <c r="O1613" s="6">
        <v>0</v>
      </c>
      <c r="P1613" s="5">
        <v>102.92</v>
      </c>
      <c r="Q1613" s="5">
        <f t="shared" si="100"/>
        <v>196.39</v>
      </c>
      <c r="R1613" s="5">
        <f t="shared" si="101"/>
        <v>102.92</v>
      </c>
      <c r="S1613" s="5">
        <f t="shared" si="102"/>
        <v>93.469999999999985</v>
      </c>
      <c r="T1613" s="7">
        <f t="shared" si="103"/>
        <v>0.47594073017974436</v>
      </c>
    </row>
    <row r="1614" spans="1:20" ht="15.6">
      <c r="A1614" s="2">
        <v>1563</v>
      </c>
      <c r="B1614" s="3">
        <v>46244</v>
      </c>
      <c r="C1614" s="4">
        <f>YEAR(SalesDataTable[[#This Row],[Order Date]])</f>
        <v>2026</v>
      </c>
      <c r="D1614" s="16" t="str">
        <f>"Q"&amp;ROUNDUP(MONTH(SalesDataTable[[#This Row],[Order Date]])/3,0)</f>
        <v>Q3</v>
      </c>
      <c r="E1614" s="4">
        <f>MONTH(SalesDataTable[[#This Row],[Order Date]])</f>
        <v>8</v>
      </c>
      <c r="F1614" s="16" t="str">
        <f>TEXT(SalesDataTable[[#This Row],[Order Date]],"MMM")</f>
        <v>Aug</v>
      </c>
      <c r="G1614" s="4" t="s">
        <v>11</v>
      </c>
      <c r="H1614" s="4" t="s">
        <v>39</v>
      </c>
      <c r="I1614" s="4" t="s">
        <v>28</v>
      </c>
      <c r="J1614" s="4" t="s">
        <v>16</v>
      </c>
      <c r="K1614" s="4" t="s">
        <v>14</v>
      </c>
      <c r="L1614" s="4" t="s">
        <v>15</v>
      </c>
      <c r="M1614" s="8">
        <v>2</v>
      </c>
      <c r="N1614" s="5">
        <v>36.25</v>
      </c>
      <c r="O1614" s="6">
        <v>0</v>
      </c>
      <c r="P1614" s="5">
        <v>13.77</v>
      </c>
      <c r="Q1614" s="5">
        <f t="shared" si="100"/>
        <v>72.5</v>
      </c>
      <c r="R1614" s="5">
        <f t="shared" si="101"/>
        <v>27.54</v>
      </c>
      <c r="S1614" s="5">
        <f t="shared" si="102"/>
        <v>44.96</v>
      </c>
      <c r="T1614" s="7">
        <f t="shared" si="103"/>
        <v>0.62013793103448278</v>
      </c>
    </row>
    <row r="1615" spans="1:20" ht="15.6">
      <c r="A1615" s="2">
        <v>1634</v>
      </c>
      <c r="B1615" s="3">
        <v>46244</v>
      </c>
      <c r="C1615" s="4">
        <f>YEAR(SalesDataTable[[#This Row],[Order Date]])</f>
        <v>2026</v>
      </c>
      <c r="D1615" s="16" t="str">
        <f>"Q"&amp;ROUNDUP(MONTH(SalesDataTable[[#This Row],[Order Date]])/3,0)</f>
        <v>Q3</v>
      </c>
      <c r="E1615" s="4">
        <f>MONTH(SalesDataTable[[#This Row],[Order Date]])</f>
        <v>8</v>
      </c>
      <c r="F1615" s="16" t="str">
        <f>TEXT(SalesDataTable[[#This Row],[Order Date]],"MMM")</f>
        <v>Aug</v>
      </c>
      <c r="G1615" s="4" t="s">
        <v>6</v>
      </c>
      <c r="H1615" s="4" t="s">
        <v>7</v>
      </c>
      <c r="I1615" s="4" t="s">
        <v>19</v>
      </c>
      <c r="J1615" s="4" t="s">
        <v>3</v>
      </c>
      <c r="K1615" s="4" t="s">
        <v>23</v>
      </c>
      <c r="L1615" s="4" t="s">
        <v>29</v>
      </c>
      <c r="M1615" s="8">
        <v>2</v>
      </c>
      <c r="N1615" s="5">
        <v>199.85</v>
      </c>
      <c r="O1615" s="6">
        <v>0.05</v>
      </c>
      <c r="P1615" s="5">
        <v>104.34</v>
      </c>
      <c r="Q1615" s="5">
        <f t="shared" si="100"/>
        <v>379.71499999999997</v>
      </c>
      <c r="R1615" s="5">
        <f t="shared" si="101"/>
        <v>208.68</v>
      </c>
      <c r="S1615" s="5">
        <f t="shared" si="102"/>
        <v>171.03499999999997</v>
      </c>
      <c r="T1615" s="7">
        <f t="shared" si="103"/>
        <v>0.45042992770893953</v>
      </c>
    </row>
    <row r="1616" spans="1:20" ht="15.6">
      <c r="A1616" s="2">
        <v>2187</v>
      </c>
      <c r="B1616" s="3">
        <v>46244</v>
      </c>
      <c r="C1616" s="4">
        <f>YEAR(SalesDataTable[[#This Row],[Order Date]])</f>
        <v>2026</v>
      </c>
      <c r="D1616" s="16" t="str">
        <f>"Q"&amp;ROUNDUP(MONTH(SalesDataTable[[#This Row],[Order Date]])/3,0)</f>
        <v>Q3</v>
      </c>
      <c r="E1616" s="4">
        <f>MONTH(SalesDataTable[[#This Row],[Order Date]])</f>
        <v>8</v>
      </c>
      <c r="F1616" s="16" t="str">
        <f>TEXT(SalesDataTable[[#This Row],[Order Date]],"MMM")</f>
        <v>Aug</v>
      </c>
      <c r="G1616" s="4" t="s">
        <v>11</v>
      </c>
      <c r="H1616" s="4" t="s">
        <v>12</v>
      </c>
      <c r="I1616" s="4" t="s">
        <v>19</v>
      </c>
      <c r="J1616" s="4" t="s">
        <v>13</v>
      </c>
      <c r="K1616" s="4" t="s">
        <v>14</v>
      </c>
      <c r="L1616" s="4" t="s">
        <v>32</v>
      </c>
      <c r="M1616" s="8">
        <v>1</v>
      </c>
      <c r="N1616" s="5">
        <v>46.32</v>
      </c>
      <c r="O1616" s="6">
        <v>0.05</v>
      </c>
      <c r="P1616" s="5">
        <v>18.34</v>
      </c>
      <c r="Q1616" s="5">
        <f t="shared" si="100"/>
        <v>44.003999999999998</v>
      </c>
      <c r="R1616" s="5">
        <f t="shared" si="101"/>
        <v>18.34</v>
      </c>
      <c r="S1616" s="5">
        <f t="shared" si="102"/>
        <v>25.663999999999998</v>
      </c>
      <c r="T1616" s="7">
        <f t="shared" si="103"/>
        <v>0.58321970729933637</v>
      </c>
    </row>
    <row r="1617" spans="1:20" ht="15.6">
      <c r="A1617" s="2">
        <v>2773</v>
      </c>
      <c r="B1617" s="3">
        <v>46244</v>
      </c>
      <c r="C1617" s="4">
        <f>YEAR(SalesDataTable[[#This Row],[Order Date]])</f>
        <v>2026</v>
      </c>
      <c r="D1617" s="16" t="str">
        <f>"Q"&amp;ROUNDUP(MONTH(SalesDataTable[[#This Row],[Order Date]])/3,0)</f>
        <v>Q3</v>
      </c>
      <c r="E1617" s="4">
        <f>MONTH(SalesDataTable[[#This Row],[Order Date]])</f>
        <v>8</v>
      </c>
      <c r="F1617" s="16" t="str">
        <f>TEXT(SalesDataTable[[#This Row],[Order Date]],"MMM")</f>
        <v>Aug</v>
      </c>
      <c r="G1617" s="4" t="s">
        <v>6</v>
      </c>
      <c r="H1617" s="4" t="s">
        <v>49</v>
      </c>
      <c r="I1617" s="4" t="s">
        <v>2</v>
      </c>
      <c r="J1617" s="4" t="s">
        <v>13</v>
      </c>
      <c r="K1617" s="4" t="s">
        <v>9</v>
      </c>
      <c r="L1617" s="4" t="s">
        <v>37</v>
      </c>
      <c r="M1617" s="8">
        <v>4</v>
      </c>
      <c r="N1617" s="5">
        <v>151.06</v>
      </c>
      <c r="O1617" s="6">
        <v>0</v>
      </c>
      <c r="P1617" s="5">
        <v>77.67</v>
      </c>
      <c r="Q1617" s="5">
        <f t="shared" si="100"/>
        <v>604.24</v>
      </c>
      <c r="R1617" s="5">
        <f t="shared" si="101"/>
        <v>310.68</v>
      </c>
      <c r="S1617" s="5">
        <f t="shared" si="102"/>
        <v>293.56</v>
      </c>
      <c r="T1617" s="7">
        <f t="shared" si="103"/>
        <v>0.48583344366476894</v>
      </c>
    </row>
    <row r="1618" spans="1:20" ht="15.6">
      <c r="A1618" s="2">
        <v>5040</v>
      </c>
      <c r="B1618" s="3">
        <v>46244</v>
      </c>
      <c r="C1618" s="4">
        <f>YEAR(SalesDataTable[[#This Row],[Order Date]])</f>
        <v>2026</v>
      </c>
      <c r="D1618" s="16" t="str">
        <f>"Q"&amp;ROUNDUP(MONTH(SalesDataTable[[#This Row],[Order Date]])/3,0)</f>
        <v>Q3</v>
      </c>
      <c r="E1618" s="4">
        <f>MONTH(SalesDataTable[[#This Row],[Order Date]])</f>
        <v>8</v>
      </c>
      <c r="F1618" s="16" t="str">
        <f>TEXT(SalesDataTable[[#This Row],[Order Date]],"MMM")</f>
        <v>Aug</v>
      </c>
      <c r="G1618" s="4" t="s">
        <v>20</v>
      </c>
      <c r="H1618" s="4" t="s">
        <v>31</v>
      </c>
      <c r="I1618" s="4" t="s">
        <v>2</v>
      </c>
      <c r="J1618" s="4" t="s">
        <v>3</v>
      </c>
      <c r="K1618" s="4" t="s">
        <v>9</v>
      </c>
      <c r="L1618" s="4" t="s">
        <v>46</v>
      </c>
      <c r="M1618" s="8">
        <v>1</v>
      </c>
      <c r="N1618" s="5">
        <v>72.39</v>
      </c>
      <c r="O1618" s="6">
        <v>0.1</v>
      </c>
      <c r="P1618" s="5">
        <v>31.64</v>
      </c>
      <c r="Q1618" s="5">
        <f t="shared" si="100"/>
        <v>65.150999999999996</v>
      </c>
      <c r="R1618" s="5">
        <f t="shared" si="101"/>
        <v>31.64</v>
      </c>
      <c r="S1618" s="5">
        <f t="shared" si="102"/>
        <v>33.510999999999996</v>
      </c>
      <c r="T1618" s="7">
        <f t="shared" si="103"/>
        <v>0.51435895074519189</v>
      </c>
    </row>
    <row r="1619" spans="1:20" ht="15.6">
      <c r="A1619" s="2">
        <v>415</v>
      </c>
      <c r="B1619" s="3">
        <v>46245</v>
      </c>
      <c r="C1619" s="4">
        <f>YEAR(SalesDataTable[[#This Row],[Order Date]])</f>
        <v>2026</v>
      </c>
      <c r="D1619" s="16" t="str">
        <f>"Q"&amp;ROUNDUP(MONTH(SalesDataTable[[#This Row],[Order Date]])/3,0)</f>
        <v>Q3</v>
      </c>
      <c r="E1619" s="4">
        <f>MONTH(SalesDataTable[[#This Row],[Order Date]])</f>
        <v>8</v>
      </c>
      <c r="F1619" s="16" t="str">
        <f>TEXT(SalesDataTable[[#This Row],[Order Date]],"MMM")</f>
        <v>Aug</v>
      </c>
      <c r="G1619" s="4" t="s">
        <v>0</v>
      </c>
      <c r="H1619" s="4" t="s">
        <v>36</v>
      </c>
      <c r="I1619" s="4" t="s">
        <v>19</v>
      </c>
      <c r="J1619" s="4" t="s">
        <v>3</v>
      </c>
      <c r="K1619" s="4" t="s">
        <v>9</v>
      </c>
      <c r="L1619" s="4" t="s">
        <v>46</v>
      </c>
      <c r="M1619" s="8">
        <v>1</v>
      </c>
      <c r="N1619" s="5">
        <v>72.650000000000006</v>
      </c>
      <c r="O1619" s="6">
        <v>0</v>
      </c>
      <c r="P1619" s="5">
        <v>31.72</v>
      </c>
      <c r="Q1619" s="5">
        <f t="shared" si="100"/>
        <v>72.650000000000006</v>
      </c>
      <c r="R1619" s="5">
        <f t="shared" si="101"/>
        <v>31.72</v>
      </c>
      <c r="S1619" s="5">
        <f t="shared" si="102"/>
        <v>40.930000000000007</v>
      </c>
      <c r="T1619" s="7">
        <f t="shared" si="103"/>
        <v>0.56338609772883697</v>
      </c>
    </row>
    <row r="1620" spans="1:20" ht="15.6">
      <c r="A1620" s="2">
        <v>1111</v>
      </c>
      <c r="B1620" s="3">
        <v>46245</v>
      </c>
      <c r="C1620" s="4">
        <f>YEAR(SalesDataTable[[#This Row],[Order Date]])</f>
        <v>2026</v>
      </c>
      <c r="D1620" s="16" t="str">
        <f>"Q"&amp;ROUNDUP(MONTH(SalesDataTable[[#This Row],[Order Date]])/3,0)</f>
        <v>Q3</v>
      </c>
      <c r="E1620" s="4">
        <f>MONTH(SalesDataTable[[#This Row],[Order Date]])</f>
        <v>8</v>
      </c>
      <c r="F1620" s="16" t="str">
        <f>TEXT(SalesDataTable[[#This Row],[Order Date]],"MMM")</f>
        <v>Aug</v>
      </c>
      <c r="G1620" s="4" t="s">
        <v>20</v>
      </c>
      <c r="H1620" s="4" t="s">
        <v>47</v>
      </c>
      <c r="I1620" s="4" t="s">
        <v>2</v>
      </c>
      <c r="J1620" s="4" t="s">
        <v>13</v>
      </c>
      <c r="K1620" s="4" t="s">
        <v>23</v>
      </c>
      <c r="L1620" s="4" t="s">
        <v>29</v>
      </c>
      <c r="M1620" s="8">
        <v>1</v>
      </c>
      <c r="N1620" s="5">
        <v>198.44</v>
      </c>
      <c r="O1620" s="6">
        <v>0</v>
      </c>
      <c r="P1620" s="5">
        <v>106.79</v>
      </c>
      <c r="Q1620" s="5">
        <f t="shared" si="100"/>
        <v>198.44</v>
      </c>
      <c r="R1620" s="5">
        <f t="shared" si="101"/>
        <v>106.79</v>
      </c>
      <c r="S1620" s="5">
        <f t="shared" si="102"/>
        <v>91.649999999999991</v>
      </c>
      <c r="T1620" s="7">
        <f t="shared" si="103"/>
        <v>0.46185244910300338</v>
      </c>
    </row>
    <row r="1621" spans="1:20" ht="15.6">
      <c r="A1621" s="2">
        <v>1243</v>
      </c>
      <c r="B1621" s="3">
        <v>46245</v>
      </c>
      <c r="C1621" s="4">
        <f>YEAR(SalesDataTable[[#This Row],[Order Date]])</f>
        <v>2026</v>
      </c>
      <c r="D1621" s="16" t="str">
        <f>"Q"&amp;ROUNDUP(MONTH(SalesDataTable[[#This Row],[Order Date]])/3,0)</f>
        <v>Q3</v>
      </c>
      <c r="E1621" s="4">
        <f>MONTH(SalesDataTable[[#This Row],[Order Date]])</f>
        <v>8</v>
      </c>
      <c r="F1621" s="16" t="str">
        <f>TEXT(SalesDataTable[[#This Row],[Order Date]],"MMM")</f>
        <v>Aug</v>
      </c>
      <c r="G1621" s="4" t="s">
        <v>11</v>
      </c>
      <c r="H1621" s="4" t="s">
        <v>52</v>
      </c>
      <c r="I1621" s="4" t="s">
        <v>2</v>
      </c>
      <c r="J1621" s="4" t="s">
        <v>3</v>
      </c>
      <c r="K1621" s="4" t="s">
        <v>23</v>
      </c>
      <c r="L1621" s="4" t="s">
        <v>29</v>
      </c>
      <c r="M1621" s="8">
        <v>1</v>
      </c>
      <c r="N1621" s="5">
        <v>193.67</v>
      </c>
      <c r="O1621" s="6">
        <v>0</v>
      </c>
      <c r="P1621" s="5">
        <v>103.79</v>
      </c>
      <c r="Q1621" s="5">
        <f t="shared" si="100"/>
        <v>193.67</v>
      </c>
      <c r="R1621" s="5">
        <f t="shared" si="101"/>
        <v>103.79</v>
      </c>
      <c r="S1621" s="5">
        <f t="shared" si="102"/>
        <v>89.879999999999981</v>
      </c>
      <c r="T1621" s="7">
        <f t="shared" si="103"/>
        <v>0.46408839779005517</v>
      </c>
    </row>
    <row r="1622" spans="1:20" ht="15.6">
      <c r="A1622" s="2">
        <v>1326</v>
      </c>
      <c r="B1622" s="3">
        <v>46245</v>
      </c>
      <c r="C1622" s="4">
        <f>YEAR(SalesDataTable[[#This Row],[Order Date]])</f>
        <v>2026</v>
      </c>
      <c r="D1622" s="16" t="str">
        <f>"Q"&amp;ROUNDUP(MONTH(SalesDataTable[[#This Row],[Order Date]])/3,0)</f>
        <v>Q3</v>
      </c>
      <c r="E1622" s="4">
        <f>MONTH(SalesDataTable[[#This Row],[Order Date]])</f>
        <v>8</v>
      </c>
      <c r="F1622" s="16" t="str">
        <f>TEXT(SalesDataTable[[#This Row],[Order Date]],"MMM")</f>
        <v>Aug</v>
      </c>
      <c r="G1622" s="4" t="s">
        <v>20</v>
      </c>
      <c r="H1622" s="4" t="s">
        <v>33</v>
      </c>
      <c r="I1622" s="4" t="s">
        <v>2</v>
      </c>
      <c r="J1622" s="4" t="s">
        <v>3</v>
      </c>
      <c r="K1622" s="4" t="s">
        <v>14</v>
      </c>
      <c r="L1622" s="4" t="s">
        <v>48</v>
      </c>
      <c r="M1622" s="8">
        <v>5</v>
      </c>
      <c r="N1622" s="5">
        <v>166.03</v>
      </c>
      <c r="O1622" s="6">
        <v>0</v>
      </c>
      <c r="P1622" s="5">
        <v>87.46</v>
      </c>
      <c r="Q1622" s="5">
        <f t="shared" si="100"/>
        <v>830.15</v>
      </c>
      <c r="R1622" s="5">
        <f t="shared" si="101"/>
        <v>437.29999999999995</v>
      </c>
      <c r="S1622" s="5">
        <f t="shared" si="102"/>
        <v>392.85</v>
      </c>
      <c r="T1622" s="7">
        <f t="shared" si="103"/>
        <v>0.47322772992832624</v>
      </c>
    </row>
    <row r="1623" spans="1:20" ht="15.6">
      <c r="A1623" s="2">
        <v>1682</v>
      </c>
      <c r="B1623" s="3">
        <v>46245</v>
      </c>
      <c r="C1623" s="4">
        <f>YEAR(SalesDataTable[[#This Row],[Order Date]])</f>
        <v>2026</v>
      </c>
      <c r="D1623" s="16" t="str">
        <f>"Q"&amp;ROUNDUP(MONTH(SalesDataTable[[#This Row],[Order Date]])/3,0)</f>
        <v>Q3</v>
      </c>
      <c r="E1623" s="4">
        <f>MONTH(SalesDataTable[[#This Row],[Order Date]])</f>
        <v>8</v>
      </c>
      <c r="F1623" s="16" t="str">
        <f>TEXT(SalesDataTable[[#This Row],[Order Date]],"MMM")</f>
        <v>Aug</v>
      </c>
      <c r="G1623" s="4" t="s">
        <v>0</v>
      </c>
      <c r="H1623" s="4" t="s">
        <v>1</v>
      </c>
      <c r="I1623" s="4" t="s">
        <v>2</v>
      </c>
      <c r="J1623" s="4" t="s">
        <v>16</v>
      </c>
      <c r="K1623" s="4" t="s">
        <v>23</v>
      </c>
      <c r="L1623" s="4" t="s">
        <v>40</v>
      </c>
      <c r="M1623" s="8">
        <v>2</v>
      </c>
      <c r="N1623" s="5">
        <v>81.569999999999993</v>
      </c>
      <c r="O1623" s="6">
        <v>0</v>
      </c>
      <c r="P1623" s="5">
        <v>40.36</v>
      </c>
      <c r="Q1623" s="5">
        <f t="shared" si="100"/>
        <v>163.13999999999999</v>
      </c>
      <c r="R1623" s="5">
        <f t="shared" si="101"/>
        <v>80.72</v>
      </c>
      <c r="S1623" s="5">
        <f t="shared" si="102"/>
        <v>82.419999999999987</v>
      </c>
      <c r="T1623" s="7">
        <f t="shared" si="103"/>
        <v>0.50521024886600463</v>
      </c>
    </row>
    <row r="1624" spans="1:20" ht="15.6">
      <c r="A1624" s="2">
        <v>2618</v>
      </c>
      <c r="B1624" s="3">
        <v>46245</v>
      </c>
      <c r="C1624" s="4">
        <f>YEAR(SalesDataTable[[#This Row],[Order Date]])</f>
        <v>2026</v>
      </c>
      <c r="D1624" s="16" t="str">
        <f>"Q"&amp;ROUNDUP(MONTH(SalesDataTable[[#This Row],[Order Date]])/3,0)</f>
        <v>Q3</v>
      </c>
      <c r="E1624" s="4">
        <f>MONTH(SalesDataTable[[#This Row],[Order Date]])</f>
        <v>8</v>
      </c>
      <c r="F1624" s="16" t="str">
        <f>TEXT(SalesDataTable[[#This Row],[Order Date]],"MMM")</f>
        <v>Aug</v>
      </c>
      <c r="G1624" s="4" t="s">
        <v>0</v>
      </c>
      <c r="H1624" s="4" t="s">
        <v>50</v>
      </c>
      <c r="I1624" s="4" t="s">
        <v>19</v>
      </c>
      <c r="J1624" s="4" t="s">
        <v>16</v>
      </c>
      <c r="K1624" s="4" t="s">
        <v>9</v>
      </c>
      <c r="L1624" s="4" t="s">
        <v>17</v>
      </c>
      <c r="M1624" s="8">
        <v>2</v>
      </c>
      <c r="N1624" s="5">
        <v>143.86000000000001</v>
      </c>
      <c r="O1624" s="6">
        <v>0</v>
      </c>
      <c r="P1624" s="5">
        <v>81.23</v>
      </c>
      <c r="Q1624" s="5">
        <f t="shared" si="100"/>
        <v>287.72000000000003</v>
      </c>
      <c r="R1624" s="5">
        <f t="shared" si="101"/>
        <v>162.46</v>
      </c>
      <c r="S1624" s="5">
        <f t="shared" si="102"/>
        <v>125.26000000000002</v>
      </c>
      <c r="T1624" s="7">
        <f t="shared" si="103"/>
        <v>0.43535381621020441</v>
      </c>
    </row>
    <row r="1625" spans="1:20" ht="15.6">
      <c r="A1625" s="2">
        <v>3319</v>
      </c>
      <c r="B1625" s="3">
        <v>46245</v>
      </c>
      <c r="C1625" s="4">
        <f>YEAR(SalesDataTable[[#This Row],[Order Date]])</f>
        <v>2026</v>
      </c>
      <c r="D1625" s="16" t="str">
        <f>"Q"&amp;ROUNDUP(MONTH(SalesDataTable[[#This Row],[Order Date]])/3,0)</f>
        <v>Q3</v>
      </c>
      <c r="E1625" s="4">
        <f>MONTH(SalesDataTable[[#This Row],[Order Date]])</f>
        <v>8</v>
      </c>
      <c r="F1625" s="16" t="str">
        <f>TEXT(SalesDataTable[[#This Row],[Order Date]],"MMM")</f>
        <v>Aug</v>
      </c>
      <c r="G1625" s="4" t="s">
        <v>6</v>
      </c>
      <c r="H1625" s="4" t="s">
        <v>49</v>
      </c>
      <c r="I1625" s="4" t="s">
        <v>2</v>
      </c>
      <c r="J1625" s="4" t="s">
        <v>3</v>
      </c>
      <c r="K1625" s="4" t="s">
        <v>9</v>
      </c>
      <c r="L1625" s="4" t="s">
        <v>10</v>
      </c>
      <c r="M1625" s="8">
        <v>3</v>
      </c>
      <c r="N1625" s="5">
        <v>93.53</v>
      </c>
      <c r="O1625" s="6">
        <v>0</v>
      </c>
      <c r="P1625" s="5">
        <v>46.19</v>
      </c>
      <c r="Q1625" s="5">
        <f t="shared" si="100"/>
        <v>280.59000000000003</v>
      </c>
      <c r="R1625" s="5">
        <f t="shared" si="101"/>
        <v>138.57</v>
      </c>
      <c r="S1625" s="5">
        <f t="shared" si="102"/>
        <v>142.02000000000004</v>
      </c>
      <c r="T1625" s="7">
        <f t="shared" si="103"/>
        <v>0.5061477600769807</v>
      </c>
    </row>
    <row r="1626" spans="1:20" ht="15.6">
      <c r="A1626" s="2">
        <v>4600</v>
      </c>
      <c r="B1626" s="3">
        <v>46245</v>
      </c>
      <c r="C1626" s="4">
        <f>YEAR(SalesDataTable[[#This Row],[Order Date]])</f>
        <v>2026</v>
      </c>
      <c r="D1626" s="16" t="str">
        <f>"Q"&amp;ROUNDUP(MONTH(SalesDataTable[[#This Row],[Order Date]])/3,0)</f>
        <v>Q3</v>
      </c>
      <c r="E1626" s="4">
        <f>MONTH(SalesDataTable[[#This Row],[Order Date]])</f>
        <v>8</v>
      </c>
      <c r="F1626" s="16" t="str">
        <f>TEXT(SalesDataTable[[#This Row],[Order Date]],"MMM")</f>
        <v>Aug</v>
      </c>
      <c r="G1626" s="4" t="s">
        <v>20</v>
      </c>
      <c r="H1626" s="4" t="s">
        <v>21</v>
      </c>
      <c r="I1626" s="4" t="s">
        <v>8</v>
      </c>
      <c r="J1626" s="4" t="s">
        <v>16</v>
      </c>
      <c r="K1626" s="4" t="s">
        <v>14</v>
      </c>
      <c r="L1626" s="4" t="s">
        <v>48</v>
      </c>
      <c r="M1626" s="8">
        <v>10</v>
      </c>
      <c r="N1626" s="5">
        <v>162.38</v>
      </c>
      <c r="O1626" s="6">
        <v>0.05</v>
      </c>
      <c r="P1626" s="5">
        <v>85.82</v>
      </c>
      <c r="Q1626" s="5">
        <f t="shared" si="100"/>
        <v>1542.61</v>
      </c>
      <c r="R1626" s="5">
        <f t="shared" si="101"/>
        <v>858.19999999999993</v>
      </c>
      <c r="S1626" s="5">
        <f t="shared" si="102"/>
        <v>684.41</v>
      </c>
      <c r="T1626" s="7">
        <f t="shared" si="103"/>
        <v>0.44367014345816508</v>
      </c>
    </row>
    <row r="1627" spans="1:20" ht="15.6">
      <c r="A1627" s="2">
        <v>5168</v>
      </c>
      <c r="B1627" s="3">
        <v>46245</v>
      </c>
      <c r="C1627" s="4">
        <f>YEAR(SalesDataTable[[#This Row],[Order Date]])</f>
        <v>2026</v>
      </c>
      <c r="D1627" s="16" t="str">
        <f>"Q"&amp;ROUNDUP(MONTH(SalesDataTable[[#This Row],[Order Date]])/3,0)</f>
        <v>Q3</v>
      </c>
      <c r="E1627" s="4">
        <f>MONTH(SalesDataTable[[#This Row],[Order Date]])</f>
        <v>8</v>
      </c>
      <c r="F1627" s="16" t="str">
        <f>TEXT(SalesDataTable[[#This Row],[Order Date]],"MMM")</f>
        <v>Aug</v>
      </c>
      <c r="G1627" s="4" t="s">
        <v>0</v>
      </c>
      <c r="H1627" s="4" t="s">
        <v>50</v>
      </c>
      <c r="I1627" s="4" t="s">
        <v>28</v>
      </c>
      <c r="J1627" s="4" t="s">
        <v>16</v>
      </c>
      <c r="K1627" s="4" t="s">
        <v>34</v>
      </c>
      <c r="L1627" s="4" t="s">
        <v>38</v>
      </c>
      <c r="M1627" s="8">
        <v>1</v>
      </c>
      <c r="N1627" s="5">
        <v>122.52</v>
      </c>
      <c r="O1627" s="6">
        <v>0.05</v>
      </c>
      <c r="P1627" s="5">
        <v>69.66</v>
      </c>
      <c r="Q1627" s="5">
        <f t="shared" si="100"/>
        <v>116.39399999999999</v>
      </c>
      <c r="R1627" s="5">
        <f t="shared" si="101"/>
        <v>69.66</v>
      </c>
      <c r="S1627" s="5">
        <f t="shared" si="102"/>
        <v>46.733999999999995</v>
      </c>
      <c r="T1627" s="7">
        <f t="shared" si="103"/>
        <v>0.40151554203824935</v>
      </c>
    </row>
    <row r="1628" spans="1:20" ht="15.6">
      <c r="A1628" s="2">
        <v>245</v>
      </c>
      <c r="B1628" s="3">
        <v>46246</v>
      </c>
      <c r="C1628" s="4">
        <f>YEAR(SalesDataTable[[#This Row],[Order Date]])</f>
        <v>2026</v>
      </c>
      <c r="D1628" s="16" t="str">
        <f>"Q"&amp;ROUNDUP(MONTH(SalesDataTable[[#This Row],[Order Date]])/3,0)</f>
        <v>Q3</v>
      </c>
      <c r="E1628" s="4">
        <f>MONTH(SalesDataTable[[#This Row],[Order Date]])</f>
        <v>8</v>
      </c>
      <c r="F1628" s="16" t="str">
        <f>TEXT(SalesDataTable[[#This Row],[Order Date]],"MMM")</f>
        <v>Aug</v>
      </c>
      <c r="G1628" s="4" t="s">
        <v>20</v>
      </c>
      <c r="H1628" s="4" t="s">
        <v>47</v>
      </c>
      <c r="I1628" s="4" t="s">
        <v>28</v>
      </c>
      <c r="J1628" s="4" t="s">
        <v>3</v>
      </c>
      <c r="K1628" s="4" t="s">
        <v>9</v>
      </c>
      <c r="L1628" s="4" t="s">
        <v>17</v>
      </c>
      <c r="M1628" s="8">
        <v>1</v>
      </c>
      <c r="N1628" s="5">
        <v>142.84</v>
      </c>
      <c r="O1628" s="6">
        <v>0</v>
      </c>
      <c r="P1628" s="5">
        <v>77.7</v>
      </c>
      <c r="Q1628" s="5">
        <f t="shared" si="100"/>
        <v>142.84</v>
      </c>
      <c r="R1628" s="5">
        <f t="shared" si="101"/>
        <v>77.7</v>
      </c>
      <c r="S1628" s="5">
        <f t="shared" si="102"/>
        <v>65.14</v>
      </c>
      <c r="T1628" s="7">
        <f t="shared" si="103"/>
        <v>0.4560347241669</v>
      </c>
    </row>
    <row r="1629" spans="1:20" ht="15.6">
      <c r="A1629" s="2">
        <v>322</v>
      </c>
      <c r="B1629" s="3">
        <v>46246</v>
      </c>
      <c r="C1629" s="4">
        <f>YEAR(SalesDataTable[[#This Row],[Order Date]])</f>
        <v>2026</v>
      </c>
      <c r="D1629" s="16" t="str">
        <f>"Q"&amp;ROUNDUP(MONTH(SalesDataTable[[#This Row],[Order Date]])/3,0)</f>
        <v>Q3</v>
      </c>
      <c r="E1629" s="4">
        <f>MONTH(SalesDataTable[[#This Row],[Order Date]])</f>
        <v>8</v>
      </c>
      <c r="F1629" s="16" t="str">
        <f>TEXT(SalesDataTable[[#This Row],[Order Date]],"MMM")</f>
        <v>Aug</v>
      </c>
      <c r="G1629" s="4" t="s">
        <v>6</v>
      </c>
      <c r="H1629" s="4" t="s">
        <v>49</v>
      </c>
      <c r="I1629" s="4" t="s">
        <v>19</v>
      </c>
      <c r="J1629" s="4" t="s">
        <v>3</v>
      </c>
      <c r="K1629" s="4" t="s">
        <v>9</v>
      </c>
      <c r="L1629" s="4" t="s">
        <v>46</v>
      </c>
      <c r="M1629" s="8">
        <v>3</v>
      </c>
      <c r="N1629" s="5">
        <v>72.349999999999994</v>
      </c>
      <c r="O1629" s="6">
        <v>0</v>
      </c>
      <c r="P1629" s="5">
        <v>32.119999999999997</v>
      </c>
      <c r="Q1629" s="5">
        <f t="shared" si="100"/>
        <v>217.04999999999998</v>
      </c>
      <c r="R1629" s="5">
        <f t="shared" si="101"/>
        <v>96.359999999999985</v>
      </c>
      <c r="S1629" s="5">
        <f t="shared" si="102"/>
        <v>120.69</v>
      </c>
      <c r="T1629" s="7">
        <f t="shared" si="103"/>
        <v>0.55604699378023503</v>
      </c>
    </row>
    <row r="1630" spans="1:20" ht="15.6">
      <c r="A1630" s="2">
        <v>1101</v>
      </c>
      <c r="B1630" s="3">
        <v>46246</v>
      </c>
      <c r="C1630" s="4">
        <f>YEAR(SalesDataTable[[#This Row],[Order Date]])</f>
        <v>2026</v>
      </c>
      <c r="D1630" s="16" t="str">
        <f>"Q"&amp;ROUNDUP(MONTH(SalesDataTable[[#This Row],[Order Date]])/3,0)</f>
        <v>Q3</v>
      </c>
      <c r="E1630" s="4">
        <f>MONTH(SalesDataTable[[#This Row],[Order Date]])</f>
        <v>8</v>
      </c>
      <c r="F1630" s="16" t="str">
        <f>TEXT(SalesDataTable[[#This Row],[Order Date]],"MMM")</f>
        <v>Aug</v>
      </c>
      <c r="G1630" s="4" t="s">
        <v>20</v>
      </c>
      <c r="H1630" s="4" t="s">
        <v>21</v>
      </c>
      <c r="I1630" s="4" t="s">
        <v>2</v>
      </c>
      <c r="J1630" s="4" t="s">
        <v>13</v>
      </c>
      <c r="K1630" s="4" t="s">
        <v>34</v>
      </c>
      <c r="L1630" s="4" t="s">
        <v>35</v>
      </c>
      <c r="M1630" s="8">
        <v>3</v>
      </c>
      <c r="N1630" s="5">
        <v>40.14</v>
      </c>
      <c r="O1630" s="6">
        <v>0.05</v>
      </c>
      <c r="P1630" s="5">
        <v>14.53</v>
      </c>
      <c r="Q1630" s="5">
        <f t="shared" si="100"/>
        <v>114.399</v>
      </c>
      <c r="R1630" s="5">
        <f t="shared" si="101"/>
        <v>43.589999999999996</v>
      </c>
      <c r="S1630" s="5">
        <f t="shared" si="102"/>
        <v>70.808999999999997</v>
      </c>
      <c r="T1630" s="7">
        <f t="shared" si="103"/>
        <v>0.61896520074476169</v>
      </c>
    </row>
    <row r="1631" spans="1:20" ht="15.6">
      <c r="A1631" s="2">
        <v>1564</v>
      </c>
      <c r="B1631" s="3">
        <v>46246</v>
      </c>
      <c r="C1631" s="4">
        <f>YEAR(SalesDataTable[[#This Row],[Order Date]])</f>
        <v>2026</v>
      </c>
      <c r="D1631" s="16" t="str">
        <f>"Q"&amp;ROUNDUP(MONTH(SalesDataTable[[#This Row],[Order Date]])/3,0)</f>
        <v>Q3</v>
      </c>
      <c r="E1631" s="4">
        <f>MONTH(SalesDataTable[[#This Row],[Order Date]])</f>
        <v>8</v>
      </c>
      <c r="F1631" s="16" t="str">
        <f>TEXT(SalesDataTable[[#This Row],[Order Date]],"MMM")</f>
        <v>Aug</v>
      </c>
      <c r="G1631" s="4" t="s">
        <v>20</v>
      </c>
      <c r="H1631" s="4" t="s">
        <v>47</v>
      </c>
      <c r="I1631" s="4" t="s">
        <v>2</v>
      </c>
      <c r="J1631" s="4" t="s">
        <v>13</v>
      </c>
      <c r="K1631" s="4" t="s">
        <v>34</v>
      </c>
      <c r="L1631" s="4" t="s">
        <v>45</v>
      </c>
      <c r="M1631" s="8">
        <v>2</v>
      </c>
      <c r="N1631" s="5">
        <v>51.84</v>
      </c>
      <c r="O1631" s="6">
        <v>0</v>
      </c>
      <c r="P1631" s="5">
        <v>21.62</v>
      </c>
      <c r="Q1631" s="5">
        <f t="shared" si="100"/>
        <v>103.68</v>
      </c>
      <c r="R1631" s="5">
        <f t="shared" si="101"/>
        <v>43.24</v>
      </c>
      <c r="S1631" s="5">
        <f t="shared" si="102"/>
        <v>60.440000000000005</v>
      </c>
      <c r="T1631" s="7">
        <f t="shared" si="103"/>
        <v>0.58294753086419759</v>
      </c>
    </row>
    <row r="1632" spans="1:20" ht="15.6">
      <c r="A1632" s="2">
        <v>3712</v>
      </c>
      <c r="B1632" s="3">
        <v>46246</v>
      </c>
      <c r="C1632" s="4">
        <f>YEAR(SalesDataTable[[#This Row],[Order Date]])</f>
        <v>2026</v>
      </c>
      <c r="D1632" s="16" t="str">
        <f>"Q"&amp;ROUNDUP(MONTH(SalesDataTable[[#This Row],[Order Date]])/3,0)</f>
        <v>Q3</v>
      </c>
      <c r="E1632" s="4">
        <f>MONTH(SalesDataTable[[#This Row],[Order Date]])</f>
        <v>8</v>
      </c>
      <c r="F1632" s="16" t="str">
        <f>TEXT(SalesDataTable[[#This Row],[Order Date]],"MMM")</f>
        <v>Aug</v>
      </c>
      <c r="G1632" s="4" t="s">
        <v>20</v>
      </c>
      <c r="H1632" s="4" t="s">
        <v>33</v>
      </c>
      <c r="I1632" s="4" t="s">
        <v>2</v>
      </c>
      <c r="J1632" s="4" t="s">
        <v>13</v>
      </c>
      <c r="K1632" s="4" t="s">
        <v>4</v>
      </c>
      <c r="L1632" s="4" t="s">
        <v>5</v>
      </c>
      <c r="M1632" s="8">
        <v>3</v>
      </c>
      <c r="N1632" s="5">
        <v>82.32</v>
      </c>
      <c r="O1632" s="6">
        <v>0.15</v>
      </c>
      <c r="P1632" s="5">
        <v>41.95</v>
      </c>
      <c r="Q1632" s="5">
        <f t="shared" si="100"/>
        <v>209.91599999999997</v>
      </c>
      <c r="R1632" s="5">
        <f t="shared" si="101"/>
        <v>125.85000000000001</v>
      </c>
      <c r="S1632" s="5">
        <f t="shared" si="102"/>
        <v>84.06599999999996</v>
      </c>
      <c r="T1632" s="7">
        <f t="shared" si="103"/>
        <v>0.40047447550448739</v>
      </c>
    </row>
    <row r="1633" spans="1:20" ht="15.6">
      <c r="A1633" s="2">
        <v>771</v>
      </c>
      <c r="B1633" s="3">
        <v>46247</v>
      </c>
      <c r="C1633" s="4">
        <f>YEAR(SalesDataTable[[#This Row],[Order Date]])</f>
        <v>2026</v>
      </c>
      <c r="D1633" s="16" t="str">
        <f>"Q"&amp;ROUNDUP(MONTH(SalesDataTable[[#This Row],[Order Date]])/3,0)</f>
        <v>Q3</v>
      </c>
      <c r="E1633" s="4">
        <f>MONTH(SalesDataTable[[#This Row],[Order Date]])</f>
        <v>8</v>
      </c>
      <c r="F1633" s="16" t="str">
        <f>TEXT(SalesDataTable[[#This Row],[Order Date]],"MMM")</f>
        <v>Aug</v>
      </c>
      <c r="G1633" s="4" t="s">
        <v>11</v>
      </c>
      <c r="H1633" s="4" t="s">
        <v>25</v>
      </c>
      <c r="I1633" s="4" t="s">
        <v>2</v>
      </c>
      <c r="J1633" s="4" t="s">
        <v>3</v>
      </c>
      <c r="K1633" s="4" t="s">
        <v>9</v>
      </c>
      <c r="L1633" s="4" t="s">
        <v>10</v>
      </c>
      <c r="M1633" s="8">
        <v>1</v>
      </c>
      <c r="N1633" s="5">
        <v>91.78</v>
      </c>
      <c r="O1633" s="6">
        <v>0</v>
      </c>
      <c r="P1633" s="5">
        <v>46.15</v>
      </c>
      <c r="Q1633" s="5">
        <f t="shared" si="100"/>
        <v>91.78</v>
      </c>
      <c r="R1633" s="5">
        <f t="shared" si="101"/>
        <v>46.15</v>
      </c>
      <c r="S1633" s="5">
        <f t="shared" si="102"/>
        <v>45.63</v>
      </c>
      <c r="T1633" s="7">
        <f t="shared" si="103"/>
        <v>0.49716713881019831</v>
      </c>
    </row>
    <row r="1634" spans="1:20" ht="15.6">
      <c r="A1634" s="2">
        <v>2749</v>
      </c>
      <c r="B1634" s="3">
        <v>46247</v>
      </c>
      <c r="C1634" s="4">
        <f>YEAR(SalesDataTable[[#This Row],[Order Date]])</f>
        <v>2026</v>
      </c>
      <c r="D1634" s="16" t="str">
        <f>"Q"&amp;ROUNDUP(MONTH(SalesDataTable[[#This Row],[Order Date]])/3,0)</f>
        <v>Q3</v>
      </c>
      <c r="E1634" s="4">
        <f>MONTH(SalesDataTable[[#This Row],[Order Date]])</f>
        <v>8</v>
      </c>
      <c r="F1634" s="16" t="str">
        <f>TEXT(SalesDataTable[[#This Row],[Order Date]],"MMM")</f>
        <v>Aug</v>
      </c>
      <c r="G1634" s="4" t="s">
        <v>6</v>
      </c>
      <c r="H1634" s="4" t="s">
        <v>49</v>
      </c>
      <c r="I1634" s="4" t="s">
        <v>2</v>
      </c>
      <c r="J1634" s="4" t="s">
        <v>16</v>
      </c>
      <c r="K1634" s="4" t="s">
        <v>9</v>
      </c>
      <c r="L1634" s="4" t="s">
        <v>10</v>
      </c>
      <c r="M1634" s="8">
        <v>2</v>
      </c>
      <c r="N1634" s="5">
        <v>93.13</v>
      </c>
      <c r="O1634" s="6">
        <v>0</v>
      </c>
      <c r="P1634" s="5">
        <v>45.68</v>
      </c>
      <c r="Q1634" s="5">
        <f t="shared" si="100"/>
        <v>186.26</v>
      </c>
      <c r="R1634" s="5">
        <f t="shared" si="101"/>
        <v>91.36</v>
      </c>
      <c r="S1634" s="5">
        <f t="shared" si="102"/>
        <v>94.899999999999991</v>
      </c>
      <c r="T1634" s="7">
        <f t="shared" si="103"/>
        <v>0.50950284548480618</v>
      </c>
    </row>
    <row r="1635" spans="1:20" ht="15.6">
      <c r="A1635" s="2">
        <v>4252</v>
      </c>
      <c r="B1635" s="3">
        <v>46247</v>
      </c>
      <c r="C1635" s="4">
        <f>YEAR(SalesDataTable[[#This Row],[Order Date]])</f>
        <v>2026</v>
      </c>
      <c r="D1635" s="16" t="str">
        <f>"Q"&amp;ROUNDUP(MONTH(SalesDataTable[[#This Row],[Order Date]])/3,0)</f>
        <v>Q3</v>
      </c>
      <c r="E1635" s="4">
        <f>MONTH(SalesDataTable[[#This Row],[Order Date]])</f>
        <v>8</v>
      </c>
      <c r="F1635" s="16" t="str">
        <f>TEXT(SalesDataTable[[#This Row],[Order Date]],"MMM")</f>
        <v>Aug</v>
      </c>
      <c r="G1635" s="4" t="s">
        <v>6</v>
      </c>
      <c r="H1635" s="4" t="s">
        <v>43</v>
      </c>
      <c r="I1635" s="4" t="s">
        <v>2</v>
      </c>
      <c r="J1635" s="4" t="s">
        <v>3</v>
      </c>
      <c r="K1635" s="4" t="s">
        <v>14</v>
      </c>
      <c r="L1635" s="4" t="s">
        <v>15</v>
      </c>
      <c r="M1635" s="8">
        <v>1</v>
      </c>
      <c r="N1635" s="5">
        <v>36.67</v>
      </c>
      <c r="O1635" s="6">
        <v>0.1</v>
      </c>
      <c r="P1635" s="5">
        <v>13.18</v>
      </c>
      <c r="Q1635" s="5">
        <f t="shared" si="100"/>
        <v>33.003</v>
      </c>
      <c r="R1635" s="5">
        <f t="shared" si="101"/>
        <v>13.18</v>
      </c>
      <c r="S1635" s="5">
        <f t="shared" si="102"/>
        <v>19.823</v>
      </c>
      <c r="T1635" s="7">
        <f t="shared" si="103"/>
        <v>0.60064236584552921</v>
      </c>
    </row>
    <row r="1636" spans="1:20" ht="15.6">
      <c r="A1636" s="2">
        <v>4665</v>
      </c>
      <c r="B1636" s="3">
        <v>46247</v>
      </c>
      <c r="C1636" s="4">
        <f>YEAR(SalesDataTable[[#This Row],[Order Date]])</f>
        <v>2026</v>
      </c>
      <c r="D1636" s="16" t="str">
        <f>"Q"&amp;ROUNDUP(MONTH(SalesDataTable[[#This Row],[Order Date]])/3,0)</f>
        <v>Q3</v>
      </c>
      <c r="E1636" s="4">
        <f>MONTH(SalesDataTable[[#This Row],[Order Date]])</f>
        <v>8</v>
      </c>
      <c r="F1636" s="16" t="str">
        <f>TEXT(SalesDataTable[[#This Row],[Order Date]],"MMM")</f>
        <v>Aug</v>
      </c>
      <c r="G1636" s="4" t="s">
        <v>20</v>
      </c>
      <c r="H1636" s="4" t="s">
        <v>33</v>
      </c>
      <c r="I1636" s="4" t="s">
        <v>8</v>
      </c>
      <c r="J1636" s="4" t="s">
        <v>3</v>
      </c>
      <c r="K1636" s="4" t="s">
        <v>34</v>
      </c>
      <c r="L1636" s="4" t="s">
        <v>45</v>
      </c>
      <c r="M1636" s="8">
        <v>4</v>
      </c>
      <c r="N1636" s="5">
        <v>51.25</v>
      </c>
      <c r="O1636" s="6">
        <v>0.1</v>
      </c>
      <c r="P1636" s="5">
        <v>21.77</v>
      </c>
      <c r="Q1636" s="5">
        <f t="shared" si="100"/>
        <v>184.5</v>
      </c>
      <c r="R1636" s="5">
        <f t="shared" si="101"/>
        <v>87.08</v>
      </c>
      <c r="S1636" s="5">
        <f t="shared" si="102"/>
        <v>97.42</v>
      </c>
      <c r="T1636" s="7">
        <f t="shared" si="103"/>
        <v>0.52802168021680218</v>
      </c>
    </row>
    <row r="1637" spans="1:20" ht="15.6">
      <c r="A1637" s="2">
        <v>4767</v>
      </c>
      <c r="B1637" s="3">
        <v>46247</v>
      </c>
      <c r="C1637" s="4">
        <f>YEAR(SalesDataTable[[#This Row],[Order Date]])</f>
        <v>2026</v>
      </c>
      <c r="D1637" s="16" t="str">
        <f>"Q"&amp;ROUNDUP(MONTH(SalesDataTable[[#This Row],[Order Date]])/3,0)</f>
        <v>Q3</v>
      </c>
      <c r="E1637" s="4">
        <f>MONTH(SalesDataTable[[#This Row],[Order Date]])</f>
        <v>8</v>
      </c>
      <c r="F1637" s="16" t="str">
        <f>TEXT(SalesDataTable[[#This Row],[Order Date]],"MMM")</f>
        <v>Aug</v>
      </c>
      <c r="G1637" s="4" t="s">
        <v>20</v>
      </c>
      <c r="H1637" s="4" t="s">
        <v>33</v>
      </c>
      <c r="I1637" s="4" t="s">
        <v>28</v>
      </c>
      <c r="J1637" s="4" t="s">
        <v>16</v>
      </c>
      <c r="K1637" s="4" t="s">
        <v>34</v>
      </c>
      <c r="L1637" s="4" t="s">
        <v>35</v>
      </c>
      <c r="M1637" s="8">
        <v>1</v>
      </c>
      <c r="N1637" s="5">
        <v>39.61</v>
      </c>
      <c r="O1637" s="6">
        <v>0.1</v>
      </c>
      <c r="P1637" s="5">
        <v>14.85</v>
      </c>
      <c r="Q1637" s="5">
        <f t="shared" si="100"/>
        <v>35.649000000000001</v>
      </c>
      <c r="R1637" s="5">
        <f t="shared" si="101"/>
        <v>14.85</v>
      </c>
      <c r="S1637" s="5">
        <f t="shared" si="102"/>
        <v>20.798999999999999</v>
      </c>
      <c r="T1637" s="7">
        <f t="shared" si="103"/>
        <v>0.58343852562484222</v>
      </c>
    </row>
    <row r="1638" spans="1:20" ht="15.6">
      <c r="A1638" s="2">
        <v>4832</v>
      </c>
      <c r="B1638" s="3">
        <v>46247</v>
      </c>
      <c r="C1638" s="4">
        <f>YEAR(SalesDataTable[[#This Row],[Order Date]])</f>
        <v>2026</v>
      </c>
      <c r="D1638" s="16" t="str">
        <f>"Q"&amp;ROUNDUP(MONTH(SalesDataTable[[#This Row],[Order Date]])/3,0)</f>
        <v>Q3</v>
      </c>
      <c r="E1638" s="4">
        <f>MONTH(SalesDataTable[[#This Row],[Order Date]])</f>
        <v>8</v>
      </c>
      <c r="F1638" s="16" t="str">
        <f>TEXT(SalesDataTable[[#This Row],[Order Date]],"MMM")</f>
        <v>Aug</v>
      </c>
      <c r="G1638" s="4" t="s">
        <v>0</v>
      </c>
      <c r="H1638" s="4" t="s">
        <v>50</v>
      </c>
      <c r="I1638" s="4" t="s">
        <v>28</v>
      </c>
      <c r="J1638" s="4" t="s">
        <v>3</v>
      </c>
      <c r="K1638" s="4" t="s">
        <v>4</v>
      </c>
      <c r="L1638" s="4" t="s">
        <v>5</v>
      </c>
      <c r="M1638" s="8">
        <v>2</v>
      </c>
      <c r="N1638" s="5">
        <v>81.59</v>
      </c>
      <c r="O1638" s="6">
        <v>0.15</v>
      </c>
      <c r="P1638" s="5">
        <v>43.9</v>
      </c>
      <c r="Q1638" s="5">
        <f t="shared" si="100"/>
        <v>138.703</v>
      </c>
      <c r="R1638" s="5">
        <f t="shared" si="101"/>
        <v>87.8</v>
      </c>
      <c r="S1638" s="5">
        <f t="shared" si="102"/>
        <v>50.903000000000006</v>
      </c>
      <c r="T1638" s="7">
        <f t="shared" si="103"/>
        <v>0.3669927831409559</v>
      </c>
    </row>
    <row r="1639" spans="1:20" ht="15.6">
      <c r="A1639" s="2">
        <v>747</v>
      </c>
      <c r="B1639" s="3">
        <v>46248</v>
      </c>
      <c r="C1639" s="4">
        <f>YEAR(SalesDataTable[[#This Row],[Order Date]])</f>
        <v>2026</v>
      </c>
      <c r="D1639" s="16" t="str">
        <f>"Q"&amp;ROUNDUP(MONTH(SalesDataTable[[#This Row],[Order Date]])/3,0)</f>
        <v>Q3</v>
      </c>
      <c r="E1639" s="4">
        <f>MONTH(SalesDataTable[[#This Row],[Order Date]])</f>
        <v>8</v>
      </c>
      <c r="F1639" s="16" t="str">
        <f>TEXT(SalesDataTable[[#This Row],[Order Date]],"MMM")</f>
        <v>Aug</v>
      </c>
      <c r="G1639" s="4" t="s">
        <v>6</v>
      </c>
      <c r="H1639" s="4" t="s">
        <v>7</v>
      </c>
      <c r="I1639" s="4" t="s">
        <v>19</v>
      </c>
      <c r="J1639" s="4" t="s">
        <v>13</v>
      </c>
      <c r="K1639" s="4" t="s">
        <v>34</v>
      </c>
      <c r="L1639" s="4" t="s">
        <v>38</v>
      </c>
      <c r="M1639" s="8">
        <v>3</v>
      </c>
      <c r="N1639" s="5">
        <v>122.96</v>
      </c>
      <c r="O1639" s="6">
        <v>0.1</v>
      </c>
      <c r="P1639" s="5">
        <v>67.62</v>
      </c>
      <c r="Q1639" s="5">
        <f t="shared" si="100"/>
        <v>331.99200000000002</v>
      </c>
      <c r="R1639" s="5">
        <f t="shared" si="101"/>
        <v>202.86</v>
      </c>
      <c r="S1639" s="5">
        <f t="shared" si="102"/>
        <v>129.13200000000001</v>
      </c>
      <c r="T1639" s="7">
        <f t="shared" si="103"/>
        <v>0.38896117978746475</v>
      </c>
    </row>
    <row r="1640" spans="1:20" ht="15.6">
      <c r="A1640" s="2">
        <v>2281</v>
      </c>
      <c r="B1640" s="3">
        <v>46248</v>
      </c>
      <c r="C1640" s="4">
        <f>YEAR(SalesDataTable[[#This Row],[Order Date]])</f>
        <v>2026</v>
      </c>
      <c r="D1640" s="16" t="str">
        <f>"Q"&amp;ROUNDUP(MONTH(SalesDataTable[[#This Row],[Order Date]])/3,0)</f>
        <v>Q3</v>
      </c>
      <c r="E1640" s="4">
        <f>MONTH(SalesDataTable[[#This Row],[Order Date]])</f>
        <v>8</v>
      </c>
      <c r="F1640" s="16" t="str">
        <f>TEXT(SalesDataTable[[#This Row],[Order Date]],"MMM")</f>
        <v>Aug</v>
      </c>
      <c r="G1640" s="4" t="s">
        <v>6</v>
      </c>
      <c r="H1640" s="4" t="s">
        <v>41</v>
      </c>
      <c r="I1640" s="4" t="s">
        <v>19</v>
      </c>
      <c r="J1640" s="4" t="s">
        <v>3</v>
      </c>
      <c r="K1640" s="4" t="s">
        <v>9</v>
      </c>
      <c r="L1640" s="4" t="s">
        <v>46</v>
      </c>
      <c r="M1640" s="8">
        <v>1</v>
      </c>
      <c r="N1640" s="5">
        <v>70.91</v>
      </c>
      <c r="O1640" s="6">
        <v>0</v>
      </c>
      <c r="P1640" s="5">
        <v>33.11</v>
      </c>
      <c r="Q1640" s="5">
        <f t="shared" si="100"/>
        <v>70.91</v>
      </c>
      <c r="R1640" s="5">
        <f t="shared" si="101"/>
        <v>33.11</v>
      </c>
      <c r="S1640" s="5">
        <f t="shared" si="102"/>
        <v>37.799999999999997</v>
      </c>
      <c r="T1640" s="7">
        <f t="shared" si="103"/>
        <v>0.53307008884501483</v>
      </c>
    </row>
    <row r="1641" spans="1:20" ht="15.6">
      <c r="A1641" s="2">
        <v>2414</v>
      </c>
      <c r="B1641" s="3">
        <v>46248</v>
      </c>
      <c r="C1641" s="4">
        <f>YEAR(SalesDataTable[[#This Row],[Order Date]])</f>
        <v>2026</v>
      </c>
      <c r="D1641" s="16" t="str">
        <f>"Q"&amp;ROUNDUP(MONTH(SalesDataTable[[#This Row],[Order Date]])/3,0)</f>
        <v>Q3</v>
      </c>
      <c r="E1641" s="4">
        <f>MONTH(SalesDataTable[[#This Row],[Order Date]])</f>
        <v>8</v>
      </c>
      <c r="F1641" s="16" t="str">
        <f>TEXT(SalesDataTable[[#This Row],[Order Date]],"MMM")</f>
        <v>Aug</v>
      </c>
      <c r="G1641" s="4" t="s">
        <v>6</v>
      </c>
      <c r="H1641" s="4" t="s">
        <v>27</v>
      </c>
      <c r="I1641" s="4" t="s">
        <v>8</v>
      </c>
      <c r="J1641" s="4" t="s">
        <v>16</v>
      </c>
      <c r="K1641" s="4" t="s">
        <v>4</v>
      </c>
      <c r="L1641" s="4" t="s">
        <v>22</v>
      </c>
      <c r="M1641" s="8">
        <v>6</v>
      </c>
      <c r="N1641" s="5">
        <v>50.94</v>
      </c>
      <c r="O1641" s="6">
        <v>0.1</v>
      </c>
      <c r="P1641" s="5">
        <v>22.76</v>
      </c>
      <c r="Q1641" s="5">
        <f t="shared" si="100"/>
        <v>275.07600000000002</v>
      </c>
      <c r="R1641" s="5">
        <f t="shared" si="101"/>
        <v>136.56</v>
      </c>
      <c r="S1641" s="5">
        <f t="shared" si="102"/>
        <v>138.51600000000002</v>
      </c>
      <c r="T1641" s="7">
        <f t="shared" si="103"/>
        <v>0.50355538105832576</v>
      </c>
    </row>
    <row r="1642" spans="1:20" ht="15.6">
      <c r="A1642" s="2">
        <v>3162</v>
      </c>
      <c r="B1642" s="3">
        <v>46248</v>
      </c>
      <c r="C1642" s="4">
        <f>YEAR(SalesDataTable[[#This Row],[Order Date]])</f>
        <v>2026</v>
      </c>
      <c r="D1642" s="16" t="str">
        <f>"Q"&amp;ROUNDUP(MONTH(SalesDataTable[[#This Row],[Order Date]])/3,0)</f>
        <v>Q3</v>
      </c>
      <c r="E1642" s="4">
        <f>MONTH(SalesDataTable[[#This Row],[Order Date]])</f>
        <v>8</v>
      </c>
      <c r="F1642" s="16" t="str">
        <f>TEXT(SalesDataTable[[#This Row],[Order Date]],"MMM")</f>
        <v>Aug</v>
      </c>
      <c r="G1642" s="4" t="s">
        <v>6</v>
      </c>
      <c r="H1642" s="4" t="s">
        <v>7</v>
      </c>
      <c r="I1642" s="4" t="s">
        <v>2</v>
      </c>
      <c r="J1642" s="4" t="s">
        <v>13</v>
      </c>
      <c r="K1642" s="4" t="s">
        <v>9</v>
      </c>
      <c r="L1642" s="4" t="s">
        <v>17</v>
      </c>
      <c r="M1642" s="8">
        <v>1</v>
      </c>
      <c r="N1642" s="5">
        <v>144.96</v>
      </c>
      <c r="O1642" s="6">
        <v>0.05</v>
      </c>
      <c r="P1642" s="5">
        <v>77.959999999999994</v>
      </c>
      <c r="Q1642" s="5">
        <f t="shared" si="100"/>
        <v>137.71199999999999</v>
      </c>
      <c r="R1642" s="5">
        <f t="shared" si="101"/>
        <v>77.959999999999994</v>
      </c>
      <c r="S1642" s="5">
        <f t="shared" si="102"/>
        <v>59.751999999999995</v>
      </c>
      <c r="T1642" s="7">
        <f t="shared" si="103"/>
        <v>0.43389101893807364</v>
      </c>
    </row>
    <row r="1643" spans="1:20" ht="15.6">
      <c r="A1643" s="2">
        <v>3200</v>
      </c>
      <c r="B1643" s="3">
        <v>46248</v>
      </c>
      <c r="C1643" s="4">
        <f>YEAR(SalesDataTable[[#This Row],[Order Date]])</f>
        <v>2026</v>
      </c>
      <c r="D1643" s="16" t="str">
        <f>"Q"&amp;ROUNDUP(MONTH(SalesDataTable[[#This Row],[Order Date]])/3,0)</f>
        <v>Q3</v>
      </c>
      <c r="E1643" s="4">
        <f>MONTH(SalesDataTable[[#This Row],[Order Date]])</f>
        <v>8</v>
      </c>
      <c r="F1643" s="16" t="str">
        <f>TEXT(SalesDataTable[[#This Row],[Order Date]],"MMM")</f>
        <v>Aug</v>
      </c>
      <c r="G1643" s="4" t="s">
        <v>20</v>
      </c>
      <c r="H1643" s="4" t="s">
        <v>33</v>
      </c>
      <c r="I1643" s="4" t="s">
        <v>19</v>
      </c>
      <c r="J1643" s="4" t="s">
        <v>13</v>
      </c>
      <c r="K1643" s="4" t="s">
        <v>9</v>
      </c>
      <c r="L1643" s="4" t="s">
        <v>37</v>
      </c>
      <c r="M1643" s="8">
        <v>1</v>
      </c>
      <c r="N1643" s="5">
        <v>152.97</v>
      </c>
      <c r="O1643" s="6">
        <v>0</v>
      </c>
      <c r="P1643" s="5">
        <v>79.66</v>
      </c>
      <c r="Q1643" s="5">
        <f t="shared" si="100"/>
        <v>152.97</v>
      </c>
      <c r="R1643" s="5">
        <f t="shared" si="101"/>
        <v>79.66</v>
      </c>
      <c r="S1643" s="5">
        <f t="shared" si="102"/>
        <v>73.31</v>
      </c>
      <c r="T1643" s="7">
        <f t="shared" si="103"/>
        <v>0.47924429626724196</v>
      </c>
    </row>
    <row r="1644" spans="1:20" ht="15.6">
      <c r="A1644" s="2">
        <v>3521</v>
      </c>
      <c r="B1644" s="3">
        <v>46248</v>
      </c>
      <c r="C1644" s="4">
        <f>YEAR(SalesDataTable[[#This Row],[Order Date]])</f>
        <v>2026</v>
      </c>
      <c r="D1644" s="16" t="str">
        <f>"Q"&amp;ROUNDUP(MONTH(SalesDataTable[[#This Row],[Order Date]])/3,0)</f>
        <v>Q3</v>
      </c>
      <c r="E1644" s="4">
        <f>MONTH(SalesDataTable[[#This Row],[Order Date]])</f>
        <v>8</v>
      </c>
      <c r="F1644" s="16" t="str">
        <f>TEXT(SalesDataTable[[#This Row],[Order Date]],"MMM")</f>
        <v>Aug</v>
      </c>
      <c r="G1644" s="4" t="s">
        <v>11</v>
      </c>
      <c r="H1644" s="4" t="s">
        <v>52</v>
      </c>
      <c r="I1644" s="4" t="s">
        <v>2</v>
      </c>
      <c r="J1644" s="4" t="s">
        <v>16</v>
      </c>
      <c r="K1644" s="4" t="s">
        <v>14</v>
      </c>
      <c r="L1644" s="4" t="s">
        <v>32</v>
      </c>
      <c r="M1644" s="8">
        <v>2</v>
      </c>
      <c r="N1644" s="5">
        <v>45.79</v>
      </c>
      <c r="O1644" s="6">
        <v>0</v>
      </c>
      <c r="P1644" s="5">
        <v>18.23</v>
      </c>
      <c r="Q1644" s="5">
        <f t="shared" si="100"/>
        <v>91.58</v>
      </c>
      <c r="R1644" s="5">
        <f t="shared" si="101"/>
        <v>36.46</v>
      </c>
      <c r="S1644" s="5">
        <f t="shared" si="102"/>
        <v>55.12</v>
      </c>
      <c r="T1644" s="7">
        <f t="shared" si="103"/>
        <v>0.60187813933173184</v>
      </c>
    </row>
    <row r="1645" spans="1:20" ht="15.6">
      <c r="A1645" s="2">
        <v>4447</v>
      </c>
      <c r="B1645" s="3">
        <v>46248</v>
      </c>
      <c r="C1645" s="4">
        <f>YEAR(SalesDataTable[[#This Row],[Order Date]])</f>
        <v>2026</v>
      </c>
      <c r="D1645" s="16" t="str">
        <f>"Q"&amp;ROUNDUP(MONTH(SalesDataTable[[#This Row],[Order Date]])/3,0)</f>
        <v>Q3</v>
      </c>
      <c r="E1645" s="4">
        <f>MONTH(SalesDataTable[[#This Row],[Order Date]])</f>
        <v>8</v>
      </c>
      <c r="F1645" s="16" t="str">
        <f>TEXT(SalesDataTable[[#This Row],[Order Date]],"MMM")</f>
        <v>Aug</v>
      </c>
      <c r="G1645" s="4" t="s">
        <v>6</v>
      </c>
      <c r="H1645" s="4" t="s">
        <v>27</v>
      </c>
      <c r="I1645" s="4" t="s">
        <v>2</v>
      </c>
      <c r="J1645" s="4" t="s">
        <v>13</v>
      </c>
      <c r="K1645" s="4" t="s">
        <v>14</v>
      </c>
      <c r="L1645" s="4" t="s">
        <v>48</v>
      </c>
      <c r="M1645" s="8">
        <v>1</v>
      </c>
      <c r="N1645" s="5">
        <v>161.31</v>
      </c>
      <c r="O1645" s="6">
        <v>0</v>
      </c>
      <c r="P1645" s="5">
        <v>87.81</v>
      </c>
      <c r="Q1645" s="5">
        <f t="shared" si="100"/>
        <v>161.31</v>
      </c>
      <c r="R1645" s="5">
        <f t="shared" si="101"/>
        <v>87.81</v>
      </c>
      <c r="S1645" s="5">
        <f t="shared" si="102"/>
        <v>73.5</v>
      </c>
      <c r="T1645" s="7">
        <f t="shared" si="103"/>
        <v>0.45564441138181139</v>
      </c>
    </row>
    <row r="1646" spans="1:20" ht="15.6">
      <c r="A1646" s="2">
        <v>421</v>
      </c>
      <c r="B1646" s="3">
        <v>46249</v>
      </c>
      <c r="C1646" s="4">
        <f>YEAR(SalesDataTable[[#This Row],[Order Date]])</f>
        <v>2026</v>
      </c>
      <c r="D1646" s="16" t="str">
        <f>"Q"&amp;ROUNDUP(MONTH(SalesDataTable[[#This Row],[Order Date]])/3,0)</f>
        <v>Q3</v>
      </c>
      <c r="E1646" s="4">
        <f>MONTH(SalesDataTable[[#This Row],[Order Date]])</f>
        <v>8</v>
      </c>
      <c r="F1646" s="16" t="str">
        <f>TEXT(SalesDataTable[[#This Row],[Order Date]],"MMM")</f>
        <v>Aug</v>
      </c>
      <c r="G1646" s="4" t="s">
        <v>20</v>
      </c>
      <c r="H1646" s="4" t="s">
        <v>31</v>
      </c>
      <c r="I1646" s="4" t="s">
        <v>2</v>
      </c>
      <c r="J1646" s="4" t="s">
        <v>13</v>
      </c>
      <c r="K1646" s="4" t="s">
        <v>34</v>
      </c>
      <c r="L1646" s="4" t="s">
        <v>42</v>
      </c>
      <c r="M1646" s="8">
        <v>2</v>
      </c>
      <c r="N1646" s="5">
        <v>35.97</v>
      </c>
      <c r="O1646" s="6">
        <v>0.05</v>
      </c>
      <c r="P1646" s="5">
        <v>14.28</v>
      </c>
      <c r="Q1646" s="5">
        <f t="shared" si="100"/>
        <v>68.342999999999989</v>
      </c>
      <c r="R1646" s="5">
        <f t="shared" si="101"/>
        <v>28.56</v>
      </c>
      <c r="S1646" s="5">
        <f t="shared" si="102"/>
        <v>39.782999999999987</v>
      </c>
      <c r="T1646" s="7">
        <f t="shared" si="103"/>
        <v>0.58210789693165343</v>
      </c>
    </row>
    <row r="1647" spans="1:20" ht="15.6">
      <c r="A1647" s="2">
        <v>962</v>
      </c>
      <c r="B1647" s="3">
        <v>46249</v>
      </c>
      <c r="C1647" s="4">
        <f>YEAR(SalesDataTable[[#This Row],[Order Date]])</f>
        <v>2026</v>
      </c>
      <c r="D1647" s="16" t="str">
        <f>"Q"&amp;ROUNDUP(MONTH(SalesDataTable[[#This Row],[Order Date]])/3,0)</f>
        <v>Q3</v>
      </c>
      <c r="E1647" s="4">
        <f>MONTH(SalesDataTable[[#This Row],[Order Date]])</f>
        <v>8</v>
      </c>
      <c r="F1647" s="16" t="str">
        <f>TEXT(SalesDataTable[[#This Row],[Order Date]],"MMM")</f>
        <v>Aug</v>
      </c>
      <c r="G1647" s="4" t="s">
        <v>0</v>
      </c>
      <c r="H1647" s="4" t="s">
        <v>1</v>
      </c>
      <c r="I1647" s="4" t="s">
        <v>19</v>
      </c>
      <c r="J1647" s="4" t="s">
        <v>13</v>
      </c>
      <c r="K1647" s="4" t="s">
        <v>34</v>
      </c>
      <c r="L1647" s="4" t="s">
        <v>35</v>
      </c>
      <c r="M1647" s="8">
        <v>2</v>
      </c>
      <c r="N1647" s="5">
        <v>39.729999999999997</v>
      </c>
      <c r="O1647" s="6">
        <v>0</v>
      </c>
      <c r="P1647" s="5">
        <v>14.95</v>
      </c>
      <c r="Q1647" s="5">
        <f t="shared" si="100"/>
        <v>79.459999999999994</v>
      </c>
      <c r="R1647" s="5">
        <f t="shared" si="101"/>
        <v>29.9</v>
      </c>
      <c r="S1647" s="5">
        <f t="shared" si="102"/>
        <v>49.559999999999995</v>
      </c>
      <c r="T1647" s="7">
        <f t="shared" si="103"/>
        <v>0.62371004278882458</v>
      </c>
    </row>
    <row r="1648" spans="1:20" ht="15.6">
      <c r="A1648" s="2">
        <v>1386</v>
      </c>
      <c r="B1648" s="3">
        <v>46249</v>
      </c>
      <c r="C1648" s="4">
        <f>YEAR(SalesDataTable[[#This Row],[Order Date]])</f>
        <v>2026</v>
      </c>
      <c r="D1648" s="16" t="str">
        <f>"Q"&amp;ROUNDUP(MONTH(SalesDataTable[[#This Row],[Order Date]])/3,0)</f>
        <v>Q3</v>
      </c>
      <c r="E1648" s="4">
        <f>MONTH(SalesDataTable[[#This Row],[Order Date]])</f>
        <v>8</v>
      </c>
      <c r="F1648" s="16" t="str">
        <f>TEXT(SalesDataTable[[#This Row],[Order Date]],"MMM")</f>
        <v>Aug</v>
      </c>
      <c r="G1648" s="4" t="s">
        <v>6</v>
      </c>
      <c r="H1648" s="4" t="s">
        <v>43</v>
      </c>
      <c r="I1648" s="4" t="s">
        <v>2</v>
      </c>
      <c r="J1648" s="4" t="s">
        <v>16</v>
      </c>
      <c r="K1648" s="4" t="s">
        <v>14</v>
      </c>
      <c r="L1648" s="4" t="s">
        <v>15</v>
      </c>
      <c r="M1648" s="8">
        <v>2</v>
      </c>
      <c r="N1648" s="5">
        <v>36.049999999999997</v>
      </c>
      <c r="O1648" s="6">
        <v>0</v>
      </c>
      <c r="P1648" s="5">
        <v>13.8</v>
      </c>
      <c r="Q1648" s="5">
        <f t="shared" si="100"/>
        <v>72.099999999999994</v>
      </c>
      <c r="R1648" s="5">
        <f t="shared" si="101"/>
        <v>27.6</v>
      </c>
      <c r="S1648" s="5">
        <f t="shared" si="102"/>
        <v>44.499999999999993</v>
      </c>
      <c r="T1648" s="7">
        <f t="shared" si="103"/>
        <v>0.61719833564493753</v>
      </c>
    </row>
    <row r="1649" spans="1:20" ht="15.6">
      <c r="A1649" s="2">
        <v>3083</v>
      </c>
      <c r="B1649" s="3">
        <v>46249</v>
      </c>
      <c r="C1649" s="4">
        <f>YEAR(SalesDataTable[[#This Row],[Order Date]])</f>
        <v>2026</v>
      </c>
      <c r="D1649" s="16" t="str">
        <f>"Q"&amp;ROUNDUP(MONTH(SalesDataTable[[#This Row],[Order Date]])/3,0)</f>
        <v>Q3</v>
      </c>
      <c r="E1649" s="4">
        <f>MONTH(SalesDataTable[[#This Row],[Order Date]])</f>
        <v>8</v>
      </c>
      <c r="F1649" s="16" t="str">
        <f>TEXT(SalesDataTable[[#This Row],[Order Date]],"MMM")</f>
        <v>Aug</v>
      </c>
      <c r="G1649" s="4" t="s">
        <v>20</v>
      </c>
      <c r="H1649" s="4" t="s">
        <v>31</v>
      </c>
      <c r="I1649" s="4" t="s">
        <v>2</v>
      </c>
      <c r="J1649" s="4" t="s">
        <v>13</v>
      </c>
      <c r="K1649" s="4" t="s">
        <v>23</v>
      </c>
      <c r="L1649" s="4" t="s">
        <v>29</v>
      </c>
      <c r="M1649" s="8">
        <v>1</v>
      </c>
      <c r="N1649" s="5">
        <v>194.36</v>
      </c>
      <c r="O1649" s="6">
        <v>0</v>
      </c>
      <c r="P1649" s="5">
        <v>106.01</v>
      </c>
      <c r="Q1649" s="5">
        <f t="shared" si="100"/>
        <v>194.36</v>
      </c>
      <c r="R1649" s="5">
        <f t="shared" si="101"/>
        <v>106.01</v>
      </c>
      <c r="S1649" s="5">
        <f t="shared" si="102"/>
        <v>88.350000000000009</v>
      </c>
      <c r="T1649" s="7">
        <f t="shared" si="103"/>
        <v>0.45456884132537562</v>
      </c>
    </row>
    <row r="1650" spans="1:20" ht="15.6">
      <c r="A1650" s="2">
        <v>3174</v>
      </c>
      <c r="B1650" s="3">
        <v>46249</v>
      </c>
      <c r="C1650" s="4">
        <f>YEAR(SalesDataTable[[#This Row],[Order Date]])</f>
        <v>2026</v>
      </c>
      <c r="D1650" s="16" t="str">
        <f>"Q"&amp;ROUNDUP(MONTH(SalesDataTable[[#This Row],[Order Date]])/3,0)</f>
        <v>Q3</v>
      </c>
      <c r="E1650" s="4">
        <f>MONTH(SalesDataTable[[#This Row],[Order Date]])</f>
        <v>8</v>
      </c>
      <c r="F1650" s="16" t="str">
        <f>TEXT(SalesDataTable[[#This Row],[Order Date]],"MMM")</f>
        <v>Aug</v>
      </c>
      <c r="G1650" s="4" t="s">
        <v>20</v>
      </c>
      <c r="H1650" s="4" t="s">
        <v>21</v>
      </c>
      <c r="I1650" s="4" t="s">
        <v>19</v>
      </c>
      <c r="J1650" s="4" t="s">
        <v>3</v>
      </c>
      <c r="K1650" s="4" t="s">
        <v>23</v>
      </c>
      <c r="L1650" s="4" t="s">
        <v>29</v>
      </c>
      <c r="M1650" s="8">
        <v>1</v>
      </c>
      <c r="N1650" s="5">
        <v>192.67</v>
      </c>
      <c r="O1650" s="6">
        <v>0.05</v>
      </c>
      <c r="P1650" s="5">
        <v>103.37</v>
      </c>
      <c r="Q1650" s="5">
        <f t="shared" si="100"/>
        <v>183.03649999999999</v>
      </c>
      <c r="R1650" s="5">
        <f t="shared" si="101"/>
        <v>103.37</v>
      </c>
      <c r="S1650" s="5">
        <f t="shared" si="102"/>
        <v>79.666499999999985</v>
      </c>
      <c r="T1650" s="7">
        <f t="shared" si="103"/>
        <v>0.43524925356417976</v>
      </c>
    </row>
    <row r="1651" spans="1:20" ht="15.6">
      <c r="A1651" s="2">
        <v>4045</v>
      </c>
      <c r="B1651" s="3">
        <v>46249</v>
      </c>
      <c r="C1651" s="4">
        <f>YEAR(SalesDataTable[[#This Row],[Order Date]])</f>
        <v>2026</v>
      </c>
      <c r="D1651" s="16" t="str">
        <f>"Q"&amp;ROUNDUP(MONTH(SalesDataTable[[#This Row],[Order Date]])/3,0)</f>
        <v>Q3</v>
      </c>
      <c r="E1651" s="4">
        <f>MONTH(SalesDataTable[[#This Row],[Order Date]])</f>
        <v>8</v>
      </c>
      <c r="F1651" s="16" t="str">
        <f>TEXT(SalesDataTable[[#This Row],[Order Date]],"MMM")</f>
        <v>Aug</v>
      </c>
      <c r="G1651" s="4" t="s">
        <v>11</v>
      </c>
      <c r="H1651" s="4" t="s">
        <v>52</v>
      </c>
      <c r="I1651" s="4" t="s">
        <v>2</v>
      </c>
      <c r="J1651" s="4" t="s">
        <v>13</v>
      </c>
      <c r="K1651" s="4" t="s">
        <v>9</v>
      </c>
      <c r="L1651" s="4" t="s">
        <v>10</v>
      </c>
      <c r="M1651" s="8">
        <v>3</v>
      </c>
      <c r="N1651" s="5">
        <v>92.12</v>
      </c>
      <c r="O1651" s="6">
        <v>0.1</v>
      </c>
      <c r="P1651" s="5">
        <v>44.1</v>
      </c>
      <c r="Q1651" s="5">
        <f t="shared" si="100"/>
        <v>248.72400000000002</v>
      </c>
      <c r="R1651" s="5">
        <f t="shared" si="101"/>
        <v>132.30000000000001</v>
      </c>
      <c r="S1651" s="5">
        <f t="shared" si="102"/>
        <v>116.42400000000001</v>
      </c>
      <c r="T1651" s="7">
        <f t="shared" si="103"/>
        <v>0.46808510638297873</v>
      </c>
    </row>
    <row r="1652" spans="1:20" ht="15.6">
      <c r="A1652" s="2">
        <v>4850</v>
      </c>
      <c r="B1652" s="3">
        <v>46249</v>
      </c>
      <c r="C1652" s="4">
        <f>YEAR(SalesDataTable[[#This Row],[Order Date]])</f>
        <v>2026</v>
      </c>
      <c r="D1652" s="16" t="str">
        <f>"Q"&amp;ROUNDUP(MONTH(SalesDataTable[[#This Row],[Order Date]])/3,0)</f>
        <v>Q3</v>
      </c>
      <c r="E1652" s="4">
        <f>MONTH(SalesDataTable[[#This Row],[Order Date]])</f>
        <v>8</v>
      </c>
      <c r="F1652" s="16" t="str">
        <f>TEXT(SalesDataTable[[#This Row],[Order Date]],"MMM")</f>
        <v>Aug</v>
      </c>
      <c r="G1652" s="4" t="s">
        <v>6</v>
      </c>
      <c r="H1652" s="4" t="s">
        <v>7</v>
      </c>
      <c r="I1652" s="4" t="s">
        <v>19</v>
      </c>
      <c r="J1652" s="4" t="s">
        <v>16</v>
      </c>
      <c r="K1652" s="4" t="s">
        <v>23</v>
      </c>
      <c r="L1652" s="4" t="s">
        <v>29</v>
      </c>
      <c r="M1652" s="8">
        <v>1</v>
      </c>
      <c r="N1652" s="5">
        <v>192.82</v>
      </c>
      <c r="O1652" s="6">
        <v>0</v>
      </c>
      <c r="P1652" s="5">
        <v>104.98</v>
      </c>
      <c r="Q1652" s="5">
        <f t="shared" si="100"/>
        <v>192.82</v>
      </c>
      <c r="R1652" s="5">
        <f t="shared" si="101"/>
        <v>104.98</v>
      </c>
      <c r="S1652" s="5">
        <f t="shared" si="102"/>
        <v>87.839999999999989</v>
      </c>
      <c r="T1652" s="7">
        <f t="shared" si="103"/>
        <v>0.45555440307022088</v>
      </c>
    </row>
    <row r="1653" spans="1:20" ht="15.6">
      <c r="A1653" s="2">
        <v>71</v>
      </c>
      <c r="B1653" s="3">
        <v>46250</v>
      </c>
      <c r="C1653" s="4">
        <f>YEAR(SalesDataTable[[#This Row],[Order Date]])</f>
        <v>2026</v>
      </c>
      <c r="D1653" s="16" t="str">
        <f>"Q"&amp;ROUNDUP(MONTH(SalesDataTable[[#This Row],[Order Date]])/3,0)</f>
        <v>Q3</v>
      </c>
      <c r="E1653" s="4">
        <f>MONTH(SalesDataTable[[#This Row],[Order Date]])</f>
        <v>8</v>
      </c>
      <c r="F1653" s="16" t="str">
        <f>TEXT(SalesDataTable[[#This Row],[Order Date]],"MMM")</f>
        <v>Aug</v>
      </c>
      <c r="G1653" s="4" t="s">
        <v>11</v>
      </c>
      <c r="H1653" s="4" t="s">
        <v>52</v>
      </c>
      <c r="I1653" s="4" t="s">
        <v>2</v>
      </c>
      <c r="J1653" s="4" t="s">
        <v>13</v>
      </c>
      <c r="K1653" s="4" t="s">
        <v>4</v>
      </c>
      <c r="L1653" s="4" t="s">
        <v>5</v>
      </c>
      <c r="M1653" s="8">
        <v>3</v>
      </c>
      <c r="N1653" s="5">
        <v>80.099999999999994</v>
      </c>
      <c r="O1653" s="6">
        <v>0</v>
      </c>
      <c r="P1653" s="5">
        <v>42.41</v>
      </c>
      <c r="Q1653" s="5">
        <f t="shared" si="100"/>
        <v>240.29999999999998</v>
      </c>
      <c r="R1653" s="5">
        <f t="shared" si="101"/>
        <v>127.22999999999999</v>
      </c>
      <c r="S1653" s="5">
        <f t="shared" si="102"/>
        <v>113.07</v>
      </c>
      <c r="T1653" s="7">
        <f t="shared" si="103"/>
        <v>0.47053682896379528</v>
      </c>
    </row>
    <row r="1654" spans="1:20" ht="15.6">
      <c r="A1654" s="2">
        <v>627</v>
      </c>
      <c r="B1654" s="3">
        <v>46250</v>
      </c>
      <c r="C1654" s="4">
        <f>YEAR(SalesDataTable[[#This Row],[Order Date]])</f>
        <v>2026</v>
      </c>
      <c r="D1654" s="16" t="str">
        <f>"Q"&amp;ROUNDUP(MONTH(SalesDataTable[[#This Row],[Order Date]])/3,0)</f>
        <v>Q3</v>
      </c>
      <c r="E1654" s="4">
        <f>MONTH(SalesDataTable[[#This Row],[Order Date]])</f>
        <v>8</v>
      </c>
      <c r="F1654" s="16" t="str">
        <f>TEXT(SalesDataTable[[#This Row],[Order Date]],"MMM")</f>
        <v>Aug</v>
      </c>
      <c r="G1654" s="4" t="s">
        <v>20</v>
      </c>
      <c r="H1654" s="4" t="s">
        <v>31</v>
      </c>
      <c r="I1654" s="4" t="s">
        <v>28</v>
      </c>
      <c r="J1654" s="4" t="s">
        <v>13</v>
      </c>
      <c r="K1654" s="4" t="s">
        <v>4</v>
      </c>
      <c r="L1654" s="4" t="s">
        <v>5</v>
      </c>
      <c r="M1654" s="8">
        <v>6</v>
      </c>
      <c r="N1654" s="5">
        <v>83.26</v>
      </c>
      <c r="O1654" s="6">
        <v>0</v>
      </c>
      <c r="P1654" s="5">
        <v>43.8</v>
      </c>
      <c r="Q1654" s="5">
        <f t="shared" si="100"/>
        <v>499.56000000000006</v>
      </c>
      <c r="R1654" s="5">
        <f t="shared" si="101"/>
        <v>262.79999999999995</v>
      </c>
      <c r="S1654" s="5">
        <f t="shared" si="102"/>
        <v>236.7600000000001</v>
      </c>
      <c r="T1654" s="7">
        <f t="shared" si="103"/>
        <v>0.47393706461686297</v>
      </c>
    </row>
    <row r="1655" spans="1:20" ht="15.6">
      <c r="A1655" s="2">
        <v>959</v>
      </c>
      <c r="B1655" s="3">
        <v>46250</v>
      </c>
      <c r="C1655" s="4">
        <f>YEAR(SalesDataTable[[#This Row],[Order Date]])</f>
        <v>2026</v>
      </c>
      <c r="D1655" s="16" t="str">
        <f>"Q"&amp;ROUNDUP(MONTH(SalesDataTable[[#This Row],[Order Date]])/3,0)</f>
        <v>Q3</v>
      </c>
      <c r="E1655" s="4">
        <f>MONTH(SalesDataTable[[#This Row],[Order Date]])</f>
        <v>8</v>
      </c>
      <c r="F1655" s="16" t="str">
        <f>TEXT(SalesDataTable[[#This Row],[Order Date]],"MMM")</f>
        <v>Aug</v>
      </c>
      <c r="G1655" s="4" t="s">
        <v>6</v>
      </c>
      <c r="H1655" s="4" t="s">
        <v>7</v>
      </c>
      <c r="I1655" s="4" t="s">
        <v>19</v>
      </c>
      <c r="J1655" s="4" t="s">
        <v>3</v>
      </c>
      <c r="K1655" s="4" t="s">
        <v>34</v>
      </c>
      <c r="L1655" s="4" t="s">
        <v>35</v>
      </c>
      <c r="M1655" s="8">
        <v>4</v>
      </c>
      <c r="N1655" s="5">
        <v>40.46</v>
      </c>
      <c r="O1655" s="6">
        <v>0</v>
      </c>
      <c r="P1655" s="5">
        <v>15.12</v>
      </c>
      <c r="Q1655" s="5">
        <f t="shared" si="100"/>
        <v>161.84</v>
      </c>
      <c r="R1655" s="5">
        <f t="shared" si="101"/>
        <v>60.48</v>
      </c>
      <c r="S1655" s="5">
        <f t="shared" si="102"/>
        <v>101.36000000000001</v>
      </c>
      <c r="T1655" s="7">
        <f t="shared" si="103"/>
        <v>0.62629757785467133</v>
      </c>
    </row>
    <row r="1656" spans="1:20" ht="15.6">
      <c r="A1656" s="2">
        <v>967</v>
      </c>
      <c r="B1656" s="3">
        <v>46250</v>
      </c>
      <c r="C1656" s="4">
        <f>YEAR(SalesDataTable[[#This Row],[Order Date]])</f>
        <v>2026</v>
      </c>
      <c r="D1656" s="16" t="str">
        <f>"Q"&amp;ROUNDUP(MONTH(SalesDataTable[[#This Row],[Order Date]])/3,0)</f>
        <v>Q3</v>
      </c>
      <c r="E1656" s="4">
        <f>MONTH(SalesDataTable[[#This Row],[Order Date]])</f>
        <v>8</v>
      </c>
      <c r="F1656" s="16" t="str">
        <f>TEXT(SalesDataTable[[#This Row],[Order Date]],"MMM")</f>
        <v>Aug</v>
      </c>
      <c r="G1656" s="4" t="s">
        <v>11</v>
      </c>
      <c r="H1656" s="4" t="s">
        <v>52</v>
      </c>
      <c r="I1656" s="4" t="s">
        <v>8</v>
      </c>
      <c r="J1656" s="4" t="s">
        <v>3</v>
      </c>
      <c r="K1656" s="4" t="s">
        <v>4</v>
      </c>
      <c r="L1656" s="4" t="s">
        <v>5</v>
      </c>
      <c r="M1656" s="8">
        <v>5</v>
      </c>
      <c r="N1656" s="5">
        <v>81.55</v>
      </c>
      <c r="O1656" s="6">
        <v>0.2</v>
      </c>
      <c r="P1656" s="5">
        <v>42.09</v>
      </c>
      <c r="Q1656" s="5">
        <f t="shared" si="100"/>
        <v>326.20000000000005</v>
      </c>
      <c r="R1656" s="5">
        <f t="shared" si="101"/>
        <v>210.45000000000002</v>
      </c>
      <c r="S1656" s="5">
        <f t="shared" si="102"/>
        <v>115.75000000000003</v>
      </c>
      <c r="T1656" s="7">
        <f t="shared" si="103"/>
        <v>0.3548436541998774</v>
      </c>
    </row>
    <row r="1657" spans="1:20" ht="15.6">
      <c r="A1657" s="2">
        <v>1267</v>
      </c>
      <c r="B1657" s="3">
        <v>46250</v>
      </c>
      <c r="C1657" s="4">
        <f>YEAR(SalesDataTable[[#This Row],[Order Date]])</f>
        <v>2026</v>
      </c>
      <c r="D1657" s="16" t="str">
        <f>"Q"&amp;ROUNDUP(MONTH(SalesDataTable[[#This Row],[Order Date]])/3,0)</f>
        <v>Q3</v>
      </c>
      <c r="E1657" s="4">
        <f>MONTH(SalesDataTable[[#This Row],[Order Date]])</f>
        <v>8</v>
      </c>
      <c r="F1657" s="16" t="str">
        <f>TEXT(SalesDataTable[[#This Row],[Order Date]],"MMM")</f>
        <v>Aug</v>
      </c>
      <c r="G1657" s="4" t="s">
        <v>6</v>
      </c>
      <c r="H1657" s="4" t="s">
        <v>43</v>
      </c>
      <c r="I1657" s="4" t="s">
        <v>19</v>
      </c>
      <c r="J1657" s="4" t="s">
        <v>13</v>
      </c>
      <c r="K1657" s="4" t="s">
        <v>23</v>
      </c>
      <c r="L1657" s="4" t="s">
        <v>40</v>
      </c>
      <c r="M1657" s="8">
        <v>2</v>
      </c>
      <c r="N1657" s="5">
        <v>83.56</v>
      </c>
      <c r="O1657" s="6">
        <v>0</v>
      </c>
      <c r="P1657" s="5">
        <v>39.119999999999997</v>
      </c>
      <c r="Q1657" s="5">
        <f t="shared" si="100"/>
        <v>167.12</v>
      </c>
      <c r="R1657" s="5">
        <f t="shared" si="101"/>
        <v>78.239999999999995</v>
      </c>
      <c r="S1657" s="5">
        <f t="shared" si="102"/>
        <v>88.88000000000001</v>
      </c>
      <c r="T1657" s="7">
        <f t="shared" si="103"/>
        <v>0.53183341311632359</v>
      </c>
    </row>
    <row r="1658" spans="1:20" ht="15.6">
      <c r="A1658" s="2">
        <v>1394</v>
      </c>
      <c r="B1658" s="3">
        <v>46250</v>
      </c>
      <c r="C1658" s="4">
        <f>YEAR(SalesDataTable[[#This Row],[Order Date]])</f>
        <v>2026</v>
      </c>
      <c r="D1658" s="16" t="str">
        <f>"Q"&amp;ROUNDUP(MONTH(SalesDataTable[[#This Row],[Order Date]])/3,0)</f>
        <v>Q3</v>
      </c>
      <c r="E1658" s="4">
        <f>MONTH(SalesDataTable[[#This Row],[Order Date]])</f>
        <v>8</v>
      </c>
      <c r="F1658" s="16" t="str">
        <f>TEXT(SalesDataTable[[#This Row],[Order Date]],"MMM")</f>
        <v>Aug</v>
      </c>
      <c r="G1658" s="4" t="s">
        <v>11</v>
      </c>
      <c r="H1658" s="4" t="s">
        <v>39</v>
      </c>
      <c r="I1658" s="4" t="s">
        <v>2</v>
      </c>
      <c r="J1658" s="4" t="s">
        <v>3</v>
      </c>
      <c r="K1658" s="4" t="s">
        <v>23</v>
      </c>
      <c r="L1658" s="4" t="s">
        <v>51</v>
      </c>
      <c r="M1658" s="8">
        <v>3</v>
      </c>
      <c r="N1658" s="5">
        <v>125.75</v>
      </c>
      <c r="O1658" s="6">
        <v>0</v>
      </c>
      <c r="P1658" s="5">
        <v>62.05</v>
      </c>
      <c r="Q1658" s="5">
        <f t="shared" si="100"/>
        <v>377.25</v>
      </c>
      <c r="R1658" s="5">
        <f t="shared" si="101"/>
        <v>186.14999999999998</v>
      </c>
      <c r="S1658" s="5">
        <f t="shared" si="102"/>
        <v>191.10000000000002</v>
      </c>
      <c r="T1658" s="7">
        <f t="shared" si="103"/>
        <v>0.50656063618290259</v>
      </c>
    </row>
    <row r="1659" spans="1:20" ht="15.6">
      <c r="A1659" s="2">
        <v>1652</v>
      </c>
      <c r="B1659" s="3">
        <v>46250</v>
      </c>
      <c r="C1659" s="4">
        <f>YEAR(SalesDataTable[[#This Row],[Order Date]])</f>
        <v>2026</v>
      </c>
      <c r="D1659" s="16" t="str">
        <f>"Q"&amp;ROUNDUP(MONTH(SalesDataTable[[#This Row],[Order Date]])/3,0)</f>
        <v>Q3</v>
      </c>
      <c r="E1659" s="4">
        <f>MONTH(SalesDataTable[[#This Row],[Order Date]])</f>
        <v>8</v>
      </c>
      <c r="F1659" s="16" t="str">
        <f>TEXT(SalesDataTable[[#This Row],[Order Date]],"MMM")</f>
        <v>Aug</v>
      </c>
      <c r="G1659" s="4" t="s">
        <v>0</v>
      </c>
      <c r="H1659" s="4" t="s">
        <v>1</v>
      </c>
      <c r="I1659" s="4" t="s">
        <v>2</v>
      </c>
      <c r="J1659" s="4" t="s">
        <v>3</v>
      </c>
      <c r="K1659" s="4" t="s">
        <v>14</v>
      </c>
      <c r="L1659" s="4" t="s">
        <v>15</v>
      </c>
      <c r="M1659" s="8">
        <v>1</v>
      </c>
      <c r="N1659" s="5">
        <v>35.619999999999997</v>
      </c>
      <c r="O1659" s="6">
        <v>0.1</v>
      </c>
      <c r="P1659" s="5">
        <v>13.55</v>
      </c>
      <c r="Q1659" s="5">
        <f t="shared" si="100"/>
        <v>32.058</v>
      </c>
      <c r="R1659" s="5">
        <f t="shared" si="101"/>
        <v>13.55</v>
      </c>
      <c r="S1659" s="5">
        <f t="shared" si="102"/>
        <v>18.507999999999999</v>
      </c>
      <c r="T1659" s="7">
        <f t="shared" si="103"/>
        <v>0.57732859192713204</v>
      </c>
    </row>
    <row r="1660" spans="1:20" ht="15.6">
      <c r="A1660" s="2">
        <v>2126</v>
      </c>
      <c r="B1660" s="3">
        <v>46250</v>
      </c>
      <c r="C1660" s="4">
        <f>YEAR(SalesDataTable[[#This Row],[Order Date]])</f>
        <v>2026</v>
      </c>
      <c r="D1660" s="16" t="str">
        <f>"Q"&amp;ROUNDUP(MONTH(SalesDataTable[[#This Row],[Order Date]])/3,0)</f>
        <v>Q3</v>
      </c>
      <c r="E1660" s="4">
        <f>MONTH(SalesDataTable[[#This Row],[Order Date]])</f>
        <v>8</v>
      </c>
      <c r="F1660" s="16" t="str">
        <f>TEXT(SalesDataTable[[#This Row],[Order Date]],"MMM")</f>
        <v>Aug</v>
      </c>
      <c r="G1660" s="4" t="s">
        <v>6</v>
      </c>
      <c r="H1660" s="4" t="s">
        <v>49</v>
      </c>
      <c r="I1660" s="4" t="s">
        <v>2</v>
      </c>
      <c r="J1660" s="4" t="s">
        <v>16</v>
      </c>
      <c r="K1660" s="4" t="s">
        <v>4</v>
      </c>
      <c r="L1660" s="4" t="s">
        <v>30</v>
      </c>
      <c r="M1660" s="8">
        <v>2</v>
      </c>
      <c r="N1660" s="5">
        <v>104.02</v>
      </c>
      <c r="O1660" s="6">
        <v>0</v>
      </c>
      <c r="P1660" s="5">
        <v>50.26</v>
      </c>
      <c r="Q1660" s="5">
        <f t="shared" si="100"/>
        <v>208.04</v>
      </c>
      <c r="R1660" s="5">
        <f t="shared" si="101"/>
        <v>100.52</v>
      </c>
      <c r="S1660" s="5">
        <f t="shared" si="102"/>
        <v>107.52</v>
      </c>
      <c r="T1660" s="7">
        <f t="shared" si="103"/>
        <v>0.51682368775235532</v>
      </c>
    </row>
    <row r="1661" spans="1:20" ht="15.6">
      <c r="A1661" s="2">
        <v>2282</v>
      </c>
      <c r="B1661" s="3">
        <v>46250</v>
      </c>
      <c r="C1661" s="4">
        <f>YEAR(SalesDataTable[[#This Row],[Order Date]])</f>
        <v>2026</v>
      </c>
      <c r="D1661" s="16" t="str">
        <f>"Q"&amp;ROUNDUP(MONTH(SalesDataTable[[#This Row],[Order Date]])/3,0)</f>
        <v>Q3</v>
      </c>
      <c r="E1661" s="4">
        <f>MONTH(SalesDataTable[[#This Row],[Order Date]])</f>
        <v>8</v>
      </c>
      <c r="F1661" s="16" t="str">
        <f>TEXT(SalesDataTable[[#This Row],[Order Date]],"MMM")</f>
        <v>Aug</v>
      </c>
      <c r="G1661" s="4" t="s">
        <v>6</v>
      </c>
      <c r="H1661" s="4" t="s">
        <v>27</v>
      </c>
      <c r="I1661" s="4" t="s">
        <v>8</v>
      </c>
      <c r="J1661" s="4" t="s">
        <v>16</v>
      </c>
      <c r="K1661" s="4" t="s">
        <v>9</v>
      </c>
      <c r="L1661" s="4" t="s">
        <v>10</v>
      </c>
      <c r="M1661" s="8">
        <v>8</v>
      </c>
      <c r="N1661" s="5">
        <v>92.71</v>
      </c>
      <c r="O1661" s="6">
        <v>0.1</v>
      </c>
      <c r="P1661" s="5">
        <v>44.83</v>
      </c>
      <c r="Q1661" s="5">
        <f t="shared" si="100"/>
        <v>667.51199999999994</v>
      </c>
      <c r="R1661" s="5">
        <f t="shared" si="101"/>
        <v>358.64</v>
      </c>
      <c r="S1661" s="5">
        <f t="shared" si="102"/>
        <v>308.87199999999996</v>
      </c>
      <c r="T1661" s="7">
        <f t="shared" si="103"/>
        <v>0.46272126943036229</v>
      </c>
    </row>
    <row r="1662" spans="1:20" ht="15.6">
      <c r="A1662" s="2">
        <v>2426</v>
      </c>
      <c r="B1662" s="3">
        <v>46250</v>
      </c>
      <c r="C1662" s="4">
        <f>YEAR(SalesDataTable[[#This Row],[Order Date]])</f>
        <v>2026</v>
      </c>
      <c r="D1662" s="16" t="str">
        <f>"Q"&amp;ROUNDUP(MONTH(SalesDataTable[[#This Row],[Order Date]])/3,0)</f>
        <v>Q3</v>
      </c>
      <c r="E1662" s="4">
        <f>MONTH(SalesDataTable[[#This Row],[Order Date]])</f>
        <v>8</v>
      </c>
      <c r="F1662" s="16" t="str">
        <f>TEXT(SalesDataTable[[#This Row],[Order Date]],"MMM")</f>
        <v>Aug</v>
      </c>
      <c r="G1662" s="4" t="s">
        <v>6</v>
      </c>
      <c r="H1662" s="4" t="s">
        <v>43</v>
      </c>
      <c r="I1662" s="4" t="s">
        <v>2</v>
      </c>
      <c r="J1662" s="4" t="s">
        <v>13</v>
      </c>
      <c r="K1662" s="4" t="s">
        <v>9</v>
      </c>
      <c r="L1662" s="4" t="s">
        <v>10</v>
      </c>
      <c r="M1662" s="8">
        <v>1</v>
      </c>
      <c r="N1662" s="5">
        <v>90.58</v>
      </c>
      <c r="O1662" s="6">
        <v>0</v>
      </c>
      <c r="P1662" s="5">
        <v>44.53</v>
      </c>
      <c r="Q1662" s="5">
        <f t="shared" si="100"/>
        <v>90.58</v>
      </c>
      <c r="R1662" s="5">
        <f t="shared" si="101"/>
        <v>44.53</v>
      </c>
      <c r="S1662" s="5">
        <f t="shared" si="102"/>
        <v>46.05</v>
      </c>
      <c r="T1662" s="7">
        <f t="shared" si="103"/>
        <v>0.50839037315080593</v>
      </c>
    </row>
    <row r="1663" spans="1:20" ht="15.6">
      <c r="A1663" s="2">
        <v>2534</v>
      </c>
      <c r="B1663" s="3">
        <v>46250</v>
      </c>
      <c r="C1663" s="4">
        <f>YEAR(SalesDataTable[[#This Row],[Order Date]])</f>
        <v>2026</v>
      </c>
      <c r="D1663" s="16" t="str">
        <f>"Q"&amp;ROUNDUP(MONTH(SalesDataTable[[#This Row],[Order Date]])/3,0)</f>
        <v>Q3</v>
      </c>
      <c r="E1663" s="4">
        <f>MONTH(SalesDataTable[[#This Row],[Order Date]])</f>
        <v>8</v>
      </c>
      <c r="F1663" s="16" t="str">
        <f>TEXT(SalesDataTable[[#This Row],[Order Date]],"MMM")</f>
        <v>Aug</v>
      </c>
      <c r="G1663" s="4" t="s">
        <v>6</v>
      </c>
      <c r="H1663" s="4" t="s">
        <v>49</v>
      </c>
      <c r="I1663" s="4" t="s">
        <v>2</v>
      </c>
      <c r="J1663" s="4" t="s">
        <v>13</v>
      </c>
      <c r="K1663" s="4" t="s">
        <v>23</v>
      </c>
      <c r="L1663" s="4" t="s">
        <v>51</v>
      </c>
      <c r="M1663" s="8">
        <v>1</v>
      </c>
      <c r="N1663" s="5">
        <v>120.22</v>
      </c>
      <c r="O1663" s="6">
        <v>0</v>
      </c>
      <c r="P1663" s="5">
        <v>62.31</v>
      </c>
      <c r="Q1663" s="5">
        <f t="shared" si="100"/>
        <v>120.22</v>
      </c>
      <c r="R1663" s="5">
        <f t="shared" si="101"/>
        <v>62.31</v>
      </c>
      <c r="S1663" s="5">
        <f t="shared" si="102"/>
        <v>57.91</v>
      </c>
      <c r="T1663" s="7">
        <f t="shared" si="103"/>
        <v>0.48170021627017134</v>
      </c>
    </row>
    <row r="1664" spans="1:20" ht="15.6">
      <c r="A1664" s="2">
        <v>2948</v>
      </c>
      <c r="B1664" s="3">
        <v>46250</v>
      </c>
      <c r="C1664" s="4">
        <f>YEAR(SalesDataTable[[#This Row],[Order Date]])</f>
        <v>2026</v>
      </c>
      <c r="D1664" s="16" t="str">
        <f>"Q"&amp;ROUNDUP(MONTH(SalesDataTable[[#This Row],[Order Date]])/3,0)</f>
        <v>Q3</v>
      </c>
      <c r="E1664" s="4">
        <f>MONTH(SalesDataTable[[#This Row],[Order Date]])</f>
        <v>8</v>
      </c>
      <c r="F1664" s="16" t="str">
        <f>TEXT(SalesDataTable[[#This Row],[Order Date]],"MMM")</f>
        <v>Aug</v>
      </c>
      <c r="G1664" s="4" t="s">
        <v>11</v>
      </c>
      <c r="H1664" s="4" t="s">
        <v>12</v>
      </c>
      <c r="I1664" s="4" t="s">
        <v>19</v>
      </c>
      <c r="J1664" s="4" t="s">
        <v>13</v>
      </c>
      <c r="K1664" s="4" t="s">
        <v>14</v>
      </c>
      <c r="L1664" s="4" t="s">
        <v>15</v>
      </c>
      <c r="M1664" s="8">
        <v>3</v>
      </c>
      <c r="N1664" s="5">
        <v>36.35</v>
      </c>
      <c r="O1664" s="6">
        <v>0</v>
      </c>
      <c r="P1664" s="5">
        <v>13.42</v>
      </c>
      <c r="Q1664" s="5">
        <f t="shared" si="100"/>
        <v>109.05000000000001</v>
      </c>
      <c r="R1664" s="5">
        <f t="shared" si="101"/>
        <v>40.26</v>
      </c>
      <c r="S1664" s="5">
        <f t="shared" si="102"/>
        <v>68.79000000000002</v>
      </c>
      <c r="T1664" s="7">
        <f t="shared" si="103"/>
        <v>0.63081155433287495</v>
      </c>
    </row>
    <row r="1665" spans="1:20" ht="15.6">
      <c r="A1665" s="2">
        <v>3141</v>
      </c>
      <c r="B1665" s="3">
        <v>46250</v>
      </c>
      <c r="C1665" s="4">
        <f>YEAR(SalesDataTable[[#This Row],[Order Date]])</f>
        <v>2026</v>
      </c>
      <c r="D1665" s="16" t="str">
        <f>"Q"&amp;ROUNDUP(MONTH(SalesDataTable[[#This Row],[Order Date]])/3,0)</f>
        <v>Q3</v>
      </c>
      <c r="E1665" s="4">
        <f>MONTH(SalesDataTable[[#This Row],[Order Date]])</f>
        <v>8</v>
      </c>
      <c r="F1665" s="16" t="str">
        <f>TEXT(SalesDataTable[[#This Row],[Order Date]],"MMM")</f>
        <v>Aug</v>
      </c>
      <c r="G1665" s="4" t="s">
        <v>6</v>
      </c>
      <c r="H1665" s="4" t="s">
        <v>43</v>
      </c>
      <c r="I1665" s="4" t="s">
        <v>28</v>
      </c>
      <c r="J1665" s="4" t="s">
        <v>3</v>
      </c>
      <c r="K1665" s="4" t="s">
        <v>23</v>
      </c>
      <c r="L1665" s="4" t="s">
        <v>29</v>
      </c>
      <c r="M1665" s="8">
        <v>2</v>
      </c>
      <c r="N1665" s="5">
        <v>195.28</v>
      </c>
      <c r="O1665" s="6">
        <v>0</v>
      </c>
      <c r="P1665" s="5">
        <v>102.24</v>
      </c>
      <c r="Q1665" s="5">
        <f t="shared" si="100"/>
        <v>390.56</v>
      </c>
      <c r="R1665" s="5">
        <f t="shared" si="101"/>
        <v>204.48</v>
      </c>
      <c r="S1665" s="5">
        <f t="shared" si="102"/>
        <v>186.08</v>
      </c>
      <c r="T1665" s="7">
        <f t="shared" si="103"/>
        <v>0.4764440802949611</v>
      </c>
    </row>
    <row r="1666" spans="1:20" ht="15.6">
      <c r="A1666" s="2">
        <v>3935</v>
      </c>
      <c r="B1666" s="3">
        <v>46250</v>
      </c>
      <c r="C1666" s="4">
        <f>YEAR(SalesDataTable[[#This Row],[Order Date]])</f>
        <v>2026</v>
      </c>
      <c r="D1666" s="16" t="str">
        <f>"Q"&amp;ROUNDUP(MONTH(SalesDataTable[[#This Row],[Order Date]])/3,0)</f>
        <v>Q3</v>
      </c>
      <c r="E1666" s="4">
        <f>MONTH(SalesDataTable[[#This Row],[Order Date]])</f>
        <v>8</v>
      </c>
      <c r="F1666" s="16" t="str">
        <f>TEXT(SalesDataTable[[#This Row],[Order Date]],"MMM")</f>
        <v>Aug</v>
      </c>
      <c r="G1666" s="4" t="s">
        <v>11</v>
      </c>
      <c r="H1666" s="4" t="s">
        <v>52</v>
      </c>
      <c r="I1666" s="4" t="s">
        <v>28</v>
      </c>
      <c r="J1666" s="4" t="s">
        <v>3</v>
      </c>
      <c r="K1666" s="4" t="s">
        <v>14</v>
      </c>
      <c r="L1666" s="4" t="s">
        <v>32</v>
      </c>
      <c r="M1666" s="8">
        <v>4</v>
      </c>
      <c r="N1666" s="5">
        <v>46.05</v>
      </c>
      <c r="O1666" s="6">
        <v>0</v>
      </c>
      <c r="P1666" s="5">
        <v>18.75</v>
      </c>
      <c r="Q1666" s="5">
        <f t="shared" ref="Q1666:Q1729" si="104">M1666*N1666*(1-O1666)</f>
        <v>184.2</v>
      </c>
      <c r="R1666" s="5">
        <f t="shared" ref="R1666:R1729" si="105">M1666*P1666</f>
        <v>75</v>
      </c>
      <c r="S1666" s="5">
        <f t="shared" ref="S1666:S1729" si="106">Q1666-R1666</f>
        <v>109.19999999999999</v>
      </c>
      <c r="T1666" s="7">
        <f t="shared" ref="T1666:T1729" si="107">IFERROR(S1666/Q1666,0)</f>
        <v>0.5928338762214983</v>
      </c>
    </row>
    <row r="1667" spans="1:20" ht="15.6">
      <c r="A1667" s="2">
        <v>4636</v>
      </c>
      <c r="B1667" s="3">
        <v>46250</v>
      </c>
      <c r="C1667" s="4">
        <f>YEAR(SalesDataTable[[#This Row],[Order Date]])</f>
        <v>2026</v>
      </c>
      <c r="D1667" s="16" t="str">
        <f>"Q"&amp;ROUNDUP(MONTH(SalesDataTable[[#This Row],[Order Date]])/3,0)</f>
        <v>Q3</v>
      </c>
      <c r="E1667" s="4">
        <f>MONTH(SalesDataTable[[#This Row],[Order Date]])</f>
        <v>8</v>
      </c>
      <c r="F1667" s="16" t="str">
        <f>TEXT(SalesDataTable[[#This Row],[Order Date]],"MMM")</f>
        <v>Aug</v>
      </c>
      <c r="G1667" s="4" t="s">
        <v>0</v>
      </c>
      <c r="H1667" s="4" t="s">
        <v>1</v>
      </c>
      <c r="I1667" s="4" t="s">
        <v>19</v>
      </c>
      <c r="J1667" s="4" t="s">
        <v>3</v>
      </c>
      <c r="K1667" s="4" t="s">
        <v>23</v>
      </c>
      <c r="L1667" s="4" t="s">
        <v>40</v>
      </c>
      <c r="M1667" s="8">
        <v>1</v>
      </c>
      <c r="N1667" s="5">
        <v>81.040000000000006</v>
      </c>
      <c r="O1667" s="6">
        <v>0.1</v>
      </c>
      <c r="P1667" s="5">
        <v>39.29</v>
      </c>
      <c r="Q1667" s="5">
        <f t="shared" si="104"/>
        <v>72.936000000000007</v>
      </c>
      <c r="R1667" s="5">
        <f t="shared" si="105"/>
        <v>39.29</v>
      </c>
      <c r="S1667" s="5">
        <f t="shared" si="106"/>
        <v>33.646000000000008</v>
      </c>
      <c r="T1667" s="7">
        <f t="shared" si="107"/>
        <v>0.46130854447735009</v>
      </c>
    </row>
    <row r="1668" spans="1:20" ht="15.6">
      <c r="A1668" s="2">
        <v>4895</v>
      </c>
      <c r="B1668" s="3">
        <v>46250</v>
      </c>
      <c r="C1668" s="4">
        <f>YEAR(SalesDataTable[[#This Row],[Order Date]])</f>
        <v>2026</v>
      </c>
      <c r="D1668" s="16" t="str">
        <f>"Q"&amp;ROUNDUP(MONTH(SalesDataTable[[#This Row],[Order Date]])/3,0)</f>
        <v>Q3</v>
      </c>
      <c r="E1668" s="4">
        <f>MONTH(SalesDataTable[[#This Row],[Order Date]])</f>
        <v>8</v>
      </c>
      <c r="F1668" s="16" t="str">
        <f>TEXT(SalesDataTable[[#This Row],[Order Date]],"MMM")</f>
        <v>Aug</v>
      </c>
      <c r="G1668" s="4" t="s">
        <v>0</v>
      </c>
      <c r="H1668" s="4" t="s">
        <v>50</v>
      </c>
      <c r="I1668" s="4" t="s">
        <v>19</v>
      </c>
      <c r="J1668" s="4" t="s">
        <v>16</v>
      </c>
      <c r="K1668" s="4" t="s">
        <v>23</v>
      </c>
      <c r="L1668" s="4" t="s">
        <v>29</v>
      </c>
      <c r="M1668" s="8">
        <v>1</v>
      </c>
      <c r="N1668" s="5">
        <v>191.12</v>
      </c>
      <c r="O1668" s="6">
        <v>0.05</v>
      </c>
      <c r="P1668" s="5">
        <v>106.14</v>
      </c>
      <c r="Q1668" s="5">
        <f t="shared" si="104"/>
        <v>181.56399999999999</v>
      </c>
      <c r="R1668" s="5">
        <f t="shared" si="105"/>
        <v>106.14</v>
      </c>
      <c r="S1668" s="5">
        <f t="shared" si="106"/>
        <v>75.423999999999992</v>
      </c>
      <c r="T1668" s="7">
        <f t="shared" si="107"/>
        <v>0.41541274702033443</v>
      </c>
    </row>
    <row r="1669" spans="1:20" ht="15.6">
      <c r="A1669" s="2">
        <v>5029</v>
      </c>
      <c r="B1669" s="3">
        <v>46250</v>
      </c>
      <c r="C1669" s="4">
        <f>YEAR(SalesDataTable[[#This Row],[Order Date]])</f>
        <v>2026</v>
      </c>
      <c r="D1669" s="16" t="str">
        <f>"Q"&amp;ROUNDUP(MONTH(SalesDataTable[[#This Row],[Order Date]])/3,0)</f>
        <v>Q3</v>
      </c>
      <c r="E1669" s="4">
        <f>MONTH(SalesDataTable[[#This Row],[Order Date]])</f>
        <v>8</v>
      </c>
      <c r="F1669" s="16" t="str">
        <f>TEXT(SalesDataTable[[#This Row],[Order Date]],"MMM")</f>
        <v>Aug</v>
      </c>
      <c r="G1669" s="4" t="s">
        <v>0</v>
      </c>
      <c r="H1669" s="4" t="s">
        <v>50</v>
      </c>
      <c r="I1669" s="4" t="s">
        <v>2</v>
      </c>
      <c r="J1669" s="4" t="s">
        <v>13</v>
      </c>
      <c r="K1669" s="4" t="s">
        <v>9</v>
      </c>
      <c r="L1669" s="4" t="s">
        <v>37</v>
      </c>
      <c r="M1669" s="8">
        <v>1</v>
      </c>
      <c r="N1669" s="5">
        <v>156.19</v>
      </c>
      <c r="O1669" s="6">
        <v>0</v>
      </c>
      <c r="P1669" s="5">
        <v>79.239999999999995</v>
      </c>
      <c r="Q1669" s="5">
        <f t="shared" si="104"/>
        <v>156.19</v>
      </c>
      <c r="R1669" s="5">
        <f t="shared" si="105"/>
        <v>79.239999999999995</v>
      </c>
      <c r="S1669" s="5">
        <f t="shared" si="106"/>
        <v>76.95</v>
      </c>
      <c r="T1669" s="7">
        <f t="shared" si="107"/>
        <v>0.49266918496702738</v>
      </c>
    </row>
    <row r="1670" spans="1:20" ht="15.6">
      <c r="A1670" s="2">
        <v>1965</v>
      </c>
      <c r="B1670" s="3">
        <v>46251</v>
      </c>
      <c r="C1670" s="4">
        <f>YEAR(SalesDataTable[[#This Row],[Order Date]])</f>
        <v>2026</v>
      </c>
      <c r="D1670" s="16" t="str">
        <f>"Q"&amp;ROUNDUP(MONTH(SalesDataTable[[#This Row],[Order Date]])/3,0)</f>
        <v>Q3</v>
      </c>
      <c r="E1670" s="4">
        <f>MONTH(SalesDataTable[[#This Row],[Order Date]])</f>
        <v>8</v>
      </c>
      <c r="F1670" s="16" t="str">
        <f>TEXT(SalesDataTable[[#This Row],[Order Date]],"MMM")</f>
        <v>Aug</v>
      </c>
      <c r="G1670" s="4" t="s">
        <v>6</v>
      </c>
      <c r="H1670" s="4" t="s">
        <v>41</v>
      </c>
      <c r="I1670" s="4" t="s">
        <v>2</v>
      </c>
      <c r="J1670" s="4" t="s">
        <v>3</v>
      </c>
      <c r="K1670" s="4" t="s">
        <v>14</v>
      </c>
      <c r="L1670" s="4" t="s">
        <v>15</v>
      </c>
      <c r="M1670" s="8">
        <v>4</v>
      </c>
      <c r="N1670" s="5">
        <v>36.93</v>
      </c>
      <c r="O1670" s="6">
        <v>0</v>
      </c>
      <c r="P1670" s="5">
        <v>13.36</v>
      </c>
      <c r="Q1670" s="5">
        <f t="shared" si="104"/>
        <v>147.72</v>
      </c>
      <c r="R1670" s="5">
        <f t="shared" si="105"/>
        <v>53.44</v>
      </c>
      <c r="S1670" s="5">
        <f t="shared" si="106"/>
        <v>94.28</v>
      </c>
      <c r="T1670" s="7">
        <f t="shared" si="107"/>
        <v>0.63823449769834828</v>
      </c>
    </row>
    <row r="1671" spans="1:20" ht="15.6">
      <c r="A1671" s="2">
        <v>3647</v>
      </c>
      <c r="B1671" s="3">
        <v>46251</v>
      </c>
      <c r="C1671" s="4">
        <f>YEAR(SalesDataTable[[#This Row],[Order Date]])</f>
        <v>2026</v>
      </c>
      <c r="D1671" s="16" t="str">
        <f>"Q"&amp;ROUNDUP(MONTH(SalesDataTable[[#This Row],[Order Date]])/3,0)</f>
        <v>Q3</v>
      </c>
      <c r="E1671" s="4">
        <f>MONTH(SalesDataTable[[#This Row],[Order Date]])</f>
        <v>8</v>
      </c>
      <c r="F1671" s="16" t="str">
        <f>TEXT(SalesDataTable[[#This Row],[Order Date]],"MMM")</f>
        <v>Aug</v>
      </c>
      <c r="G1671" s="4" t="s">
        <v>6</v>
      </c>
      <c r="H1671" s="4" t="s">
        <v>43</v>
      </c>
      <c r="I1671" s="4" t="s">
        <v>19</v>
      </c>
      <c r="J1671" s="4" t="s">
        <v>3</v>
      </c>
      <c r="K1671" s="4" t="s">
        <v>4</v>
      </c>
      <c r="L1671" s="4" t="s">
        <v>30</v>
      </c>
      <c r="M1671" s="8">
        <v>3</v>
      </c>
      <c r="N1671" s="5">
        <v>104.96</v>
      </c>
      <c r="O1671" s="6">
        <v>0.05</v>
      </c>
      <c r="P1671" s="5">
        <v>51.66</v>
      </c>
      <c r="Q1671" s="5">
        <f t="shared" si="104"/>
        <v>299.13599999999997</v>
      </c>
      <c r="R1671" s="5">
        <f t="shared" si="105"/>
        <v>154.97999999999999</v>
      </c>
      <c r="S1671" s="5">
        <f t="shared" si="106"/>
        <v>144.15599999999998</v>
      </c>
      <c r="T1671" s="7">
        <f t="shared" si="107"/>
        <v>0.48190789473684209</v>
      </c>
    </row>
    <row r="1672" spans="1:20" ht="15.6">
      <c r="A1672" s="2">
        <v>3918</v>
      </c>
      <c r="B1672" s="3">
        <v>46251</v>
      </c>
      <c r="C1672" s="4">
        <f>YEAR(SalesDataTable[[#This Row],[Order Date]])</f>
        <v>2026</v>
      </c>
      <c r="D1672" s="16" t="str">
        <f>"Q"&amp;ROUNDUP(MONTH(SalesDataTable[[#This Row],[Order Date]])/3,0)</f>
        <v>Q3</v>
      </c>
      <c r="E1672" s="4">
        <f>MONTH(SalesDataTable[[#This Row],[Order Date]])</f>
        <v>8</v>
      </c>
      <c r="F1672" s="16" t="str">
        <f>TEXT(SalesDataTable[[#This Row],[Order Date]],"MMM")</f>
        <v>Aug</v>
      </c>
      <c r="G1672" s="4" t="s">
        <v>6</v>
      </c>
      <c r="H1672" s="4" t="s">
        <v>7</v>
      </c>
      <c r="I1672" s="4" t="s">
        <v>28</v>
      </c>
      <c r="J1672" s="4" t="s">
        <v>13</v>
      </c>
      <c r="K1672" s="4" t="s">
        <v>14</v>
      </c>
      <c r="L1672" s="4" t="s">
        <v>48</v>
      </c>
      <c r="M1672" s="8">
        <v>3</v>
      </c>
      <c r="N1672" s="5">
        <v>168.51</v>
      </c>
      <c r="O1672" s="6">
        <v>0</v>
      </c>
      <c r="P1672" s="5">
        <v>85.34</v>
      </c>
      <c r="Q1672" s="5">
        <f t="shared" si="104"/>
        <v>505.53</v>
      </c>
      <c r="R1672" s="5">
        <f t="shared" si="105"/>
        <v>256.02</v>
      </c>
      <c r="S1672" s="5">
        <f t="shared" si="106"/>
        <v>249.51</v>
      </c>
      <c r="T1672" s="7">
        <f t="shared" si="107"/>
        <v>0.49356121298439265</v>
      </c>
    </row>
    <row r="1673" spans="1:20" ht="15.6">
      <c r="A1673" s="2">
        <v>4256</v>
      </c>
      <c r="B1673" s="3">
        <v>46251</v>
      </c>
      <c r="C1673" s="4">
        <f>YEAR(SalesDataTable[[#This Row],[Order Date]])</f>
        <v>2026</v>
      </c>
      <c r="D1673" s="16" t="str">
        <f>"Q"&amp;ROUNDUP(MONTH(SalesDataTable[[#This Row],[Order Date]])/3,0)</f>
        <v>Q3</v>
      </c>
      <c r="E1673" s="4">
        <f>MONTH(SalesDataTable[[#This Row],[Order Date]])</f>
        <v>8</v>
      </c>
      <c r="F1673" s="16" t="str">
        <f>TEXT(SalesDataTable[[#This Row],[Order Date]],"MMM")</f>
        <v>Aug</v>
      </c>
      <c r="G1673" s="4" t="s">
        <v>6</v>
      </c>
      <c r="H1673" s="4" t="s">
        <v>43</v>
      </c>
      <c r="I1673" s="4" t="s">
        <v>19</v>
      </c>
      <c r="J1673" s="4" t="s">
        <v>13</v>
      </c>
      <c r="K1673" s="4" t="s">
        <v>14</v>
      </c>
      <c r="L1673" s="4" t="s">
        <v>32</v>
      </c>
      <c r="M1673" s="8">
        <v>1</v>
      </c>
      <c r="N1673" s="5">
        <v>46.44</v>
      </c>
      <c r="O1673" s="6">
        <v>0.05</v>
      </c>
      <c r="P1673" s="5">
        <v>18.59</v>
      </c>
      <c r="Q1673" s="5">
        <f t="shared" si="104"/>
        <v>44.117999999999995</v>
      </c>
      <c r="R1673" s="5">
        <f t="shared" si="105"/>
        <v>18.59</v>
      </c>
      <c r="S1673" s="5">
        <f t="shared" si="106"/>
        <v>25.527999999999995</v>
      </c>
      <c r="T1673" s="7">
        <f t="shared" si="107"/>
        <v>0.57863003762636556</v>
      </c>
    </row>
    <row r="1674" spans="1:20" ht="15.6">
      <c r="A1674" s="2">
        <v>5087</v>
      </c>
      <c r="B1674" s="3">
        <v>46251</v>
      </c>
      <c r="C1674" s="4">
        <f>YEAR(SalesDataTable[[#This Row],[Order Date]])</f>
        <v>2026</v>
      </c>
      <c r="D1674" s="16" t="str">
        <f>"Q"&amp;ROUNDUP(MONTH(SalesDataTable[[#This Row],[Order Date]])/3,0)</f>
        <v>Q3</v>
      </c>
      <c r="E1674" s="4">
        <f>MONTH(SalesDataTable[[#This Row],[Order Date]])</f>
        <v>8</v>
      </c>
      <c r="F1674" s="16" t="str">
        <f>TEXT(SalesDataTable[[#This Row],[Order Date]],"MMM")</f>
        <v>Aug</v>
      </c>
      <c r="G1674" s="4" t="s">
        <v>0</v>
      </c>
      <c r="H1674" s="4" t="s">
        <v>1</v>
      </c>
      <c r="I1674" s="4" t="s">
        <v>2</v>
      </c>
      <c r="J1674" s="4" t="s">
        <v>13</v>
      </c>
      <c r="K1674" s="4" t="s">
        <v>9</v>
      </c>
      <c r="L1674" s="4" t="s">
        <v>46</v>
      </c>
      <c r="M1674" s="8">
        <v>1</v>
      </c>
      <c r="N1674" s="5">
        <v>69.900000000000006</v>
      </c>
      <c r="O1674" s="6">
        <v>0.1</v>
      </c>
      <c r="P1674" s="5">
        <v>31.43</v>
      </c>
      <c r="Q1674" s="5">
        <f t="shared" si="104"/>
        <v>62.910000000000004</v>
      </c>
      <c r="R1674" s="5">
        <f t="shared" si="105"/>
        <v>31.43</v>
      </c>
      <c r="S1674" s="5">
        <f t="shared" si="106"/>
        <v>31.480000000000004</v>
      </c>
      <c r="T1674" s="7">
        <f t="shared" si="107"/>
        <v>0.50039739310125575</v>
      </c>
    </row>
    <row r="1675" spans="1:20" ht="15.6">
      <c r="A1675" s="2">
        <v>1921</v>
      </c>
      <c r="B1675" s="3">
        <v>46252</v>
      </c>
      <c r="C1675" s="4">
        <f>YEAR(SalesDataTable[[#This Row],[Order Date]])</f>
        <v>2026</v>
      </c>
      <c r="D1675" s="16" t="str">
        <f>"Q"&amp;ROUNDUP(MONTH(SalesDataTable[[#This Row],[Order Date]])/3,0)</f>
        <v>Q3</v>
      </c>
      <c r="E1675" s="4">
        <f>MONTH(SalesDataTable[[#This Row],[Order Date]])</f>
        <v>8</v>
      </c>
      <c r="F1675" s="16" t="str">
        <f>TEXT(SalesDataTable[[#This Row],[Order Date]],"MMM")</f>
        <v>Aug</v>
      </c>
      <c r="G1675" s="4" t="s">
        <v>20</v>
      </c>
      <c r="H1675" s="4" t="s">
        <v>47</v>
      </c>
      <c r="I1675" s="4" t="s">
        <v>2</v>
      </c>
      <c r="J1675" s="4" t="s">
        <v>13</v>
      </c>
      <c r="K1675" s="4" t="s">
        <v>4</v>
      </c>
      <c r="L1675" s="4" t="s">
        <v>26</v>
      </c>
      <c r="M1675" s="8">
        <v>2</v>
      </c>
      <c r="N1675" s="5">
        <v>39.83</v>
      </c>
      <c r="O1675" s="6">
        <v>0</v>
      </c>
      <c r="P1675" s="5">
        <v>17.18</v>
      </c>
      <c r="Q1675" s="5">
        <f t="shared" si="104"/>
        <v>79.66</v>
      </c>
      <c r="R1675" s="5">
        <f t="shared" si="105"/>
        <v>34.36</v>
      </c>
      <c r="S1675" s="5">
        <f t="shared" si="106"/>
        <v>45.3</v>
      </c>
      <c r="T1675" s="7">
        <f t="shared" si="107"/>
        <v>0.56866683404468987</v>
      </c>
    </row>
    <row r="1676" spans="1:20" ht="15.6">
      <c r="A1676" s="2">
        <v>1966</v>
      </c>
      <c r="B1676" s="3">
        <v>46252</v>
      </c>
      <c r="C1676" s="4">
        <f>YEAR(SalesDataTable[[#This Row],[Order Date]])</f>
        <v>2026</v>
      </c>
      <c r="D1676" s="16" t="str">
        <f>"Q"&amp;ROUNDUP(MONTH(SalesDataTable[[#This Row],[Order Date]])/3,0)</f>
        <v>Q3</v>
      </c>
      <c r="E1676" s="4">
        <f>MONTH(SalesDataTable[[#This Row],[Order Date]])</f>
        <v>8</v>
      </c>
      <c r="F1676" s="16" t="str">
        <f>TEXT(SalesDataTable[[#This Row],[Order Date]],"MMM")</f>
        <v>Aug</v>
      </c>
      <c r="G1676" s="4" t="s">
        <v>0</v>
      </c>
      <c r="H1676" s="4" t="s">
        <v>36</v>
      </c>
      <c r="I1676" s="4" t="s">
        <v>2</v>
      </c>
      <c r="J1676" s="4" t="s">
        <v>13</v>
      </c>
      <c r="K1676" s="4" t="s">
        <v>14</v>
      </c>
      <c r="L1676" s="4" t="s">
        <v>15</v>
      </c>
      <c r="M1676" s="8">
        <v>2</v>
      </c>
      <c r="N1676" s="5">
        <v>36.020000000000003</v>
      </c>
      <c r="O1676" s="6">
        <v>0</v>
      </c>
      <c r="P1676" s="5">
        <v>13.87</v>
      </c>
      <c r="Q1676" s="5">
        <f t="shared" si="104"/>
        <v>72.040000000000006</v>
      </c>
      <c r="R1676" s="5">
        <f t="shared" si="105"/>
        <v>27.74</v>
      </c>
      <c r="S1676" s="5">
        <f t="shared" si="106"/>
        <v>44.300000000000011</v>
      </c>
      <c r="T1676" s="7">
        <f t="shared" si="107"/>
        <v>0.61493614658523055</v>
      </c>
    </row>
    <row r="1677" spans="1:20" ht="15.6">
      <c r="A1677" s="2">
        <v>2431</v>
      </c>
      <c r="B1677" s="3">
        <v>46252</v>
      </c>
      <c r="C1677" s="4">
        <f>YEAR(SalesDataTable[[#This Row],[Order Date]])</f>
        <v>2026</v>
      </c>
      <c r="D1677" s="16" t="str">
        <f>"Q"&amp;ROUNDUP(MONTH(SalesDataTable[[#This Row],[Order Date]])/3,0)</f>
        <v>Q3</v>
      </c>
      <c r="E1677" s="4">
        <f>MONTH(SalesDataTable[[#This Row],[Order Date]])</f>
        <v>8</v>
      </c>
      <c r="F1677" s="16" t="str">
        <f>TEXT(SalesDataTable[[#This Row],[Order Date]],"MMM")</f>
        <v>Aug</v>
      </c>
      <c r="G1677" s="4" t="s">
        <v>0</v>
      </c>
      <c r="H1677" s="4" t="s">
        <v>50</v>
      </c>
      <c r="I1677" s="4" t="s">
        <v>28</v>
      </c>
      <c r="J1677" s="4" t="s">
        <v>16</v>
      </c>
      <c r="K1677" s="4" t="s">
        <v>34</v>
      </c>
      <c r="L1677" s="4" t="s">
        <v>38</v>
      </c>
      <c r="M1677" s="8">
        <v>3</v>
      </c>
      <c r="N1677" s="5">
        <v>125.31</v>
      </c>
      <c r="O1677" s="6">
        <v>0</v>
      </c>
      <c r="P1677" s="5">
        <v>67.64</v>
      </c>
      <c r="Q1677" s="5">
        <f t="shared" si="104"/>
        <v>375.93</v>
      </c>
      <c r="R1677" s="5">
        <f t="shared" si="105"/>
        <v>202.92000000000002</v>
      </c>
      <c r="S1677" s="5">
        <f t="shared" si="106"/>
        <v>173.01</v>
      </c>
      <c r="T1677" s="7">
        <f t="shared" si="107"/>
        <v>0.46021865772883247</v>
      </c>
    </row>
    <row r="1678" spans="1:20" ht="15.6">
      <c r="A1678" s="2">
        <v>3676</v>
      </c>
      <c r="B1678" s="3">
        <v>46252</v>
      </c>
      <c r="C1678" s="4">
        <f>YEAR(SalesDataTable[[#This Row],[Order Date]])</f>
        <v>2026</v>
      </c>
      <c r="D1678" s="16" t="str">
        <f>"Q"&amp;ROUNDUP(MONTH(SalesDataTable[[#This Row],[Order Date]])/3,0)</f>
        <v>Q3</v>
      </c>
      <c r="E1678" s="4">
        <f>MONTH(SalesDataTable[[#This Row],[Order Date]])</f>
        <v>8</v>
      </c>
      <c r="F1678" s="16" t="str">
        <f>TEXT(SalesDataTable[[#This Row],[Order Date]],"MMM")</f>
        <v>Aug</v>
      </c>
      <c r="G1678" s="4" t="s">
        <v>6</v>
      </c>
      <c r="H1678" s="4" t="s">
        <v>43</v>
      </c>
      <c r="I1678" s="4" t="s">
        <v>2</v>
      </c>
      <c r="J1678" s="4" t="s">
        <v>3</v>
      </c>
      <c r="K1678" s="4" t="s">
        <v>9</v>
      </c>
      <c r="L1678" s="4" t="s">
        <v>10</v>
      </c>
      <c r="M1678" s="8">
        <v>3</v>
      </c>
      <c r="N1678" s="5">
        <v>92.5</v>
      </c>
      <c r="O1678" s="6">
        <v>0.1</v>
      </c>
      <c r="P1678" s="5">
        <v>46.38</v>
      </c>
      <c r="Q1678" s="5">
        <f t="shared" si="104"/>
        <v>249.75</v>
      </c>
      <c r="R1678" s="5">
        <f t="shared" si="105"/>
        <v>139.14000000000001</v>
      </c>
      <c r="S1678" s="5">
        <f t="shared" si="106"/>
        <v>110.60999999999999</v>
      </c>
      <c r="T1678" s="7">
        <f t="shared" si="107"/>
        <v>0.4428828828828828</v>
      </c>
    </row>
    <row r="1679" spans="1:20" ht="15.6">
      <c r="A1679" s="2">
        <v>3972</v>
      </c>
      <c r="B1679" s="3">
        <v>46252</v>
      </c>
      <c r="C1679" s="4">
        <f>YEAR(SalesDataTable[[#This Row],[Order Date]])</f>
        <v>2026</v>
      </c>
      <c r="D1679" s="16" t="str">
        <f>"Q"&amp;ROUNDUP(MONTH(SalesDataTable[[#This Row],[Order Date]])/3,0)</f>
        <v>Q3</v>
      </c>
      <c r="E1679" s="4">
        <f>MONTH(SalesDataTable[[#This Row],[Order Date]])</f>
        <v>8</v>
      </c>
      <c r="F1679" s="16" t="str">
        <f>TEXT(SalesDataTable[[#This Row],[Order Date]],"MMM")</f>
        <v>Aug</v>
      </c>
      <c r="G1679" s="4" t="s">
        <v>6</v>
      </c>
      <c r="H1679" s="4" t="s">
        <v>7</v>
      </c>
      <c r="I1679" s="4" t="s">
        <v>8</v>
      </c>
      <c r="J1679" s="4" t="s">
        <v>16</v>
      </c>
      <c r="K1679" s="4" t="s">
        <v>4</v>
      </c>
      <c r="L1679" s="4" t="s">
        <v>30</v>
      </c>
      <c r="M1679" s="8">
        <v>5</v>
      </c>
      <c r="N1679" s="5">
        <v>100.48</v>
      </c>
      <c r="O1679" s="6">
        <v>0.1</v>
      </c>
      <c r="P1679" s="5">
        <v>49.67</v>
      </c>
      <c r="Q1679" s="5">
        <f t="shared" si="104"/>
        <v>452.16</v>
      </c>
      <c r="R1679" s="5">
        <f t="shared" si="105"/>
        <v>248.35000000000002</v>
      </c>
      <c r="S1679" s="5">
        <f t="shared" si="106"/>
        <v>203.81</v>
      </c>
      <c r="T1679" s="7">
        <f t="shared" si="107"/>
        <v>0.45074752300070769</v>
      </c>
    </row>
    <row r="1680" spans="1:20" ht="15.6">
      <c r="A1680" s="2">
        <v>4056</v>
      </c>
      <c r="B1680" s="3">
        <v>46252</v>
      </c>
      <c r="C1680" s="4">
        <f>YEAR(SalesDataTable[[#This Row],[Order Date]])</f>
        <v>2026</v>
      </c>
      <c r="D1680" s="16" t="str">
        <f>"Q"&amp;ROUNDUP(MONTH(SalesDataTable[[#This Row],[Order Date]])/3,0)</f>
        <v>Q3</v>
      </c>
      <c r="E1680" s="4">
        <f>MONTH(SalesDataTable[[#This Row],[Order Date]])</f>
        <v>8</v>
      </c>
      <c r="F1680" s="16" t="str">
        <f>TEXT(SalesDataTable[[#This Row],[Order Date]],"MMM")</f>
        <v>Aug</v>
      </c>
      <c r="G1680" s="4" t="s">
        <v>0</v>
      </c>
      <c r="H1680" s="4" t="s">
        <v>50</v>
      </c>
      <c r="I1680" s="4" t="s">
        <v>28</v>
      </c>
      <c r="J1680" s="4" t="s">
        <v>13</v>
      </c>
      <c r="K1680" s="4" t="s">
        <v>23</v>
      </c>
      <c r="L1680" s="4" t="s">
        <v>40</v>
      </c>
      <c r="M1680" s="8">
        <v>2</v>
      </c>
      <c r="N1680" s="5">
        <v>79.78</v>
      </c>
      <c r="O1680" s="6">
        <v>0</v>
      </c>
      <c r="P1680" s="5">
        <v>38.770000000000003</v>
      </c>
      <c r="Q1680" s="5">
        <f t="shared" si="104"/>
        <v>159.56</v>
      </c>
      <c r="R1680" s="5">
        <f t="shared" si="105"/>
        <v>77.540000000000006</v>
      </c>
      <c r="S1680" s="5">
        <f t="shared" si="106"/>
        <v>82.02</v>
      </c>
      <c r="T1680" s="7">
        <f t="shared" si="107"/>
        <v>0.51403860616695907</v>
      </c>
    </row>
    <row r="1681" spans="1:20" ht="15.6">
      <c r="A1681" s="2">
        <v>4471</v>
      </c>
      <c r="B1681" s="3">
        <v>46252</v>
      </c>
      <c r="C1681" s="4">
        <f>YEAR(SalesDataTable[[#This Row],[Order Date]])</f>
        <v>2026</v>
      </c>
      <c r="D1681" s="16" t="str">
        <f>"Q"&amp;ROUNDUP(MONTH(SalesDataTable[[#This Row],[Order Date]])/3,0)</f>
        <v>Q3</v>
      </c>
      <c r="E1681" s="4">
        <f>MONTH(SalesDataTable[[#This Row],[Order Date]])</f>
        <v>8</v>
      </c>
      <c r="F1681" s="16" t="str">
        <f>TEXT(SalesDataTable[[#This Row],[Order Date]],"MMM")</f>
        <v>Aug</v>
      </c>
      <c r="G1681" s="4" t="s">
        <v>11</v>
      </c>
      <c r="H1681" s="4" t="s">
        <v>39</v>
      </c>
      <c r="I1681" s="4" t="s">
        <v>8</v>
      </c>
      <c r="J1681" s="4" t="s">
        <v>16</v>
      </c>
      <c r="K1681" s="4" t="s">
        <v>9</v>
      </c>
      <c r="L1681" s="4" t="s">
        <v>17</v>
      </c>
      <c r="M1681" s="8">
        <v>4</v>
      </c>
      <c r="N1681" s="5">
        <v>144.44</v>
      </c>
      <c r="O1681" s="6">
        <v>0.1</v>
      </c>
      <c r="P1681" s="5">
        <v>77.66</v>
      </c>
      <c r="Q1681" s="5">
        <f t="shared" si="104"/>
        <v>519.98400000000004</v>
      </c>
      <c r="R1681" s="5">
        <f t="shared" si="105"/>
        <v>310.64</v>
      </c>
      <c r="S1681" s="5">
        <f t="shared" si="106"/>
        <v>209.34400000000005</v>
      </c>
      <c r="T1681" s="7">
        <f t="shared" si="107"/>
        <v>0.4025970029847073</v>
      </c>
    </row>
    <row r="1682" spans="1:20" ht="15.6">
      <c r="A1682" s="2">
        <v>1054</v>
      </c>
      <c r="B1682" s="3">
        <v>46253</v>
      </c>
      <c r="C1682" s="4">
        <f>YEAR(SalesDataTable[[#This Row],[Order Date]])</f>
        <v>2026</v>
      </c>
      <c r="D1682" s="16" t="str">
        <f>"Q"&amp;ROUNDUP(MONTH(SalesDataTable[[#This Row],[Order Date]])/3,0)</f>
        <v>Q3</v>
      </c>
      <c r="E1682" s="4">
        <f>MONTH(SalesDataTable[[#This Row],[Order Date]])</f>
        <v>8</v>
      </c>
      <c r="F1682" s="16" t="str">
        <f>TEXT(SalesDataTable[[#This Row],[Order Date]],"MMM")</f>
        <v>Aug</v>
      </c>
      <c r="G1682" s="4" t="s">
        <v>6</v>
      </c>
      <c r="H1682" s="4" t="s">
        <v>7</v>
      </c>
      <c r="I1682" s="4" t="s">
        <v>2</v>
      </c>
      <c r="J1682" s="4" t="s">
        <v>3</v>
      </c>
      <c r="K1682" s="4" t="s">
        <v>9</v>
      </c>
      <c r="L1682" s="4" t="s">
        <v>37</v>
      </c>
      <c r="M1682" s="8">
        <v>3</v>
      </c>
      <c r="N1682" s="5">
        <v>157.41999999999999</v>
      </c>
      <c r="O1682" s="6">
        <v>0</v>
      </c>
      <c r="P1682" s="5">
        <v>77.989999999999995</v>
      </c>
      <c r="Q1682" s="5">
        <f t="shared" si="104"/>
        <v>472.26</v>
      </c>
      <c r="R1682" s="5">
        <f t="shared" si="105"/>
        <v>233.96999999999997</v>
      </c>
      <c r="S1682" s="5">
        <f t="shared" si="106"/>
        <v>238.29000000000002</v>
      </c>
      <c r="T1682" s="7">
        <f t="shared" si="107"/>
        <v>0.5045737517469191</v>
      </c>
    </row>
    <row r="1683" spans="1:20" ht="15.6">
      <c r="A1683" s="2">
        <v>1854</v>
      </c>
      <c r="B1683" s="3">
        <v>46253</v>
      </c>
      <c r="C1683" s="4">
        <f>YEAR(SalesDataTable[[#This Row],[Order Date]])</f>
        <v>2026</v>
      </c>
      <c r="D1683" s="16" t="str">
        <f>"Q"&amp;ROUNDUP(MONTH(SalesDataTable[[#This Row],[Order Date]])/3,0)</f>
        <v>Q3</v>
      </c>
      <c r="E1683" s="4">
        <f>MONTH(SalesDataTable[[#This Row],[Order Date]])</f>
        <v>8</v>
      </c>
      <c r="F1683" s="16" t="str">
        <f>TEXT(SalesDataTable[[#This Row],[Order Date]],"MMM")</f>
        <v>Aug</v>
      </c>
      <c r="G1683" s="4" t="s">
        <v>6</v>
      </c>
      <c r="H1683" s="4" t="s">
        <v>49</v>
      </c>
      <c r="I1683" s="4" t="s">
        <v>28</v>
      </c>
      <c r="J1683" s="4" t="s">
        <v>16</v>
      </c>
      <c r="K1683" s="4" t="s">
        <v>9</v>
      </c>
      <c r="L1683" s="4" t="s">
        <v>10</v>
      </c>
      <c r="M1683" s="8">
        <v>1</v>
      </c>
      <c r="N1683" s="5">
        <v>90.37</v>
      </c>
      <c r="O1683" s="6">
        <v>0.05</v>
      </c>
      <c r="P1683" s="5">
        <v>45.89</v>
      </c>
      <c r="Q1683" s="5">
        <f t="shared" si="104"/>
        <v>85.851500000000001</v>
      </c>
      <c r="R1683" s="5">
        <f t="shared" si="105"/>
        <v>45.89</v>
      </c>
      <c r="S1683" s="5">
        <f t="shared" si="106"/>
        <v>39.961500000000001</v>
      </c>
      <c r="T1683" s="7">
        <f t="shared" si="107"/>
        <v>0.46547235633623174</v>
      </c>
    </row>
    <row r="1684" spans="1:20" ht="15.6">
      <c r="A1684" s="2">
        <v>2140</v>
      </c>
      <c r="B1684" s="3">
        <v>46253</v>
      </c>
      <c r="C1684" s="4">
        <f>YEAR(SalesDataTable[[#This Row],[Order Date]])</f>
        <v>2026</v>
      </c>
      <c r="D1684" s="16" t="str">
        <f>"Q"&amp;ROUNDUP(MONTH(SalesDataTable[[#This Row],[Order Date]])/3,0)</f>
        <v>Q3</v>
      </c>
      <c r="E1684" s="4">
        <f>MONTH(SalesDataTable[[#This Row],[Order Date]])</f>
        <v>8</v>
      </c>
      <c r="F1684" s="16" t="str">
        <f>TEXT(SalesDataTable[[#This Row],[Order Date]],"MMM")</f>
        <v>Aug</v>
      </c>
      <c r="G1684" s="4" t="s">
        <v>6</v>
      </c>
      <c r="H1684" s="4" t="s">
        <v>27</v>
      </c>
      <c r="I1684" s="4" t="s">
        <v>8</v>
      </c>
      <c r="J1684" s="4" t="s">
        <v>16</v>
      </c>
      <c r="K1684" s="4" t="s">
        <v>4</v>
      </c>
      <c r="L1684" s="4" t="s">
        <v>30</v>
      </c>
      <c r="M1684" s="8">
        <v>15</v>
      </c>
      <c r="N1684" s="5">
        <v>104.79</v>
      </c>
      <c r="O1684" s="6">
        <v>0.15</v>
      </c>
      <c r="P1684" s="5">
        <v>49.67</v>
      </c>
      <c r="Q1684" s="5">
        <f t="shared" si="104"/>
        <v>1336.0725</v>
      </c>
      <c r="R1684" s="5">
        <f t="shared" si="105"/>
        <v>745.05000000000007</v>
      </c>
      <c r="S1684" s="5">
        <f t="shared" si="106"/>
        <v>591.02249999999992</v>
      </c>
      <c r="T1684" s="7">
        <f t="shared" si="107"/>
        <v>0.44235810556687599</v>
      </c>
    </row>
    <row r="1685" spans="1:20" ht="15.6">
      <c r="A1685" s="2">
        <v>2328</v>
      </c>
      <c r="B1685" s="3">
        <v>46253</v>
      </c>
      <c r="C1685" s="4">
        <f>YEAR(SalesDataTable[[#This Row],[Order Date]])</f>
        <v>2026</v>
      </c>
      <c r="D1685" s="16" t="str">
        <f>"Q"&amp;ROUNDUP(MONTH(SalesDataTable[[#This Row],[Order Date]])/3,0)</f>
        <v>Q3</v>
      </c>
      <c r="E1685" s="4">
        <f>MONTH(SalesDataTable[[#This Row],[Order Date]])</f>
        <v>8</v>
      </c>
      <c r="F1685" s="16" t="str">
        <f>TEXT(SalesDataTable[[#This Row],[Order Date]],"MMM")</f>
        <v>Aug</v>
      </c>
      <c r="G1685" s="4" t="s">
        <v>11</v>
      </c>
      <c r="H1685" s="4" t="s">
        <v>12</v>
      </c>
      <c r="I1685" s="4" t="s">
        <v>2</v>
      </c>
      <c r="J1685" s="4" t="s">
        <v>3</v>
      </c>
      <c r="K1685" s="4" t="s">
        <v>14</v>
      </c>
      <c r="L1685" s="4" t="s">
        <v>44</v>
      </c>
      <c r="M1685" s="8">
        <v>1</v>
      </c>
      <c r="N1685" s="5">
        <v>130.94</v>
      </c>
      <c r="O1685" s="6">
        <v>0</v>
      </c>
      <c r="P1685" s="5">
        <v>66.06</v>
      </c>
      <c r="Q1685" s="5">
        <f t="shared" si="104"/>
        <v>130.94</v>
      </c>
      <c r="R1685" s="5">
        <f t="shared" si="105"/>
        <v>66.06</v>
      </c>
      <c r="S1685" s="5">
        <f t="shared" si="106"/>
        <v>64.88</v>
      </c>
      <c r="T1685" s="7">
        <f t="shared" si="107"/>
        <v>0.49549411944402011</v>
      </c>
    </row>
    <row r="1686" spans="1:20" ht="15.6">
      <c r="A1686" s="2">
        <v>4215</v>
      </c>
      <c r="B1686" s="3">
        <v>46253</v>
      </c>
      <c r="C1686" s="4">
        <f>YEAR(SalesDataTable[[#This Row],[Order Date]])</f>
        <v>2026</v>
      </c>
      <c r="D1686" s="16" t="str">
        <f>"Q"&amp;ROUNDUP(MONTH(SalesDataTable[[#This Row],[Order Date]])/3,0)</f>
        <v>Q3</v>
      </c>
      <c r="E1686" s="4">
        <f>MONTH(SalesDataTable[[#This Row],[Order Date]])</f>
        <v>8</v>
      </c>
      <c r="F1686" s="16" t="str">
        <f>TEXT(SalesDataTable[[#This Row],[Order Date]],"MMM")</f>
        <v>Aug</v>
      </c>
      <c r="G1686" s="4" t="s">
        <v>6</v>
      </c>
      <c r="H1686" s="4" t="s">
        <v>27</v>
      </c>
      <c r="I1686" s="4" t="s">
        <v>2</v>
      </c>
      <c r="J1686" s="4" t="s">
        <v>3</v>
      </c>
      <c r="K1686" s="4" t="s">
        <v>4</v>
      </c>
      <c r="L1686" s="4" t="s">
        <v>26</v>
      </c>
      <c r="M1686" s="8">
        <v>1</v>
      </c>
      <c r="N1686" s="5">
        <v>40.42</v>
      </c>
      <c r="O1686" s="6">
        <v>0.05</v>
      </c>
      <c r="P1686" s="5">
        <v>16.62</v>
      </c>
      <c r="Q1686" s="5">
        <f t="shared" si="104"/>
        <v>38.399000000000001</v>
      </c>
      <c r="R1686" s="5">
        <f t="shared" si="105"/>
        <v>16.62</v>
      </c>
      <c r="S1686" s="5">
        <f t="shared" si="106"/>
        <v>21.779</v>
      </c>
      <c r="T1686" s="7">
        <f t="shared" si="107"/>
        <v>0.5671762285476184</v>
      </c>
    </row>
    <row r="1687" spans="1:20" ht="15.6">
      <c r="A1687" s="2">
        <v>4563</v>
      </c>
      <c r="B1687" s="3">
        <v>46253</v>
      </c>
      <c r="C1687" s="4">
        <f>YEAR(SalesDataTable[[#This Row],[Order Date]])</f>
        <v>2026</v>
      </c>
      <c r="D1687" s="16" t="str">
        <f>"Q"&amp;ROUNDUP(MONTH(SalesDataTable[[#This Row],[Order Date]])/3,0)</f>
        <v>Q3</v>
      </c>
      <c r="E1687" s="4">
        <f>MONTH(SalesDataTable[[#This Row],[Order Date]])</f>
        <v>8</v>
      </c>
      <c r="F1687" s="16" t="str">
        <f>TEXT(SalesDataTable[[#This Row],[Order Date]],"MMM")</f>
        <v>Aug</v>
      </c>
      <c r="G1687" s="4" t="s">
        <v>6</v>
      </c>
      <c r="H1687" s="4" t="s">
        <v>41</v>
      </c>
      <c r="I1687" s="4" t="s">
        <v>28</v>
      </c>
      <c r="J1687" s="4" t="s">
        <v>3</v>
      </c>
      <c r="K1687" s="4" t="s">
        <v>23</v>
      </c>
      <c r="L1687" s="4" t="s">
        <v>24</v>
      </c>
      <c r="M1687" s="8">
        <v>1</v>
      </c>
      <c r="N1687" s="5">
        <v>338.45</v>
      </c>
      <c r="O1687" s="6">
        <v>0.15</v>
      </c>
      <c r="P1687" s="5">
        <v>197.2</v>
      </c>
      <c r="Q1687" s="5">
        <f t="shared" si="104"/>
        <v>287.6825</v>
      </c>
      <c r="R1687" s="5">
        <f t="shared" si="105"/>
        <v>197.2</v>
      </c>
      <c r="S1687" s="5">
        <f t="shared" si="106"/>
        <v>90.482500000000016</v>
      </c>
      <c r="T1687" s="7">
        <f t="shared" si="107"/>
        <v>0.31452208598020392</v>
      </c>
    </row>
    <row r="1688" spans="1:20" ht="15.6">
      <c r="A1688" s="2">
        <v>4775</v>
      </c>
      <c r="B1688" s="3">
        <v>46253</v>
      </c>
      <c r="C1688" s="4">
        <f>YEAR(SalesDataTable[[#This Row],[Order Date]])</f>
        <v>2026</v>
      </c>
      <c r="D1688" s="16" t="str">
        <f>"Q"&amp;ROUNDUP(MONTH(SalesDataTable[[#This Row],[Order Date]])/3,0)</f>
        <v>Q3</v>
      </c>
      <c r="E1688" s="4">
        <f>MONTH(SalesDataTable[[#This Row],[Order Date]])</f>
        <v>8</v>
      </c>
      <c r="F1688" s="16" t="str">
        <f>TEXT(SalesDataTable[[#This Row],[Order Date]],"MMM")</f>
        <v>Aug</v>
      </c>
      <c r="G1688" s="4" t="s">
        <v>11</v>
      </c>
      <c r="H1688" s="4" t="s">
        <v>39</v>
      </c>
      <c r="I1688" s="4" t="s">
        <v>28</v>
      </c>
      <c r="J1688" s="4" t="s">
        <v>3</v>
      </c>
      <c r="K1688" s="4" t="s">
        <v>4</v>
      </c>
      <c r="L1688" s="4" t="s">
        <v>30</v>
      </c>
      <c r="M1688" s="8">
        <v>1</v>
      </c>
      <c r="N1688" s="5">
        <v>103.92</v>
      </c>
      <c r="O1688" s="6">
        <v>0.05</v>
      </c>
      <c r="P1688" s="5">
        <v>50.71</v>
      </c>
      <c r="Q1688" s="5">
        <f t="shared" si="104"/>
        <v>98.724000000000004</v>
      </c>
      <c r="R1688" s="5">
        <f t="shared" si="105"/>
        <v>50.71</v>
      </c>
      <c r="S1688" s="5">
        <f t="shared" si="106"/>
        <v>48.014000000000003</v>
      </c>
      <c r="T1688" s="7">
        <f t="shared" si="107"/>
        <v>0.48634577205137558</v>
      </c>
    </row>
    <row r="1689" spans="1:20" ht="15.6">
      <c r="A1689" s="2">
        <v>247</v>
      </c>
      <c r="B1689" s="3">
        <v>46254</v>
      </c>
      <c r="C1689" s="4">
        <f>YEAR(SalesDataTable[[#This Row],[Order Date]])</f>
        <v>2026</v>
      </c>
      <c r="D1689" s="16" t="str">
        <f>"Q"&amp;ROUNDUP(MONTH(SalesDataTable[[#This Row],[Order Date]])/3,0)</f>
        <v>Q3</v>
      </c>
      <c r="E1689" s="4">
        <f>MONTH(SalesDataTable[[#This Row],[Order Date]])</f>
        <v>8</v>
      </c>
      <c r="F1689" s="16" t="str">
        <f>TEXT(SalesDataTable[[#This Row],[Order Date]],"MMM")</f>
        <v>Aug</v>
      </c>
      <c r="G1689" s="4" t="s">
        <v>0</v>
      </c>
      <c r="H1689" s="4" t="s">
        <v>36</v>
      </c>
      <c r="I1689" s="4" t="s">
        <v>2</v>
      </c>
      <c r="J1689" s="4" t="s">
        <v>13</v>
      </c>
      <c r="K1689" s="4" t="s">
        <v>4</v>
      </c>
      <c r="L1689" s="4" t="s">
        <v>22</v>
      </c>
      <c r="M1689" s="8">
        <v>6</v>
      </c>
      <c r="N1689" s="5">
        <v>51.67</v>
      </c>
      <c r="O1689" s="6">
        <v>0.1</v>
      </c>
      <c r="P1689" s="5">
        <v>23.1</v>
      </c>
      <c r="Q1689" s="5">
        <f t="shared" si="104"/>
        <v>279.01799999999997</v>
      </c>
      <c r="R1689" s="5">
        <f t="shared" si="105"/>
        <v>138.60000000000002</v>
      </c>
      <c r="S1689" s="5">
        <f t="shared" si="106"/>
        <v>140.41799999999995</v>
      </c>
      <c r="T1689" s="7">
        <f t="shared" si="107"/>
        <v>0.50325785433197845</v>
      </c>
    </row>
    <row r="1690" spans="1:20" ht="15.6">
      <c r="A1690" s="2">
        <v>827</v>
      </c>
      <c r="B1690" s="3">
        <v>46254</v>
      </c>
      <c r="C1690" s="4">
        <f>YEAR(SalesDataTable[[#This Row],[Order Date]])</f>
        <v>2026</v>
      </c>
      <c r="D1690" s="16" t="str">
        <f>"Q"&amp;ROUNDUP(MONTH(SalesDataTable[[#This Row],[Order Date]])/3,0)</f>
        <v>Q3</v>
      </c>
      <c r="E1690" s="4">
        <f>MONTH(SalesDataTable[[#This Row],[Order Date]])</f>
        <v>8</v>
      </c>
      <c r="F1690" s="16" t="str">
        <f>TEXT(SalesDataTable[[#This Row],[Order Date]],"MMM")</f>
        <v>Aug</v>
      </c>
      <c r="G1690" s="4" t="s">
        <v>6</v>
      </c>
      <c r="H1690" s="4" t="s">
        <v>43</v>
      </c>
      <c r="I1690" s="4" t="s">
        <v>8</v>
      </c>
      <c r="J1690" s="4" t="s">
        <v>3</v>
      </c>
      <c r="K1690" s="4" t="s">
        <v>14</v>
      </c>
      <c r="L1690" s="4" t="s">
        <v>48</v>
      </c>
      <c r="M1690" s="8">
        <v>4</v>
      </c>
      <c r="N1690" s="5">
        <v>166.02</v>
      </c>
      <c r="O1690" s="6">
        <v>0.1</v>
      </c>
      <c r="P1690" s="5">
        <v>87.99</v>
      </c>
      <c r="Q1690" s="5">
        <f t="shared" si="104"/>
        <v>597.67200000000003</v>
      </c>
      <c r="R1690" s="5">
        <f t="shared" si="105"/>
        <v>351.96</v>
      </c>
      <c r="S1690" s="5">
        <f t="shared" si="106"/>
        <v>245.71200000000005</v>
      </c>
      <c r="T1690" s="7">
        <f t="shared" si="107"/>
        <v>0.4111151266915633</v>
      </c>
    </row>
    <row r="1691" spans="1:20" ht="15.6">
      <c r="A1691" s="2">
        <v>1156</v>
      </c>
      <c r="B1691" s="3">
        <v>46254</v>
      </c>
      <c r="C1691" s="4">
        <f>YEAR(SalesDataTable[[#This Row],[Order Date]])</f>
        <v>2026</v>
      </c>
      <c r="D1691" s="16" t="str">
        <f>"Q"&amp;ROUNDUP(MONTH(SalesDataTable[[#This Row],[Order Date]])/3,0)</f>
        <v>Q3</v>
      </c>
      <c r="E1691" s="4">
        <f>MONTH(SalesDataTable[[#This Row],[Order Date]])</f>
        <v>8</v>
      </c>
      <c r="F1691" s="16" t="str">
        <f>TEXT(SalesDataTable[[#This Row],[Order Date]],"MMM")</f>
        <v>Aug</v>
      </c>
      <c r="G1691" s="4" t="s">
        <v>11</v>
      </c>
      <c r="H1691" s="4" t="s">
        <v>25</v>
      </c>
      <c r="I1691" s="4" t="s">
        <v>19</v>
      </c>
      <c r="J1691" s="4" t="s">
        <v>13</v>
      </c>
      <c r="K1691" s="4" t="s">
        <v>4</v>
      </c>
      <c r="L1691" s="4" t="s">
        <v>22</v>
      </c>
      <c r="M1691" s="8">
        <v>2</v>
      </c>
      <c r="N1691" s="5">
        <v>50.59</v>
      </c>
      <c r="O1691" s="6">
        <v>0.1</v>
      </c>
      <c r="P1691" s="5">
        <v>22.68</v>
      </c>
      <c r="Q1691" s="5">
        <f t="shared" si="104"/>
        <v>91.062000000000012</v>
      </c>
      <c r="R1691" s="5">
        <f t="shared" si="105"/>
        <v>45.36</v>
      </c>
      <c r="S1691" s="5">
        <f t="shared" si="106"/>
        <v>45.702000000000012</v>
      </c>
      <c r="T1691" s="7">
        <f t="shared" si="107"/>
        <v>0.5018778414706464</v>
      </c>
    </row>
    <row r="1692" spans="1:20" ht="15.6">
      <c r="A1692" s="2">
        <v>1543</v>
      </c>
      <c r="B1692" s="3">
        <v>46254</v>
      </c>
      <c r="C1692" s="4">
        <f>YEAR(SalesDataTable[[#This Row],[Order Date]])</f>
        <v>2026</v>
      </c>
      <c r="D1692" s="16" t="str">
        <f>"Q"&amp;ROUNDUP(MONTH(SalesDataTable[[#This Row],[Order Date]])/3,0)</f>
        <v>Q3</v>
      </c>
      <c r="E1692" s="4">
        <f>MONTH(SalesDataTable[[#This Row],[Order Date]])</f>
        <v>8</v>
      </c>
      <c r="F1692" s="16" t="str">
        <f>TEXT(SalesDataTable[[#This Row],[Order Date]],"MMM")</f>
        <v>Aug</v>
      </c>
      <c r="G1692" s="4" t="s">
        <v>20</v>
      </c>
      <c r="H1692" s="4" t="s">
        <v>31</v>
      </c>
      <c r="I1692" s="4" t="s">
        <v>19</v>
      </c>
      <c r="J1692" s="4" t="s">
        <v>3</v>
      </c>
      <c r="K1692" s="4" t="s">
        <v>9</v>
      </c>
      <c r="L1692" s="4" t="s">
        <v>37</v>
      </c>
      <c r="M1692" s="8">
        <v>1</v>
      </c>
      <c r="N1692" s="5">
        <v>155.83000000000001</v>
      </c>
      <c r="O1692" s="6">
        <v>0</v>
      </c>
      <c r="P1692" s="5">
        <v>77.260000000000005</v>
      </c>
      <c r="Q1692" s="5">
        <f t="shared" si="104"/>
        <v>155.83000000000001</v>
      </c>
      <c r="R1692" s="5">
        <f t="shared" si="105"/>
        <v>77.260000000000005</v>
      </c>
      <c r="S1692" s="5">
        <f t="shared" si="106"/>
        <v>78.570000000000007</v>
      </c>
      <c r="T1692" s="7">
        <f t="shared" si="107"/>
        <v>0.50420329846627732</v>
      </c>
    </row>
    <row r="1693" spans="1:20" ht="15.6">
      <c r="A1693" s="2">
        <v>2613</v>
      </c>
      <c r="B1693" s="3">
        <v>46254</v>
      </c>
      <c r="C1693" s="4">
        <f>YEAR(SalesDataTable[[#This Row],[Order Date]])</f>
        <v>2026</v>
      </c>
      <c r="D1693" s="16" t="str">
        <f>"Q"&amp;ROUNDUP(MONTH(SalesDataTable[[#This Row],[Order Date]])/3,0)</f>
        <v>Q3</v>
      </c>
      <c r="E1693" s="4">
        <f>MONTH(SalesDataTable[[#This Row],[Order Date]])</f>
        <v>8</v>
      </c>
      <c r="F1693" s="16" t="str">
        <f>TEXT(SalesDataTable[[#This Row],[Order Date]],"MMM")</f>
        <v>Aug</v>
      </c>
      <c r="G1693" s="4" t="s">
        <v>20</v>
      </c>
      <c r="H1693" s="4" t="s">
        <v>21</v>
      </c>
      <c r="I1693" s="4" t="s">
        <v>2</v>
      </c>
      <c r="J1693" s="4" t="s">
        <v>13</v>
      </c>
      <c r="K1693" s="4" t="s">
        <v>34</v>
      </c>
      <c r="L1693" s="4" t="s">
        <v>42</v>
      </c>
      <c r="M1693" s="8">
        <v>1</v>
      </c>
      <c r="N1693" s="5">
        <v>36.380000000000003</v>
      </c>
      <c r="O1693" s="6">
        <v>0.05</v>
      </c>
      <c r="P1693" s="5">
        <v>14.2</v>
      </c>
      <c r="Q1693" s="5">
        <f t="shared" si="104"/>
        <v>34.561</v>
      </c>
      <c r="R1693" s="5">
        <f t="shared" si="105"/>
        <v>14.2</v>
      </c>
      <c r="S1693" s="5">
        <f t="shared" si="106"/>
        <v>20.361000000000001</v>
      </c>
      <c r="T1693" s="7">
        <f t="shared" si="107"/>
        <v>0.58913225890454557</v>
      </c>
    </row>
    <row r="1694" spans="1:20" ht="15.6">
      <c r="A1694" s="2">
        <v>3002</v>
      </c>
      <c r="B1694" s="3">
        <v>46254</v>
      </c>
      <c r="C1694" s="4">
        <f>YEAR(SalesDataTable[[#This Row],[Order Date]])</f>
        <v>2026</v>
      </c>
      <c r="D1694" s="16" t="str">
        <f>"Q"&amp;ROUNDUP(MONTH(SalesDataTable[[#This Row],[Order Date]])/3,0)</f>
        <v>Q3</v>
      </c>
      <c r="E1694" s="4">
        <f>MONTH(SalesDataTable[[#This Row],[Order Date]])</f>
        <v>8</v>
      </c>
      <c r="F1694" s="16" t="str">
        <f>TEXT(SalesDataTable[[#This Row],[Order Date]],"MMM")</f>
        <v>Aug</v>
      </c>
      <c r="G1694" s="4" t="s">
        <v>6</v>
      </c>
      <c r="H1694" s="4" t="s">
        <v>43</v>
      </c>
      <c r="I1694" s="4" t="s">
        <v>19</v>
      </c>
      <c r="J1694" s="4" t="s">
        <v>13</v>
      </c>
      <c r="K1694" s="4" t="s">
        <v>23</v>
      </c>
      <c r="L1694" s="4" t="s">
        <v>51</v>
      </c>
      <c r="M1694" s="8">
        <v>2</v>
      </c>
      <c r="N1694" s="5">
        <v>124.09</v>
      </c>
      <c r="O1694" s="6">
        <v>0</v>
      </c>
      <c r="P1694" s="5">
        <v>60.39</v>
      </c>
      <c r="Q1694" s="5">
        <f t="shared" si="104"/>
        <v>248.18</v>
      </c>
      <c r="R1694" s="5">
        <f t="shared" si="105"/>
        <v>120.78</v>
      </c>
      <c r="S1694" s="5">
        <f t="shared" si="106"/>
        <v>127.4</v>
      </c>
      <c r="T1694" s="7">
        <f t="shared" si="107"/>
        <v>0.513337094044645</v>
      </c>
    </row>
    <row r="1695" spans="1:20" ht="15.6">
      <c r="A1695" s="2">
        <v>3103</v>
      </c>
      <c r="B1695" s="3">
        <v>46254</v>
      </c>
      <c r="C1695" s="4">
        <f>YEAR(SalesDataTable[[#This Row],[Order Date]])</f>
        <v>2026</v>
      </c>
      <c r="D1695" s="16" t="str">
        <f>"Q"&amp;ROUNDUP(MONTH(SalesDataTable[[#This Row],[Order Date]])/3,0)</f>
        <v>Q3</v>
      </c>
      <c r="E1695" s="4">
        <f>MONTH(SalesDataTable[[#This Row],[Order Date]])</f>
        <v>8</v>
      </c>
      <c r="F1695" s="16" t="str">
        <f>TEXT(SalesDataTable[[#This Row],[Order Date]],"MMM")</f>
        <v>Aug</v>
      </c>
      <c r="G1695" s="4" t="s">
        <v>20</v>
      </c>
      <c r="H1695" s="4" t="s">
        <v>33</v>
      </c>
      <c r="I1695" s="4" t="s">
        <v>2</v>
      </c>
      <c r="J1695" s="4" t="s">
        <v>13</v>
      </c>
      <c r="K1695" s="4" t="s">
        <v>9</v>
      </c>
      <c r="L1695" s="4" t="s">
        <v>17</v>
      </c>
      <c r="M1695" s="8">
        <v>1</v>
      </c>
      <c r="N1695" s="5">
        <v>141.97999999999999</v>
      </c>
      <c r="O1695" s="6">
        <v>0.05</v>
      </c>
      <c r="P1695" s="5">
        <v>79.510000000000005</v>
      </c>
      <c r="Q1695" s="5">
        <f t="shared" si="104"/>
        <v>134.88099999999997</v>
      </c>
      <c r="R1695" s="5">
        <f t="shared" si="105"/>
        <v>79.510000000000005</v>
      </c>
      <c r="S1695" s="5">
        <f t="shared" si="106"/>
        <v>55.370999999999967</v>
      </c>
      <c r="T1695" s="7">
        <f t="shared" si="107"/>
        <v>0.41051741905828082</v>
      </c>
    </row>
    <row r="1696" spans="1:20" ht="15.6">
      <c r="A1696" s="2">
        <v>3234</v>
      </c>
      <c r="B1696" s="3">
        <v>46254</v>
      </c>
      <c r="C1696" s="4">
        <f>YEAR(SalesDataTable[[#This Row],[Order Date]])</f>
        <v>2026</v>
      </c>
      <c r="D1696" s="16" t="str">
        <f>"Q"&amp;ROUNDUP(MONTH(SalesDataTable[[#This Row],[Order Date]])/3,0)</f>
        <v>Q3</v>
      </c>
      <c r="E1696" s="4">
        <f>MONTH(SalesDataTable[[#This Row],[Order Date]])</f>
        <v>8</v>
      </c>
      <c r="F1696" s="16" t="str">
        <f>TEXT(SalesDataTable[[#This Row],[Order Date]],"MMM")</f>
        <v>Aug</v>
      </c>
      <c r="G1696" s="4" t="s">
        <v>20</v>
      </c>
      <c r="H1696" s="4" t="s">
        <v>47</v>
      </c>
      <c r="I1696" s="4" t="s">
        <v>19</v>
      </c>
      <c r="J1696" s="4" t="s">
        <v>13</v>
      </c>
      <c r="K1696" s="4" t="s">
        <v>23</v>
      </c>
      <c r="L1696" s="4" t="s">
        <v>51</v>
      </c>
      <c r="M1696" s="8">
        <v>5</v>
      </c>
      <c r="N1696" s="5">
        <v>121.93</v>
      </c>
      <c r="O1696" s="6">
        <v>0.15</v>
      </c>
      <c r="P1696" s="5">
        <v>62.28</v>
      </c>
      <c r="Q1696" s="5">
        <f t="shared" si="104"/>
        <v>518.2025000000001</v>
      </c>
      <c r="R1696" s="5">
        <f t="shared" si="105"/>
        <v>311.39999999999998</v>
      </c>
      <c r="S1696" s="5">
        <f t="shared" si="106"/>
        <v>206.80250000000012</v>
      </c>
      <c r="T1696" s="7">
        <f t="shared" si="107"/>
        <v>0.39907661580173792</v>
      </c>
    </row>
    <row r="1697" spans="1:20" ht="15.6">
      <c r="A1697" s="2">
        <v>3281</v>
      </c>
      <c r="B1697" s="3">
        <v>46254</v>
      </c>
      <c r="C1697" s="4">
        <f>YEAR(SalesDataTable[[#This Row],[Order Date]])</f>
        <v>2026</v>
      </c>
      <c r="D1697" s="16" t="str">
        <f>"Q"&amp;ROUNDUP(MONTH(SalesDataTable[[#This Row],[Order Date]])/3,0)</f>
        <v>Q3</v>
      </c>
      <c r="E1697" s="4">
        <f>MONTH(SalesDataTable[[#This Row],[Order Date]])</f>
        <v>8</v>
      </c>
      <c r="F1697" s="16" t="str">
        <f>TEXT(SalesDataTable[[#This Row],[Order Date]],"MMM")</f>
        <v>Aug</v>
      </c>
      <c r="G1697" s="4" t="s">
        <v>20</v>
      </c>
      <c r="H1697" s="4" t="s">
        <v>21</v>
      </c>
      <c r="I1697" s="4" t="s">
        <v>2</v>
      </c>
      <c r="J1697" s="4" t="s">
        <v>13</v>
      </c>
      <c r="K1697" s="4" t="s">
        <v>14</v>
      </c>
      <c r="L1697" s="4" t="s">
        <v>15</v>
      </c>
      <c r="M1697" s="8">
        <v>1</v>
      </c>
      <c r="N1697" s="5">
        <v>35.58</v>
      </c>
      <c r="O1697" s="6">
        <v>0.15</v>
      </c>
      <c r="P1697" s="5">
        <v>13.94</v>
      </c>
      <c r="Q1697" s="5">
        <f t="shared" si="104"/>
        <v>30.242999999999999</v>
      </c>
      <c r="R1697" s="5">
        <f t="shared" si="105"/>
        <v>13.94</v>
      </c>
      <c r="S1697" s="5">
        <f t="shared" si="106"/>
        <v>16.302999999999997</v>
      </c>
      <c r="T1697" s="7">
        <f t="shared" si="107"/>
        <v>0.53906689151208542</v>
      </c>
    </row>
    <row r="1698" spans="1:20" ht="15.6">
      <c r="A1698" s="2">
        <v>3870</v>
      </c>
      <c r="B1698" s="3">
        <v>46254</v>
      </c>
      <c r="C1698" s="4">
        <f>YEAR(SalesDataTable[[#This Row],[Order Date]])</f>
        <v>2026</v>
      </c>
      <c r="D1698" s="16" t="str">
        <f>"Q"&amp;ROUNDUP(MONTH(SalesDataTable[[#This Row],[Order Date]])/3,0)</f>
        <v>Q3</v>
      </c>
      <c r="E1698" s="4">
        <f>MONTH(SalesDataTable[[#This Row],[Order Date]])</f>
        <v>8</v>
      </c>
      <c r="F1698" s="16" t="str">
        <f>TEXT(SalesDataTable[[#This Row],[Order Date]],"MMM")</f>
        <v>Aug</v>
      </c>
      <c r="G1698" s="4" t="s">
        <v>11</v>
      </c>
      <c r="H1698" s="4" t="s">
        <v>25</v>
      </c>
      <c r="I1698" s="4" t="s">
        <v>28</v>
      </c>
      <c r="J1698" s="4" t="s">
        <v>3</v>
      </c>
      <c r="K1698" s="4" t="s">
        <v>9</v>
      </c>
      <c r="L1698" s="4" t="s">
        <v>37</v>
      </c>
      <c r="M1698" s="8">
        <v>1</v>
      </c>
      <c r="N1698" s="5">
        <v>157.84</v>
      </c>
      <c r="O1698" s="6">
        <v>0</v>
      </c>
      <c r="P1698" s="5">
        <v>77.87</v>
      </c>
      <c r="Q1698" s="5">
        <f t="shared" si="104"/>
        <v>157.84</v>
      </c>
      <c r="R1698" s="5">
        <f t="shared" si="105"/>
        <v>77.87</v>
      </c>
      <c r="S1698" s="5">
        <f t="shared" si="106"/>
        <v>79.97</v>
      </c>
      <c r="T1698" s="7">
        <f t="shared" si="107"/>
        <v>0.50665230613279266</v>
      </c>
    </row>
    <row r="1699" spans="1:20" ht="15.6">
      <c r="A1699" s="2">
        <v>3938</v>
      </c>
      <c r="B1699" s="3">
        <v>46254</v>
      </c>
      <c r="C1699" s="4">
        <f>YEAR(SalesDataTable[[#This Row],[Order Date]])</f>
        <v>2026</v>
      </c>
      <c r="D1699" s="16" t="str">
        <f>"Q"&amp;ROUNDUP(MONTH(SalesDataTable[[#This Row],[Order Date]])/3,0)</f>
        <v>Q3</v>
      </c>
      <c r="E1699" s="4">
        <f>MONTH(SalesDataTable[[#This Row],[Order Date]])</f>
        <v>8</v>
      </c>
      <c r="F1699" s="16" t="str">
        <f>TEXT(SalesDataTable[[#This Row],[Order Date]],"MMM")</f>
        <v>Aug</v>
      </c>
      <c r="G1699" s="4" t="s">
        <v>6</v>
      </c>
      <c r="H1699" s="4" t="s">
        <v>43</v>
      </c>
      <c r="I1699" s="4" t="s">
        <v>2</v>
      </c>
      <c r="J1699" s="4" t="s">
        <v>13</v>
      </c>
      <c r="K1699" s="4" t="s">
        <v>23</v>
      </c>
      <c r="L1699" s="4" t="s">
        <v>24</v>
      </c>
      <c r="M1699" s="8">
        <v>1</v>
      </c>
      <c r="N1699" s="5">
        <v>336.35</v>
      </c>
      <c r="O1699" s="6">
        <v>0</v>
      </c>
      <c r="P1699" s="5">
        <v>195.07</v>
      </c>
      <c r="Q1699" s="5">
        <f t="shared" si="104"/>
        <v>336.35</v>
      </c>
      <c r="R1699" s="5">
        <f t="shared" si="105"/>
        <v>195.07</v>
      </c>
      <c r="S1699" s="5">
        <f t="shared" si="106"/>
        <v>141.28000000000003</v>
      </c>
      <c r="T1699" s="7">
        <f t="shared" si="107"/>
        <v>0.42003865021554931</v>
      </c>
    </row>
    <row r="1700" spans="1:20" ht="15.6">
      <c r="A1700" s="2">
        <v>4237</v>
      </c>
      <c r="B1700" s="3">
        <v>46254</v>
      </c>
      <c r="C1700" s="4">
        <f>YEAR(SalesDataTable[[#This Row],[Order Date]])</f>
        <v>2026</v>
      </c>
      <c r="D1700" s="16" t="str">
        <f>"Q"&amp;ROUNDUP(MONTH(SalesDataTable[[#This Row],[Order Date]])/3,0)</f>
        <v>Q3</v>
      </c>
      <c r="E1700" s="4">
        <f>MONTH(SalesDataTable[[#This Row],[Order Date]])</f>
        <v>8</v>
      </c>
      <c r="F1700" s="16" t="str">
        <f>TEXT(SalesDataTable[[#This Row],[Order Date]],"MMM")</f>
        <v>Aug</v>
      </c>
      <c r="G1700" s="4" t="s">
        <v>20</v>
      </c>
      <c r="H1700" s="4" t="s">
        <v>47</v>
      </c>
      <c r="I1700" s="4" t="s">
        <v>8</v>
      </c>
      <c r="J1700" s="4" t="s">
        <v>3</v>
      </c>
      <c r="K1700" s="4" t="s">
        <v>9</v>
      </c>
      <c r="L1700" s="4" t="s">
        <v>37</v>
      </c>
      <c r="M1700" s="8">
        <v>3</v>
      </c>
      <c r="N1700" s="5">
        <v>153.03</v>
      </c>
      <c r="O1700" s="6">
        <v>0.15</v>
      </c>
      <c r="P1700" s="5">
        <v>78.239999999999995</v>
      </c>
      <c r="Q1700" s="5">
        <f t="shared" si="104"/>
        <v>390.22650000000004</v>
      </c>
      <c r="R1700" s="5">
        <f t="shared" si="105"/>
        <v>234.71999999999997</v>
      </c>
      <c r="S1700" s="5">
        <f t="shared" si="106"/>
        <v>155.50650000000007</v>
      </c>
      <c r="T1700" s="7">
        <f t="shared" si="107"/>
        <v>0.39850317700104954</v>
      </c>
    </row>
    <row r="1701" spans="1:20" ht="15.6">
      <c r="A1701" s="2">
        <v>4970</v>
      </c>
      <c r="B1701" s="3">
        <v>46254</v>
      </c>
      <c r="C1701" s="4">
        <f>YEAR(SalesDataTable[[#This Row],[Order Date]])</f>
        <v>2026</v>
      </c>
      <c r="D1701" s="16" t="str">
        <f>"Q"&amp;ROUNDUP(MONTH(SalesDataTable[[#This Row],[Order Date]])/3,0)</f>
        <v>Q3</v>
      </c>
      <c r="E1701" s="4">
        <f>MONTH(SalesDataTable[[#This Row],[Order Date]])</f>
        <v>8</v>
      </c>
      <c r="F1701" s="16" t="str">
        <f>TEXT(SalesDataTable[[#This Row],[Order Date]],"MMM")</f>
        <v>Aug</v>
      </c>
      <c r="G1701" s="4" t="s">
        <v>6</v>
      </c>
      <c r="H1701" s="4" t="s">
        <v>49</v>
      </c>
      <c r="I1701" s="4" t="s">
        <v>2</v>
      </c>
      <c r="J1701" s="4" t="s">
        <v>3</v>
      </c>
      <c r="K1701" s="4" t="s">
        <v>4</v>
      </c>
      <c r="L1701" s="4" t="s">
        <v>30</v>
      </c>
      <c r="M1701" s="8">
        <v>2</v>
      </c>
      <c r="N1701" s="5">
        <v>105.01</v>
      </c>
      <c r="O1701" s="6">
        <v>0.15</v>
      </c>
      <c r="P1701" s="5">
        <v>50.56</v>
      </c>
      <c r="Q1701" s="5">
        <f t="shared" si="104"/>
        <v>178.517</v>
      </c>
      <c r="R1701" s="5">
        <f t="shared" si="105"/>
        <v>101.12</v>
      </c>
      <c r="S1701" s="5">
        <f t="shared" si="106"/>
        <v>77.396999999999991</v>
      </c>
      <c r="T1701" s="7">
        <f t="shared" si="107"/>
        <v>0.43355534766996978</v>
      </c>
    </row>
    <row r="1702" spans="1:20" ht="15.6">
      <c r="A1702" s="2">
        <v>515</v>
      </c>
      <c r="B1702" s="3">
        <v>46255</v>
      </c>
      <c r="C1702" s="4">
        <f>YEAR(SalesDataTable[[#This Row],[Order Date]])</f>
        <v>2026</v>
      </c>
      <c r="D1702" s="16" t="str">
        <f>"Q"&amp;ROUNDUP(MONTH(SalesDataTable[[#This Row],[Order Date]])/3,0)</f>
        <v>Q3</v>
      </c>
      <c r="E1702" s="4">
        <f>MONTH(SalesDataTable[[#This Row],[Order Date]])</f>
        <v>8</v>
      </c>
      <c r="F1702" s="16" t="str">
        <f>TEXT(SalesDataTable[[#This Row],[Order Date]],"MMM")</f>
        <v>Aug</v>
      </c>
      <c r="G1702" s="4" t="s">
        <v>0</v>
      </c>
      <c r="H1702" s="4" t="s">
        <v>1</v>
      </c>
      <c r="I1702" s="4" t="s">
        <v>19</v>
      </c>
      <c r="J1702" s="4" t="s">
        <v>3</v>
      </c>
      <c r="K1702" s="4" t="s">
        <v>14</v>
      </c>
      <c r="L1702" s="4" t="s">
        <v>32</v>
      </c>
      <c r="M1702" s="8">
        <v>2</v>
      </c>
      <c r="N1702" s="5">
        <v>45.47</v>
      </c>
      <c r="O1702" s="6">
        <v>0</v>
      </c>
      <c r="P1702" s="5">
        <v>18.27</v>
      </c>
      <c r="Q1702" s="5">
        <f t="shared" si="104"/>
        <v>90.94</v>
      </c>
      <c r="R1702" s="5">
        <f t="shared" si="105"/>
        <v>36.54</v>
      </c>
      <c r="S1702" s="5">
        <f t="shared" si="106"/>
        <v>54.4</v>
      </c>
      <c r="T1702" s="7">
        <f t="shared" si="107"/>
        <v>0.5981966131515285</v>
      </c>
    </row>
    <row r="1703" spans="1:20" ht="15.6">
      <c r="A1703" s="2">
        <v>661</v>
      </c>
      <c r="B1703" s="3">
        <v>46255</v>
      </c>
      <c r="C1703" s="4">
        <f>YEAR(SalesDataTable[[#This Row],[Order Date]])</f>
        <v>2026</v>
      </c>
      <c r="D1703" s="16" t="str">
        <f>"Q"&amp;ROUNDUP(MONTH(SalesDataTable[[#This Row],[Order Date]])/3,0)</f>
        <v>Q3</v>
      </c>
      <c r="E1703" s="4">
        <f>MONTH(SalesDataTable[[#This Row],[Order Date]])</f>
        <v>8</v>
      </c>
      <c r="F1703" s="16" t="str">
        <f>TEXT(SalesDataTable[[#This Row],[Order Date]],"MMM")</f>
        <v>Aug</v>
      </c>
      <c r="G1703" s="4" t="s">
        <v>0</v>
      </c>
      <c r="H1703" s="4" t="s">
        <v>50</v>
      </c>
      <c r="I1703" s="4" t="s">
        <v>19</v>
      </c>
      <c r="J1703" s="4" t="s">
        <v>13</v>
      </c>
      <c r="K1703" s="4" t="s">
        <v>14</v>
      </c>
      <c r="L1703" s="4" t="s">
        <v>32</v>
      </c>
      <c r="M1703" s="8">
        <v>2</v>
      </c>
      <c r="N1703" s="5">
        <v>47.58</v>
      </c>
      <c r="O1703" s="6">
        <v>0.1</v>
      </c>
      <c r="P1703" s="5">
        <v>18.47</v>
      </c>
      <c r="Q1703" s="5">
        <f t="shared" si="104"/>
        <v>85.644000000000005</v>
      </c>
      <c r="R1703" s="5">
        <f t="shared" si="105"/>
        <v>36.94</v>
      </c>
      <c r="S1703" s="5">
        <f t="shared" si="106"/>
        <v>48.704000000000008</v>
      </c>
      <c r="T1703" s="7">
        <f t="shared" si="107"/>
        <v>0.56867965064686377</v>
      </c>
    </row>
    <row r="1704" spans="1:20" ht="15.6">
      <c r="A1704" s="2">
        <v>1443</v>
      </c>
      <c r="B1704" s="3">
        <v>46255</v>
      </c>
      <c r="C1704" s="4">
        <f>YEAR(SalesDataTable[[#This Row],[Order Date]])</f>
        <v>2026</v>
      </c>
      <c r="D1704" s="16" t="str">
        <f>"Q"&amp;ROUNDUP(MONTH(SalesDataTable[[#This Row],[Order Date]])/3,0)</f>
        <v>Q3</v>
      </c>
      <c r="E1704" s="4">
        <f>MONTH(SalesDataTable[[#This Row],[Order Date]])</f>
        <v>8</v>
      </c>
      <c r="F1704" s="16" t="str">
        <f>TEXT(SalesDataTable[[#This Row],[Order Date]],"MMM")</f>
        <v>Aug</v>
      </c>
      <c r="G1704" s="4" t="s">
        <v>20</v>
      </c>
      <c r="H1704" s="4" t="s">
        <v>21</v>
      </c>
      <c r="I1704" s="4" t="s">
        <v>2</v>
      </c>
      <c r="J1704" s="4" t="s">
        <v>13</v>
      </c>
      <c r="K1704" s="4" t="s">
        <v>9</v>
      </c>
      <c r="L1704" s="4" t="s">
        <v>37</v>
      </c>
      <c r="M1704" s="8">
        <v>5</v>
      </c>
      <c r="N1704" s="5">
        <v>155.65</v>
      </c>
      <c r="O1704" s="6">
        <v>0</v>
      </c>
      <c r="P1704" s="5">
        <v>79.13</v>
      </c>
      <c r="Q1704" s="5">
        <f t="shared" si="104"/>
        <v>778.25</v>
      </c>
      <c r="R1704" s="5">
        <f t="shared" si="105"/>
        <v>395.65</v>
      </c>
      <c r="S1704" s="5">
        <f t="shared" si="106"/>
        <v>382.6</v>
      </c>
      <c r="T1704" s="7">
        <f t="shared" si="107"/>
        <v>0.49161580469000965</v>
      </c>
    </row>
    <row r="1705" spans="1:20" ht="15.6">
      <c r="A1705" s="2">
        <v>1446</v>
      </c>
      <c r="B1705" s="3">
        <v>46255</v>
      </c>
      <c r="C1705" s="4">
        <f>YEAR(SalesDataTable[[#This Row],[Order Date]])</f>
        <v>2026</v>
      </c>
      <c r="D1705" s="16" t="str">
        <f>"Q"&amp;ROUNDUP(MONTH(SalesDataTable[[#This Row],[Order Date]])/3,0)</f>
        <v>Q3</v>
      </c>
      <c r="E1705" s="4">
        <f>MONTH(SalesDataTable[[#This Row],[Order Date]])</f>
        <v>8</v>
      </c>
      <c r="F1705" s="16" t="str">
        <f>TEXT(SalesDataTable[[#This Row],[Order Date]],"MMM")</f>
        <v>Aug</v>
      </c>
      <c r="G1705" s="4" t="s">
        <v>20</v>
      </c>
      <c r="H1705" s="4" t="s">
        <v>47</v>
      </c>
      <c r="I1705" s="4" t="s">
        <v>19</v>
      </c>
      <c r="J1705" s="4" t="s">
        <v>3</v>
      </c>
      <c r="K1705" s="4" t="s">
        <v>23</v>
      </c>
      <c r="L1705" s="4" t="s">
        <v>29</v>
      </c>
      <c r="M1705" s="8">
        <v>1</v>
      </c>
      <c r="N1705" s="5">
        <v>195.15</v>
      </c>
      <c r="O1705" s="6">
        <v>0</v>
      </c>
      <c r="P1705" s="5">
        <v>101.99</v>
      </c>
      <c r="Q1705" s="5">
        <f t="shared" si="104"/>
        <v>195.15</v>
      </c>
      <c r="R1705" s="5">
        <f t="shared" si="105"/>
        <v>101.99</v>
      </c>
      <c r="S1705" s="5">
        <f t="shared" si="106"/>
        <v>93.160000000000011</v>
      </c>
      <c r="T1705" s="7">
        <f t="shared" si="107"/>
        <v>0.47737637714578535</v>
      </c>
    </row>
    <row r="1706" spans="1:20" ht="15.6">
      <c r="A1706" s="2">
        <v>1524</v>
      </c>
      <c r="B1706" s="3">
        <v>46255</v>
      </c>
      <c r="C1706" s="4">
        <f>YEAR(SalesDataTable[[#This Row],[Order Date]])</f>
        <v>2026</v>
      </c>
      <c r="D1706" s="16" t="str">
        <f>"Q"&amp;ROUNDUP(MONTH(SalesDataTable[[#This Row],[Order Date]])/3,0)</f>
        <v>Q3</v>
      </c>
      <c r="E1706" s="4">
        <f>MONTH(SalesDataTable[[#This Row],[Order Date]])</f>
        <v>8</v>
      </c>
      <c r="F1706" s="16" t="str">
        <f>TEXT(SalesDataTable[[#This Row],[Order Date]],"MMM")</f>
        <v>Aug</v>
      </c>
      <c r="G1706" s="4" t="s">
        <v>6</v>
      </c>
      <c r="H1706" s="4" t="s">
        <v>27</v>
      </c>
      <c r="I1706" s="4" t="s">
        <v>28</v>
      </c>
      <c r="J1706" s="4" t="s">
        <v>13</v>
      </c>
      <c r="K1706" s="4" t="s">
        <v>4</v>
      </c>
      <c r="L1706" s="4" t="s">
        <v>5</v>
      </c>
      <c r="M1706" s="8">
        <v>1</v>
      </c>
      <c r="N1706" s="5">
        <v>81.569999999999993</v>
      </c>
      <c r="O1706" s="6">
        <v>0</v>
      </c>
      <c r="P1706" s="5">
        <v>43.79</v>
      </c>
      <c r="Q1706" s="5">
        <f t="shared" si="104"/>
        <v>81.569999999999993</v>
      </c>
      <c r="R1706" s="5">
        <f t="shared" si="105"/>
        <v>43.79</v>
      </c>
      <c r="S1706" s="5">
        <f t="shared" si="106"/>
        <v>37.779999999999994</v>
      </c>
      <c r="T1706" s="7">
        <f t="shared" si="107"/>
        <v>0.4631604756650729</v>
      </c>
    </row>
    <row r="1707" spans="1:20" ht="15.6">
      <c r="A1707" s="2">
        <v>1946</v>
      </c>
      <c r="B1707" s="3">
        <v>46255</v>
      </c>
      <c r="C1707" s="4">
        <f>YEAR(SalesDataTable[[#This Row],[Order Date]])</f>
        <v>2026</v>
      </c>
      <c r="D1707" s="16" t="str">
        <f>"Q"&amp;ROUNDUP(MONTH(SalesDataTable[[#This Row],[Order Date]])/3,0)</f>
        <v>Q3</v>
      </c>
      <c r="E1707" s="4">
        <f>MONTH(SalesDataTable[[#This Row],[Order Date]])</f>
        <v>8</v>
      </c>
      <c r="F1707" s="16" t="str">
        <f>TEXT(SalesDataTable[[#This Row],[Order Date]],"MMM")</f>
        <v>Aug</v>
      </c>
      <c r="G1707" s="4" t="s">
        <v>0</v>
      </c>
      <c r="H1707" s="4" t="s">
        <v>50</v>
      </c>
      <c r="I1707" s="4" t="s">
        <v>19</v>
      </c>
      <c r="J1707" s="4" t="s">
        <v>13</v>
      </c>
      <c r="K1707" s="4" t="s">
        <v>23</v>
      </c>
      <c r="L1707" s="4" t="s">
        <v>51</v>
      </c>
      <c r="M1707" s="8">
        <v>5</v>
      </c>
      <c r="N1707" s="5">
        <v>125.44</v>
      </c>
      <c r="O1707" s="6">
        <v>0</v>
      </c>
      <c r="P1707" s="5">
        <v>59.58</v>
      </c>
      <c r="Q1707" s="5">
        <f t="shared" si="104"/>
        <v>627.20000000000005</v>
      </c>
      <c r="R1707" s="5">
        <f t="shared" si="105"/>
        <v>297.89999999999998</v>
      </c>
      <c r="S1707" s="5">
        <f t="shared" si="106"/>
        <v>329.30000000000007</v>
      </c>
      <c r="T1707" s="7">
        <f t="shared" si="107"/>
        <v>0.52503188775510212</v>
      </c>
    </row>
    <row r="1708" spans="1:20" ht="15.6">
      <c r="A1708" s="2">
        <v>2285</v>
      </c>
      <c r="B1708" s="3">
        <v>46255</v>
      </c>
      <c r="C1708" s="4">
        <f>YEAR(SalesDataTable[[#This Row],[Order Date]])</f>
        <v>2026</v>
      </c>
      <c r="D1708" s="16" t="str">
        <f>"Q"&amp;ROUNDUP(MONTH(SalesDataTable[[#This Row],[Order Date]])/3,0)</f>
        <v>Q3</v>
      </c>
      <c r="E1708" s="4">
        <f>MONTH(SalesDataTable[[#This Row],[Order Date]])</f>
        <v>8</v>
      </c>
      <c r="F1708" s="16" t="str">
        <f>TEXT(SalesDataTable[[#This Row],[Order Date]],"MMM")</f>
        <v>Aug</v>
      </c>
      <c r="G1708" s="4" t="s">
        <v>6</v>
      </c>
      <c r="H1708" s="4" t="s">
        <v>41</v>
      </c>
      <c r="I1708" s="4" t="s">
        <v>2</v>
      </c>
      <c r="J1708" s="4" t="s">
        <v>16</v>
      </c>
      <c r="K1708" s="4" t="s">
        <v>9</v>
      </c>
      <c r="L1708" s="4" t="s">
        <v>37</v>
      </c>
      <c r="M1708" s="8">
        <v>2</v>
      </c>
      <c r="N1708" s="5">
        <v>155.11000000000001</v>
      </c>
      <c r="O1708" s="6">
        <v>0.05</v>
      </c>
      <c r="P1708" s="5">
        <v>80.13</v>
      </c>
      <c r="Q1708" s="5">
        <f t="shared" si="104"/>
        <v>294.709</v>
      </c>
      <c r="R1708" s="5">
        <f t="shared" si="105"/>
        <v>160.26</v>
      </c>
      <c r="S1708" s="5">
        <f t="shared" si="106"/>
        <v>134.44900000000001</v>
      </c>
      <c r="T1708" s="7">
        <f t="shared" si="107"/>
        <v>0.45620934548995795</v>
      </c>
    </row>
    <row r="1709" spans="1:20" ht="15.6">
      <c r="A1709" s="2">
        <v>2978</v>
      </c>
      <c r="B1709" s="3">
        <v>46255</v>
      </c>
      <c r="C1709" s="4">
        <f>YEAR(SalesDataTable[[#This Row],[Order Date]])</f>
        <v>2026</v>
      </c>
      <c r="D1709" s="16" t="str">
        <f>"Q"&amp;ROUNDUP(MONTH(SalesDataTable[[#This Row],[Order Date]])/3,0)</f>
        <v>Q3</v>
      </c>
      <c r="E1709" s="4">
        <f>MONTH(SalesDataTable[[#This Row],[Order Date]])</f>
        <v>8</v>
      </c>
      <c r="F1709" s="16" t="str">
        <f>TEXT(SalesDataTable[[#This Row],[Order Date]],"MMM")</f>
        <v>Aug</v>
      </c>
      <c r="G1709" s="4" t="s">
        <v>11</v>
      </c>
      <c r="H1709" s="4" t="s">
        <v>39</v>
      </c>
      <c r="I1709" s="4" t="s">
        <v>19</v>
      </c>
      <c r="J1709" s="4" t="s">
        <v>13</v>
      </c>
      <c r="K1709" s="4" t="s">
        <v>4</v>
      </c>
      <c r="L1709" s="4" t="s">
        <v>5</v>
      </c>
      <c r="M1709" s="8">
        <v>1</v>
      </c>
      <c r="N1709" s="5">
        <v>80.7</v>
      </c>
      <c r="O1709" s="6">
        <v>0</v>
      </c>
      <c r="P1709" s="5">
        <v>41.98</v>
      </c>
      <c r="Q1709" s="5">
        <f t="shared" si="104"/>
        <v>80.7</v>
      </c>
      <c r="R1709" s="5">
        <f t="shared" si="105"/>
        <v>41.98</v>
      </c>
      <c r="S1709" s="5">
        <f t="shared" si="106"/>
        <v>38.720000000000006</v>
      </c>
      <c r="T1709" s="7">
        <f t="shared" si="107"/>
        <v>0.47980173482032223</v>
      </c>
    </row>
    <row r="1710" spans="1:20" ht="15.6">
      <c r="A1710" s="2">
        <v>3842</v>
      </c>
      <c r="B1710" s="3">
        <v>46255</v>
      </c>
      <c r="C1710" s="4">
        <f>YEAR(SalesDataTable[[#This Row],[Order Date]])</f>
        <v>2026</v>
      </c>
      <c r="D1710" s="16" t="str">
        <f>"Q"&amp;ROUNDUP(MONTH(SalesDataTable[[#This Row],[Order Date]])/3,0)</f>
        <v>Q3</v>
      </c>
      <c r="E1710" s="4">
        <f>MONTH(SalesDataTable[[#This Row],[Order Date]])</f>
        <v>8</v>
      </c>
      <c r="F1710" s="16" t="str">
        <f>TEXT(SalesDataTable[[#This Row],[Order Date]],"MMM")</f>
        <v>Aug</v>
      </c>
      <c r="G1710" s="4" t="s">
        <v>20</v>
      </c>
      <c r="H1710" s="4" t="s">
        <v>33</v>
      </c>
      <c r="I1710" s="4" t="s">
        <v>8</v>
      </c>
      <c r="J1710" s="4" t="s">
        <v>3</v>
      </c>
      <c r="K1710" s="4" t="s">
        <v>9</v>
      </c>
      <c r="L1710" s="4" t="s">
        <v>37</v>
      </c>
      <c r="M1710" s="8">
        <v>10</v>
      </c>
      <c r="N1710" s="5">
        <v>156.72</v>
      </c>
      <c r="O1710" s="6">
        <v>0.15</v>
      </c>
      <c r="P1710" s="5">
        <v>78.12</v>
      </c>
      <c r="Q1710" s="5">
        <f t="shared" si="104"/>
        <v>1332.12</v>
      </c>
      <c r="R1710" s="5">
        <f t="shared" si="105"/>
        <v>781.2</v>
      </c>
      <c r="S1710" s="5">
        <f t="shared" si="106"/>
        <v>550.91999999999985</v>
      </c>
      <c r="T1710" s="7">
        <f t="shared" si="107"/>
        <v>0.41356634537429054</v>
      </c>
    </row>
    <row r="1711" spans="1:20" ht="15.6">
      <c r="A1711" s="2">
        <v>4220</v>
      </c>
      <c r="B1711" s="3">
        <v>46255</v>
      </c>
      <c r="C1711" s="4">
        <f>YEAR(SalesDataTable[[#This Row],[Order Date]])</f>
        <v>2026</v>
      </c>
      <c r="D1711" s="16" t="str">
        <f>"Q"&amp;ROUNDUP(MONTH(SalesDataTable[[#This Row],[Order Date]])/3,0)</f>
        <v>Q3</v>
      </c>
      <c r="E1711" s="4">
        <f>MONTH(SalesDataTable[[#This Row],[Order Date]])</f>
        <v>8</v>
      </c>
      <c r="F1711" s="16" t="str">
        <f>TEXT(SalesDataTable[[#This Row],[Order Date]],"MMM")</f>
        <v>Aug</v>
      </c>
      <c r="G1711" s="4" t="s">
        <v>6</v>
      </c>
      <c r="H1711" s="4" t="s">
        <v>49</v>
      </c>
      <c r="I1711" s="4" t="s">
        <v>8</v>
      </c>
      <c r="J1711" s="4" t="s">
        <v>16</v>
      </c>
      <c r="K1711" s="4" t="s">
        <v>14</v>
      </c>
      <c r="L1711" s="4" t="s">
        <v>48</v>
      </c>
      <c r="M1711" s="8">
        <v>5</v>
      </c>
      <c r="N1711" s="5">
        <v>162.76</v>
      </c>
      <c r="O1711" s="6">
        <v>0.15</v>
      </c>
      <c r="P1711" s="5">
        <v>85.32</v>
      </c>
      <c r="Q1711" s="5">
        <f t="shared" si="104"/>
        <v>691.7299999999999</v>
      </c>
      <c r="R1711" s="5">
        <f t="shared" si="105"/>
        <v>426.59999999999997</v>
      </c>
      <c r="S1711" s="5">
        <f t="shared" si="106"/>
        <v>265.12999999999994</v>
      </c>
      <c r="T1711" s="7">
        <f t="shared" si="107"/>
        <v>0.38328538591647027</v>
      </c>
    </row>
    <row r="1712" spans="1:20" ht="15.6">
      <c r="A1712" s="2">
        <v>478</v>
      </c>
      <c r="B1712" s="3">
        <v>46256</v>
      </c>
      <c r="C1712" s="4">
        <f>YEAR(SalesDataTable[[#This Row],[Order Date]])</f>
        <v>2026</v>
      </c>
      <c r="D1712" s="16" t="str">
        <f>"Q"&amp;ROUNDUP(MONTH(SalesDataTable[[#This Row],[Order Date]])/3,0)</f>
        <v>Q3</v>
      </c>
      <c r="E1712" s="4">
        <f>MONTH(SalesDataTable[[#This Row],[Order Date]])</f>
        <v>8</v>
      </c>
      <c r="F1712" s="16" t="str">
        <f>TEXT(SalesDataTable[[#This Row],[Order Date]],"MMM")</f>
        <v>Aug</v>
      </c>
      <c r="G1712" s="4" t="s">
        <v>20</v>
      </c>
      <c r="H1712" s="4" t="s">
        <v>33</v>
      </c>
      <c r="I1712" s="4" t="s">
        <v>19</v>
      </c>
      <c r="J1712" s="4" t="s">
        <v>16</v>
      </c>
      <c r="K1712" s="4" t="s">
        <v>34</v>
      </c>
      <c r="L1712" s="4" t="s">
        <v>35</v>
      </c>
      <c r="M1712" s="8">
        <v>2</v>
      </c>
      <c r="N1712" s="5">
        <v>40.22</v>
      </c>
      <c r="O1712" s="6">
        <v>0</v>
      </c>
      <c r="P1712" s="5">
        <v>14.45</v>
      </c>
      <c r="Q1712" s="5">
        <f t="shared" si="104"/>
        <v>80.44</v>
      </c>
      <c r="R1712" s="5">
        <f t="shared" si="105"/>
        <v>28.9</v>
      </c>
      <c r="S1712" s="5">
        <f t="shared" si="106"/>
        <v>51.54</v>
      </c>
      <c r="T1712" s="7">
        <f t="shared" si="107"/>
        <v>0.64072600696171056</v>
      </c>
    </row>
    <row r="1713" spans="1:20" ht="15.6">
      <c r="A1713" s="2">
        <v>491</v>
      </c>
      <c r="B1713" s="3">
        <v>46256</v>
      </c>
      <c r="C1713" s="4">
        <f>YEAR(SalesDataTable[[#This Row],[Order Date]])</f>
        <v>2026</v>
      </c>
      <c r="D1713" s="16" t="str">
        <f>"Q"&amp;ROUNDUP(MONTH(SalesDataTable[[#This Row],[Order Date]])/3,0)</f>
        <v>Q3</v>
      </c>
      <c r="E1713" s="4">
        <f>MONTH(SalesDataTable[[#This Row],[Order Date]])</f>
        <v>8</v>
      </c>
      <c r="F1713" s="16" t="str">
        <f>TEXT(SalesDataTable[[#This Row],[Order Date]],"MMM")</f>
        <v>Aug</v>
      </c>
      <c r="G1713" s="4" t="s">
        <v>0</v>
      </c>
      <c r="H1713" s="4" t="s">
        <v>36</v>
      </c>
      <c r="I1713" s="4" t="s">
        <v>28</v>
      </c>
      <c r="J1713" s="4" t="s">
        <v>13</v>
      </c>
      <c r="K1713" s="4" t="s">
        <v>14</v>
      </c>
      <c r="L1713" s="4" t="s">
        <v>32</v>
      </c>
      <c r="M1713" s="8">
        <v>1</v>
      </c>
      <c r="N1713" s="5">
        <v>45.42</v>
      </c>
      <c r="O1713" s="6">
        <v>0.15</v>
      </c>
      <c r="P1713" s="5">
        <v>18.079999999999998</v>
      </c>
      <c r="Q1713" s="5">
        <f t="shared" si="104"/>
        <v>38.606999999999999</v>
      </c>
      <c r="R1713" s="5">
        <f t="shared" si="105"/>
        <v>18.079999999999998</v>
      </c>
      <c r="S1713" s="5">
        <f t="shared" si="106"/>
        <v>20.527000000000001</v>
      </c>
      <c r="T1713" s="7">
        <f t="shared" si="107"/>
        <v>0.53169114409304019</v>
      </c>
    </row>
    <row r="1714" spans="1:20" ht="15.6">
      <c r="A1714" s="2">
        <v>862</v>
      </c>
      <c r="B1714" s="3">
        <v>46256</v>
      </c>
      <c r="C1714" s="4">
        <f>YEAR(SalesDataTable[[#This Row],[Order Date]])</f>
        <v>2026</v>
      </c>
      <c r="D1714" s="16" t="str">
        <f>"Q"&amp;ROUNDUP(MONTH(SalesDataTable[[#This Row],[Order Date]])/3,0)</f>
        <v>Q3</v>
      </c>
      <c r="E1714" s="4">
        <f>MONTH(SalesDataTable[[#This Row],[Order Date]])</f>
        <v>8</v>
      </c>
      <c r="F1714" s="16" t="str">
        <f>TEXT(SalesDataTable[[#This Row],[Order Date]],"MMM")</f>
        <v>Aug</v>
      </c>
      <c r="G1714" s="4" t="s">
        <v>0</v>
      </c>
      <c r="H1714" s="4" t="s">
        <v>36</v>
      </c>
      <c r="I1714" s="4" t="s">
        <v>2</v>
      </c>
      <c r="J1714" s="4" t="s">
        <v>3</v>
      </c>
      <c r="K1714" s="4" t="s">
        <v>9</v>
      </c>
      <c r="L1714" s="4" t="s">
        <v>10</v>
      </c>
      <c r="M1714" s="8">
        <v>1</v>
      </c>
      <c r="N1714" s="5">
        <v>93.55</v>
      </c>
      <c r="O1714" s="6">
        <v>0</v>
      </c>
      <c r="P1714" s="5">
        <v>44.89</v>
      </c>
      <c r="Q1714" s="5">
        <f t="shared" si="104"/>
        <v>93.55</v>
      </c>
      <c r="R1714" s="5">
        <f t="shared" si="105"/>
        <v>44.89</v>
      </c>
      <c r="S1714" s="5">
        <f t="shared" si="106"/>
        <v>48.66</v>
      </c>
      <c r="T1714" s="7">
        <f t="shared" si="107"/>
        <v>0.5201496525921967</v>
      </c>
    </row>
    <row r="1715" spans="1:20" ht="15.6">
      <c r="A1715" s="2">
        <v>957</v>
      </c>
      <c r="B1715" s="3">
        <v>46256</v>
      </c>
      <c r="C1715" s="4">
        <f>YEAR(SalesDataTable[[#This Row],[Order Date]])</f>
        <v>2026</v>
      </c>
      <c r="D1715" s="16" t="str">
        <f>"Q"&amp;ROUNDUP(MONTH(SalesDataTable[[#This Row],[Order Date]])/3,0)</f>
        <v>Q3</v>
      </c>
      <c r="E1715" s="4">
        <f>MONTH(SalesDataTable[[#This Row],[Order Date]])</f>
        <v>8</v>
      </c>
      <c r="F1715" s="16" t="str">
        <f>TEXT(SalesDataTable[[#This Row],[Order Date]],"MMM")</f>
        <v>Aug</v>
      </c>
      <c r="G1715" s="4" t="s">
        <v>11</v>
      </c>
      <c r="H1715" s="4" t="s">
        <v>12</v>
      </c>
      <c r="I1715" s="4" t="s">
        <v>2</v>
      </c>
      <c r="J1715" s="4" t="s">
        <v>3</v>
      </c>
      <c r="K1715" s="4" t="s">
        <v>9</v>
      </c>
      <c r="L1715" s="4" t="s">
        <v>17</v>
      </c>
      <c r="M1715" s="8">
        <v>2</v>
      </c>
      <c r="N1715" s="5">
        <v>146.85</v>
      </c>
      <c r="O1715" s="6">
        <v>0</v>
      </c>
      <c r="P1715" s="5">
        <v>81.010000000000005</v>
      </c>
      <c r="Q1715" s="5">
        <f t="shared" si="104"/>
        <v>293.7</v>
      </c>
      <c r="R1715" s="5">
        <f t="shared" si="105"/>
        <v>162.02000000000001</v>
      </c>
      <c r="S1715" s="5">
        <f t="shared" si="106"/>
        <v>131.67999999999998</v>
      </c>
      <c r="T1715" s="7">
        <f t="shared" si="107"/>
        <v>0.44834865509022809</v>
      </c>
    </row>
    <row r="1716" spans="1:20" ht="15.6">
      <c r="A1716" s="2">
        <v>1728</v>
      </c>
      <c r="B1716" s="3">
        <v>46256</v>
      </c>
      <c r="C1716" s="4">
        <f>YEAR(SalesDataTable[[#This Row],[Order Date]])</f>
        <v>2026</v>
      </c>
      <c r="D1716" s="16" t="str">
        <f>"Q"&amp;ROUNDUP(MONTH(SalesDataTable[[#This Row],[Order Date]])/3,0)</f>
        <v>Q3</v>
      </c>
      <c r="E1716" s="4">
        <f>MONTH(SalesDataTable[[#This Row],[Order Date]])</f>
        <v>8</v>
      </c>
      <c r="F1716" s="16" t="str">
        <f>TEXT(SalesDataTable[[#This Row],[Order Date]],"MMM")</f>
        <v>Aug</v>
      </c>
      <c r="G1716" s="4" t="s">
        <v>0</v>
      </c>
      <c r="H1716" s="4" t="s">
        <v>36</v>
      </c>
      <c r="I1716" s="4" t="s">
        <v>8</v>
      </c>
      <c r="J1716" s="4" t="s">
        <v>16</v>
      </c>
      <c r="K1716" s="4" t="s">
        <v>4</v>
      </c>
      <c r="L1716" s="4" t="s">
        <v>30</v>
      </c>
      <c r="M1716" s="8">
        <v>6</v>
      </c>
      <c r="N1716" s="5">
        <v>101.54</v>
      </c>
      <c r="O1716" s="6">
        <v>0.1</v>
      </c>
      <c r="P1716" s="5">
        <v>50</v>
      </c>
      <c r="Q1716" s="5">
        <f t="shared" si="104"/>
        <v>548.31600000000003</v>
      </c>
      <c r="R1716" s="5">
        <f t="shared" si="105"/>
        <v>300</v>
      </c>
      <c r="S1716" s="5">
        <f t="shared" si="106"/>
        <v>248.31600000000003</v>
      </c>
      <c r="T1716" s="7">
        <f t="shared" si="107"/>
        <v>0.45287024270676035</v>
      </c>
    </row>
    <row r="1717" spans="1:20" ht="15.6">
      <c r="A1717" s="2">
        <v>2743</v>
      </c>
      <c r="B1717" s="3">
        <v>46256</v>
      </c>
      <c r="C1717" s="4">
        <f>YEAR(SalesDataTable[[#This Row],[Order Date]])</f>
        <v>2026</v>
      </c>
      <c r="D1717" s="16" t="str">
        <f>"Q"&amp;ROUNDUP(MONTH(SalesDataTable[[#This Row],[Order Date]])/3,0)</f>
        <v>Q3</v>
      </c>
      <c r="E1717" s="4">
        <f>MONTH(SalesDataTable[[#This Row],[Order Date]])</f>
        <v>8</v>
      </c>
      <c r="F1717" s="16" t="str">
        <f>TEXT(SalesDataTable[[#This Row],[Order Date]],"MMM")</f>
        <v>Aug</v>
      </c>
      <c r="G1717" s="4" t="s">
        <v>20</v>
      </c>
      <c r="H1717" s="4" t="s">
        <v>31</v>
      </c>
      <c r="I1717" s="4" t="s">
        <v>2</v>
      </c>
      <c r="J1717" s="4" t="s">
        <v>16</v>
      </c>
      <c r="K1717" s="4" t="s">
        <v>34</v>
      </c>
      <c r="L1717" s="4" t="s">
        <v>38</v>
      </c>
      <c r="M1717" s="8">
        <v>1</v>
      </c>
      <c r="N1717" s="5">
        <v>125.14</v>
      </c>
      <c r="O1717" s="6">
        <v>0</v>
      </c>
      <c r="P1717" s="5">
        <v>69.44</v>
      </c>
      <c r="Q1717" s="5">
        <f t="shared" si="104"/>
        <v>125.14</v>
      </c>
      <c r="R1717" s="5">
        <f t="shared" si="105"/>
        <v>69.44</v>
      </c>
      <c r="S1717" s="5">
        <f t="shared" si="106"/>
        <v>55.7</v>
      </c>
      <c r="T1717" s="7">
        <f t="shared" si="107"/>
        <v>0.4451014863353045</v>
      </c>
    </row>
    <row r="1718" spans="1:20" ht="15.6">
      <c r="A1718" s="2">
        <v>3098</v>
      </c>
      <c r="B1718" s="3">
        <v>46256</v>
      </c>
      <c r="C1718" s="4">
        <f>YEAR(SalesDataTable[[#This Row],[Order Date]])</f>
        <v>2026</v>
      </c>
      <c r="D1718" s="16" t="str">
        <f>"Q"&amp;ROUNDUP(MONTH(SalesDataTable[[#This Row],[Order Date]])/3,0)</f>
        <v>Q3</v>
      </c>
      <c r="E1718" s="4">
        <f>MONTH(SalesDataTable[[#This Row],[Order Date]])</f>
        <v>8</v>
      </c>
      <c r="F1718" s="16" t="str">
        <f>TEXT(SalesDataTable[[#This Row],[Order Date]],"MMM")</f>
        <v>Aug</v>
      </c>
      <c r="G1718" s="4" t="s">
        <v>6</v>
      </c>
      <c r="H1718" s="4" t="s">
        <v>27</v>
      </c>
      <c r="I1718" s="4" t="s">
        <v>2</v>
      </c>
      <c r="J1718" s="4" t="s">
        <v>13</v>
      </c>
      <c r="K1718" s="4" t="s">
        <v>4</v>
      </c>
      <c r="L1718" s="4" t="s">
        <v>5</v>
      </c>
      <c r="M1718" s="8">
        <v>2</v>
      </c>
      <c r="N1718" s="5">
        <v>80.239999999999995</v>
      </c>
      <c r="O1718" s="6">
        <v>0.1</v>
      </c>
      <c r="P1718" s="5">
        <v>42.09</v>
      </c>
      <c r="Q1718" s="5">
        <f t="shared" si="104"/>
        <v>144.43199999999999</v>
      </c>
      <c r="R1718" s="5">
        <f t="shared" si="105"/>
        <v>84.18</v>
      </c>
      <c r="S1718" s="5">
        <f t="shared" si="106"/>
        <v>60.251999999999981</v>
      </c>
      <c r="T1718" s="7">
        <f t="shared" si="107"/>
        <v>0.41716517115320695</v>
      </c>
    </row>
    <row r="1719" spans="1:20" ht="15.6">
      <c r="A1719" s="2">
        <v>3606</v>
      </c>
      <c r="B1719" s="3">
        <v>46256</v>
      </c>
      <c r="C1719" s="4">
        <f>YEAR(SalesDataTable[[#This Row],[Order Date]])</f>
        <v>2026</v>
      </c>
      <c r="D1719" s="16" t="str">
        <f>"Q"&amp;ROUNDUP(MONTH(SalesDataTable[[#This Row],[Order Date]])/3,0)</f>
        <v>Q3</v>
      </c>
      <c r="E1719" s="4">
        <f>MONTH(SalesDataTable[[#This Row],[Order Date]])</f>
        <v>8</v>
      </c>
      <c r="F1719" s="16" t="str">
        <f>TEXT(SalesDataTable[[#This Row],[Order Date]],"MMM")</f>
        <v>Aug</v>
      </c>
      <c r="G1719" s="4" t="s">
        <v>20</v>
      </c>
      <c r="H1719" s="4" t="s">
        <v>21</v>
      </c>
      <c r="I1719" s="4" t="s">
        <v>2</v>
      </c>
      <c r="J1719" s="4" t="s">
        <v>16</v>
      </c>
      <c r="K1719" s="4" t="s">
        <v>9</v>
      </c>
      <c r="L1719" s="4" t="s">
        <v>17</v>
      </c>
      <c r="M1719" s="8">
        <v>1</v>
      </c>
      <c r="N1719" s="5">
        <v>147.24</v>
      </c>
      <c r="O1719" s="6">
        <v>0</v>
      </c>
      <c r="P1719" s="5">
        <v>79.11</v>
      </c>
      <c r="Q1719" s="5">
        <f t="shared" si="104"/>
        <v>147.24</v>
      </c>
      <c r="R1719" s="5">
        <f t="shared" si="105"/>
        <v>79.11</v>
      </c>
      <c r="S1719" s="5">
        <f t="shared" si="106"/>
        <v>68.13000000000001</v>
      </c>
      <c r="T1719" s="7">
        <f t="shared" si="107"/>
        <v>0.46271393643031788</v>
      </c>
    </row>
    <row r="1720" spans="1:20" ht="15.6">
      <c r="A1720" s="2">
        <v>3815</v>
      </c>
      <c r="B1720" s="3">
        <v>46256</v>
      </c>
      <c r="C1720" s="4">
        <f>YEAR(SalesDataTable[[#This Row],[Order Date]])</f>
        <v>2026</v>
      </c>
      <c r="D1720" s="16" t="str">
        <f>"Q"&amp;ROUNDUP(MONTH(SalesDataTable[[#This Row],[Order Date]])/3,0)</f>
        <v>Q3</v>
      </c>
      <c r="E1720" s="4">
        <f>MONTH(SalesDataTable[[#This Row],[Order Date]])</f>
        <v>8</v>
      </c>
      <c r="F1720" s="16" t="str">
        <f>TEXT(SalesDataTable[[#This Row],[Order Date]],"MMM")</f>
        <v>Aug</v>
      </c>
      <c r="G1720" s="4" t="s">
        <v>11</v>
      </c>
      <c r="H1720" s="4" t="s">
        <v>12</v>
      </c>
      <c r="I1720" s="4" t="s">
        <v>2</v>
      </c>
      <c r="J1720" s="4" t="s">
        <v>3</v>
      </c>
      <c r="K1720" s="4" t="s">
        <v>23</v>
      </c>
      <c r="L1720" s="4" t="s">
        <v>29</v>
      </c>
      <c r="M1720" s="8">
        <v>2</v>
      </c>
      <c r="N1720" s="5">
        <v>199.53</v>
      </c>
      <c r="O1720" s="6">
        <v>0.05</v>
      </c>
      <c r="P1720" s="5">
        <v>105.87</v>
      </c>
      <c r="Q1720" s="5">
        <f t="shared" si="104"/>
        <v>379.10699999999997</v>
      </c>
      <c r="R1720" s="5">
        <f t="shared" si="105"/>
        <v>211.74</v>
      </c>
      <c r="S1720" s="5">
        <f t="shared" si="106"/>
        <v>167.36699999999996</v>
      </c>
      <c r="T1720" s="7">
        <f t="shared" si="107"/>
        <v>0.44147694450379438</v>
      </c>
    </row>
    <row r="1721" spans="1:20" ht="15.6">
      <c r="A1721" s="2">
        <v>3979</v>
      </c>
      <c r="B1721" s="3">
        <v>46256</v>
      </c>
      <c r="C1721" s="4">
        <f>YEAR(SalesDataTable[[#This Row],[Order Date]])</f>
        <v>2026</v>
      </c>
      <c r="D1721" s="16" t="str">
        <f>"Q"&amp;ROUNDUP(MONTH(SalesDataTable[[#This Row],[Order Date]])/3,0)</f>
        <v>Q3</v>
      </c>
      <c r="E1721" s="4">
        <f>MONTH(SalesDataTable[[#This Row],[Order Date]])</f>
        <v>8</v>
      </c>
      <c r="F1721" s="16" t="str">
        <f>TEXT(SalesDataTable[[#This Row],[Order Date]],"MMM")</f>
        <v>Aug</v>
      </c>
      <c r="G1721" s="4" t="s">
        <v>11</v>
      </c>
      <c r="H1721" s="4" t="s">
        <v>25</v>
      </c>
      <c r="I1721" s="4" t="s">
        <v>2</v>
      </c>
      <c r="J1721" s="4" t="s">
        <v>16</v>
      </c>
      <c r="K1721" s="4" t="s">
        <v>34</v>
      </c>
      <c r="L1721" s="4" t="s">
        <v>35</v>
      </c>
      <c r="M1721" s="8">
        <v>1</v>
      </c>
      <c r="N1721" s="5">
        <v>40.19</v>
      </c>
      <c r="O1721" s="6">
        <v>0.05</v>
      </c>
      <c r="P1721" s="5">
        <v>14.73</v>
      </c>
      <c r="Q1721" s="5">
        <f t="shared" si="104"/>
        <v>38.180499999999995</v>
      </c>
      <c r="R1721" s="5">
        <f t="shared" si="105"/>
        <v>14.73</v>
      </c>
      <c r="S1721" s="5">
        <f t="shared" si="106"/>
        <v>23.450499999999995</v>
      </c>
      <c r="T1721" s="7">
        <f t="shared" si="107"/>
        <v>0.61420096646193734</v>
      </c>
    </row>
    <row r="1722" spans="1:20" ht="15.6">
      <c r="A1722" s="2">
        <v>4160</v>
      </c>
      <c r="B1722" s="3">
        <v>46256</v>
      </c>
      <c r="C1722" s="4">
        <f>YEAR(SalesDataTable[[#This Row],[Order Date]])</f>
        <v>2026</v>
      </c>
      <c r="D1722" s="16" t="str">
        <f>"Q"&amp;ROUNDUP(MONTH(SalesDataTable[[#This Row],[Order Date]])/3,0)</f>
        <v>Q3</v>
      </c>
      <c r="E1722" s="4">
        <f>MONTH(SalesDataTable[[#This Row],[Order Date]])</f>
        <v>8</v>
      </c>
      <c r="F1722" s="16" t="str">
        <f>TEXT(SalesDataTable[[#This Row],[Order Date]],"MMM")</f>
        <v>Aug</v>
      </c>
      <c r="G1722" s="4" t="s">
        <v>20</v>
      </c>
      <c r="H1722" s="4" t="s">
        <v>31</v>
      </c>
      <c r="I1722" s="4" t="s">
        <v>28</v>
      </c>
      <c r="J1722" s="4" t="s">
        <v>16</v>
      </c>
      <c r="K1722" s="4" t="s">
        <v>34</v>
      </c>
      <c r="L1722" s="4" t="s">
        <v>38</v>
      </c>
      <c r="M1722" s="8">
        <v>4</v>
      </c>
      <c r="N1722" s="5">
        <v>123.31</v>
      </c>
      <c r="O1722" s="6">
        <v>0</v>
      </c>
      <c r="P1722" s="5">
        <v>69.02</v>
      </c>
      <c r="Q1722" s="5">
        <f t="shared" si="104"/>
        <v>493.24</v>
      </c>
      <c r="R1722" s="5">
        <f t="shared" si="105"/>
        <v>276.08</v>
      </c>
      <c r="S1722" s="5">
        <f t="shared" si="106"/>
        <v>217.16000000000003</v>
      </c>
      <c r="T1722" s="7">
        <f t="shared" si="107"/>
        <v>0.44027248398345636</v>
      </c>
    </row>
    <row r="1723" spans="1:20" ht="15.6">
      <c r="A1723" s="2">
        <v>4172</v>
      </c>
      <c r="B1723" s="3">
        <v>46256</v>
      </c>
      <c r="C1723" s="4">
        <f>YEAR(SalesDataTable[[#This Row],[Order Date]])</f>
        <v>2026</v>
      </c>
      <c r="D1723" s="16" t="str">
        <f>"Q"&amp;ROUNDUP(MONTH(SalesDataTable[[#This Row],[Order Date]])/3,0)</f>
        <v>Q3</v>
      </c>
      <c r="E1723" s="4">
        <f>MONTH(SalesDataTable[[#This Row],[Order Date]])</f>
        <v>8</v>
      </c>
      <c r="F1723" s="16" t="str">
        <f>TEXT(SalesDataTable[[#This Row],[Order Date]],"MMM")</f>
        <v>Aug</v>
      </c>
      <c r="G1723" s="4" t="s">
        <v>20</v>
      </c>
      <c r="H1723" s="4" t="s">
        <v>33</v>
      </c>
      <c r="I1723" s="4" t="s">
        <v>28</v>
      </c>
      <c r="J1723" s="4" t="s">
        <v>13</v>
      </c>
      <c r="K1723" s="4" t="s">
        <v>4</v>
      </c>
      <c r="L1723" s="4" t="s">
        <v>26</v>
      </c>
      <c r="M1723" s="8">
        <v>1</v>
      </c>
      <c r="N1723" s="5">
        <v>40.19</v>
      </c>
      <c r="O1723" s="6">
        <v>0.05</v>
      </c>
      <c r="P1723" s="5">
        <v>16.78</v>
      </c>
      <c r="Q1723" s="5">
        <f t="shared" si="104"/>
        <v>38.180499999999995</v>
      </c>
      <c r="R1723" s="5">
        <f t="shared" si="105"/>
        <v>16.78</v>
      </c>
      <c r="S1723" s="5">
        <f t="shared" si="106"/>
        <v>21.400499999999994</v>
      </c>
      <c r="T1723" s="7">
        <f t="shared" si="107"/>
        <v>0.56050863660769235</v>
      </c>
    </row>
    <row r="1724" spans="1:20" ht="15.6">
      <c r="A1724" s="2">
        <v>4265</v>
      </c>
      <c r="B1724" s="3">
        <v>46256</v>
      </c>
      <c r="C1724" s="4">
        <f>YEAR(SalesDataTable[[#This Row],[Order Date]])</f>
        <v>2026</v>
      </c>
      <c r="D1724" s="16" t="str">
        <f>"Q"&amp;ROUNDUP(MONTH(SalesDataTable[[#This Row],[Order Date]])/3,0)</f>
        <v>Q3</v>
      </c>
      <c r="E1724" s="4">
        <f>MONTH(SalesDataTable[[#This Row],[Order Date]])</f>
        <v>8</v>
      </c>
      <c r="F1724" s="16" t="str">
        <f>TEXT(SalesDataTable[[#This Row],[Order Date]],"MMM")</f>
        <v>Aug</v>
      </c>
      <c r="G1724" s="4" t="s">
        <v>11</v>
      </c>
      <c r="H1724" s="4" t="s">
        <v>52</v>
      </c>
      <c r="I1724" s="4" t="s">
        <v>2</v>
      </c>
      <c r="J1724" s="4" t="s">
        <v>3</v>
      </c>
      <c r="K1724" s="4" t="s">
        <v>4</v>
      </c>
      <c r="L1724" s="4" t="s">
        <v>26</v>
      </c>
      <c r="M1724" s="8">
        <v>1</v>
      </c>
      <c r="N1724" s="5">
        <v>40.98</v>
      </c>
      <c r="O1724" s="6">
        <v>0.05</v>
      </c>
      <c r="P1724" s="5">
        <v>16.600000000000001</v>
      </c>
      <c r="Q1724" s="5">
        <f t="shared" si="104"/>
        <v>38.930999999999997</v>
      </c>
      <c r="R1724" s="5">
        <f t="shared" si="105"/>
        <v>16.600000000000001</v>
      </c>
      <c r="S1724" s="5">
        <f t="shared" si="106"/>
        <v>22.330999999999996</v>
      </c>
      <c r="T1724" s="7">
        <f t="shared" si="107"/>
        <v>0.57360458246641488</v>
      </c>
    </row>
    <row r="1725" spans="1:20" ht="15.6">
      <c r="A1725" s="2">
        <v>4321</v>
      </c>
      <c r="B1725" s="3">
        <v>46256</v>
      </c>
      <c r="C1725" s="4">
        <f>YEAR(SalesDataTable[[#This Row],[Order Date]])</f>
        <v>2026</v>
      </c>
      <c r="D1725" s="16" t="str">
        <f>"Q"&amp;ROUNDUP(MONTH(SalesDataTable[[#This Row],[Order Date]])/3,0)</f>
        <v>Q3</v>
      </c>
      <c r="E1725" s="4">
        <f>MONTH(SalesDataTable[[#This Row],[Order Date]])</f>
        <v>8</v>
      </c>
      <c r="F1725" s="16" t="str">
        <f>TEXT(SalesDataTable[[#This Row],[Order Date]],"MMM")</f>
        <v>Aug</v>
      </c>
      <c r="G1725" s="4" t="s">
        <v>20</v>
      </c>
      <c r="H1725" s="4" t="s">
        <v>47</v>
      </c>
      <c r="I1725" s="4" t="s">
        <v>2</v>
      </c>
      <c r="J1725" s="4" t="s">
        <v>13</v>
      </c>
      <c r="K1725" s="4" t="s">
        <v>14</v>
      </c>
      <c r="L1725" s="4" t="s">
        <v>15</v>
      </c>
      <c r="M1725" s="8">
        <v>3</v>
      </c>
      <c r="N1725" s="5">
        <v>35.380000000000003</v>
      </c>
      <c r="O1725" s="6">
        <v>0</v>
      </c>
      <c r="P1725" s="5">
        <v>13.91</v>
      </c>
      <c r="Q1725" s="5">
        <f t="shared" si="104"/>
        <v>106.14000000000001</v>
      </c>
      <c r="R1725" s="5">
        <f t="shared" si="105"/>
        <v>41.730000000000004</v>
      </c>
      <c r="S1725" s="5">
        <f t="shared" si="106"/>
        <v>64.410000000000011</v>
      </c>
      <c r="T1725" s="7">
        <f t="shared" si="107"/>
        <v>0.60684002261164505</v>
      </c>
    </row>
    <row r="1726" spans="1:20" ht="15.6">
      <c r="A1726" s="2">
        <v>4975</v>
      </c>
      <c r="B1726" s="3">
        <v>46256</v>
      </c>
      <c r="C1726" s="4">
        <f>YEAR(SalesDataTable[[#This Row],[Order Date]])</f>
        <v>2026</v>
      </c>
      <c r="D1726" s="16" t="str">
        <f>"Q"&amp;ROUNDUP(MONTH(SalesDataTable[[#This Row],[Order Date]])/3,0)</f>
        <v>Q3</v>
      </c>
      <c r="E1726" s="4">
        <f>MONTH(SalesDataTable[[#This Row],[Order Date]])</f>
        <v>8</v>
      </c>
      <c r="F1726" s="16" t="str">
        <f>TEXT(SalesDataTable[[#This Row],[Order Date]],"MMM")</f>
        <v>Aug</v>
      </c>
      <c r="G1726" s="4" t="s">
        <v>11</v>
      </c>
      <c r="H1726" s="4" t="s">
        <v>39</v>
      </c>
      <c r="I1726" s="4" t="s">
        <v>19</v>
      </c>
      <c r="J1726" s="4" t="s">
        <v>13</v>
      </c>
      <c r="K1726" s="4" t="s">
        <v>14</v>
      </c>
      <c r="L1726" s="4" t="s">
        <v>44</v>
      </c>
      <c r="M1726" s="8">
        <v>4</v>
      </c>
      <c r="N1726" s="5">
        <v>134.49</v>
      </c>
      <c r="O1726" s="6">
        <v>0</v>
      </c>
      <c r="P1726" s="5">
        <v>68.17</v>
      </c>
      <c r="Q1726" s="5">
        <f t="shared" si="104"/>
        <v>537.96</v>
      </c>
      <c r="R1726" s="5">
        <f t="shared" si="105"/>
        <v>272.68</v>
      </c>
      <c r="S1726" s="5">
        <f t="shared" si="106"/>
        <v>265.28000000000003</v>
      </c>
      <c r="T1726" s="7">
        <f t="shared" si="107"/>
        <v>0.49312216521674473</v>
      </c>
    </row>
    <row r="1727" spans="1:20" ht="15.6">
      <c r="A1727" s="2">
        <v>991</v>
      </c>
      <c r="B1727" s="3">
        <v>46257</v>
      </c>
      <c r="C1727" s="4">
        <f>YEAR(SalesDataTable[[#This Row],[Order Date]])</f>
        <v>2026</v>
      </c>
      <c r="D1727" s="16" t="str">
        <f>"Q"&amp;ROUNDUP(MONTH(SalesDataTable[[#This Row],[Order Date]])/3,0)</f>
        <v>Q3</v>
      </c>
      <c r="E1727" s="4">
        <f>MONTH(SalesDataTable[[#This Row],[Order Date]])</f>
        <v>8</v>
      </c>
      <c r="F1727" s="16" t="str">
        <f>TEXT(SalesDataTable[[#This Row],[Order Date]],"MMM")</f>
        <v>Aug</v>
      </c>
      <c r="G1727" s="4" t="s">
        <v>11</v>
      </c>
      <c r="H1727" s="4" t="s">
        <v>18</v>
      </c>
      <c r="I1727" s="4" t="s">
        <v>8</v>
      </c>
      <c r="J1727" s="4" t="s">
        <v>16</v>
      </c>
      <c r="K1727" s="4" t="s">
        <v>9</v>
      </c>
      <c r="L1727" s="4" t="s">
        <v>17</v>
      </c>
      <c r="M1727" s="8">
        <v>4</v>
      </c>
      <c r="N1727" s="5">
        <v>145.30000000000001</v>
      </c>
      <c r="O1727" s="6">
        <v>0.15</v>
      </c>
      <c r="P1727" s="5">
        <v>77.040000000000006</v>
      </c>
      <c r="Q1727" s="5">
        <f t="shared" si="104"/>
        <v>494.02000000000004</v>
      </c>
      <c r="R1727" s="5">
        <f t="shared" si="105"/>
        <v>308.16000000000003</v>
      </c>
      <c r="S1727" s="5">
        <f t="shared" si="106"/>
        <v>185.86</v>
      </c>
      <c r="T1727" s="7">
        <f t="shared" si="107"/>
        <v>0.37621958625156876</v>
      </c>
    </row>
    <row r="1728" spans="1:20" ht="15.6">
      <c r="A1728" s="2">
        <v>1008</v>
      </c>
      <c r="B1728" s="3">
        <v>46257</v>
      </c>
      <c r="C1728" s="4">
        <f>YEAR(SalesDataTable[[#This Row],[Order Date]])</f>
        <v>2026</v>
      </c>
      <c r="D1728" s="16" t="str">
        <f>"Q"&amp;ROUNDUP(MONTH(SalesDataTable[[#This Row],[Order Date]])/3,0)</f>
        <v>Q3</v>
      </c>
      <c r="E1728" s="4">
        <f>MONTH(SalesDataTable[[#This Row],[Order Date]])</f>
        <v>8</v>
      </c>
      <c r="F1728" s="16" t="str">
        <f>TEXT(SalesDataTable[[#This Row],[Order Date]],"MMM")</f>
        <v>Aug</v>
      </c>
      <c r="G1728" s="4" t="s">
        <v>20</v>
      </c>
      <c r="H1728" s="4" t="s">
        <v>21</v>
      </c>
      <c r="I1728" s="4" t="s">
        <v>8</v>
      </c>
      <c r="J1728" s="4" t="s">
        <v>16</v>
      </c>
      <c r="K1728" s="4" t="s">
        <v>14</v>
      </c>
      <c r="L1728" s="4" t="s">
        <v>48</v>
      </c>
      <c r="M1728" s="8">
        <v>10</v>
      </c>
      <c r="N1728" s="5">
        <v>164.55</v>
      </c>
      <c r="O1728" s="6">
        <v>0.1</v>
      </c>
      <c r="P1728" s="5">
        <v>88.23</v>
      </c>
      <c r="Q1728" s="5">
        <f t="shared" si="104"/>
        <v>1480.95</v>
      </c>
      <c r="R1728" s="5">
        <f t="shared" si="105"/>
        <v>882.30000000000007</v>
      </c>
      <c r="S1728" s="5">
        <f t="shared" si="106"/>
        <v>598.65</v>
      </c>
      <c r="T1728" s="7">
        <f t="shared" si="107"/>
        <v>0.40423376886458012</v>
      </c>
    </row>
    <row r="1729" spans="1:20" ht="15.6">
      <c r="A1729" s="2">
        <v>1083</v>
      </c>
      <c r="B1729" s="3">
        <v>46257</v>
      </c>
      <c r="C1729" s="4">
        <f>YEAR(SalesDataTable[[#This Row],[Order Date]])</f>
        <v>2026</v>
      </c>
      <c r="D1729" s="16" t="str">
        <f>"Q"&amp;ROUNDUP(MONTH(SalesDataTable[[#This Row],[Order Date]])/3,0)</f>
        <v>Q3</v>
      </c>
      <c r="E1729" s="4">
        <f>MONTH(SalesDataTable[[#This Row],[Order Date]])</f>
        <v>8</v>
      </c>
      <c r="F1729" s="16" t="str">
        <f>TEXT(SalesDataTable[[#This Row],[Order Date]],"MMM")</f>
        <v>Aug</v>
      </c>
      <c r="G1729" s="4" t="s">
        <v>0</v>
      </c>
      <c r="H1729" s="4" t="s">
        <v>50</v>
      </c>
      <c r="I1729" s="4" t="s">
        <v>19</v>
      </c>
      <c r="J1729" s="4" t="s">
        <v>13</v>
      </c>
      <c r="K1729" s="4" t="s">
        <v>4</v>
      </c>
      <c r="L1729" s="4" t="s">
        <v>26</v>
      </c>
      <c r="M1729" s="8">
        <v>1</v>
      </c>
      <c r="N1729" s="5">
        <v>39.590000000000003</v>
      </c>
      <c r="O1729" s="6">
        <v>0</v>
      </c>
      <c r="P1729" s="5">
        <v>16.899999999999999</v>
      </c>
      <c r="Q1729" s="5">
        <f t="shared" si="104"/>
        <v>39.590000000000003</v>
      </c>
      <c r="R1729" s="5">
        <f t="shared" si="105"/>
        <v>16.899999999999999</v>
      </c>
      <c r="S1729" s="5">
        <f t="shared" si="106"/>
        <v>22.690000000000005</v>
      </c>
      <c r="T1729" s="7">
        <f t="shared" si="107"/>
        <v>0.57312452639555456</v>
      </c>
    </row>
    <row r="1730" spans="1:20" ht="15.6">
      <c r="A1730" s="2">
        <v>1553</v>
      </c>
      <c r="B1730" s="3">
        <v>46257</v>
      </c>
      <c r="C1730" s="4">
        <f>YEAR(SalesDataTable[[#This Row],[Order Date]])</f>
        <v>2026</v>
      </c>
      <c r="D1730" s="16" t="str">
        <f>"Q"&amp;ROUNDUP(MONTH(SalesDataTable[[#This Row],[Order Date]])/3,0)</f>
        <v>Q3</v>
      </c>
      <c r="E1730" s="4">
        <f>MONTH(SalesDataTable[[#This Row],[Order Date]])</f>
        <v>8</v>
      </c>
      <c r="F1730" s="16" t="str">
        <f>TEXT(SalesDataTable[[#This Row],[Order Date]],"MMM")</f>
        <v>Aug</v>
      </c>
      <c r="G1730" s="4" t="s">
        <v>11</v>
      </c>
      <c r="H1730" s="4" t="s">
        <v>12</v>
      </c>
      <c r="I1730" s="4" t="s">
        <v>8</v>
      </c>
      <c r="J1730" s="4" t="s">
        <v>16</v>
      </c>
      <c r="K1730" s="4" t="s">
        <v>34</v>
      </c>
      <c r="L1730" s="4" t="s">
        <v>45</v>
      </c>
      <c r="M1730" s="8">
        <v>5</v>
      </c>
      <c r="N1730" s="5">
        <v>51.62</v>
      </c>
      <c r="O1730" s="6">
        <v>0.15</v>
      </c>
      <c r="P1730" s="5">
        <v>22.6</v>
      </c>
      <c r="Q1730" s="5">
        <f t="shared" ref="Q1730:Q1793" si="108">M1730*N1730*(1-O1730)</f>
        <v>219.38499999999996</v>
      </c>
      <c r="R1730" s="5">
        <f t="shared" ref="R1730:R1793" si="109">M1730*P1730</f>
        <v>113</v>
      </c>
      <c r="S1730" s="5">
        <f t="shared" ref="S1730:S1793" si="110">Q1730-R1730</f>
        <v>106.38499999999996</v>
      </c>
      <c r="T1730" s="7">
        <f t="shared" ref="T1730:T1793" si="111">IFERROR(S1730/Q1730,0)</f>
        <v>0.48492376415889865</v>
      </c>
    </row>
    <row r="1731" spans="1:20" ht="15.6">
      <c r="A1731" s="2">
        <v>1579</v>
      </c>
      <c r="B1731" s="3">
        <v>46257</v>
      </c>
      <c r="C1731" s="4">
        <f>YEAR(SalesDataTable[[#This Row],[Order Date]])</f>
        <v>2026</v>
      </c>
      <c r="D1731" s="16" t="str">
        <f>"Q"&amp;ROUNDUP(MONTH(SalesDataTable[[#This Row],[Order Date]])/3,0)</f>
        <v>Q3</v>
      </c>
      <c r="E1731" s="4">
        <f>MONTH(SalesDataTable[[#This Row],[Order Date]])</f>
        <v>8</v>
      </c>
      <c r="F1731" s="16" t="str">
        <f>TEXT(SalesDataTable[[#This Row],[Order Date]],"MMM")</f>
        <v>Aug</v>
      </c>
      <c r="G1731" s="4" t="s">
        <v>20</v>
      </c>
      <c r="H1731" s="4" t="s">
        <v>31</v>
      </c>
      <c r="I1731" s="4" t="s">
        <v>19</v>
      </c>
      <c r="J1731" s="4" t="s">
        <v>3</v>
      </c>
      <c r="K1731" s="4" t="s">
        <v>9</v>
      </c>
      <c r="L1731" s="4" t="s">
        <v>10</v>
      </c>
      <c r="M1731" s="8">
        <v>3</v>
      </c>
      <c r="N1731" s="5">
        <v>90.71</v>
      </c>
      <c r="O1731" s="6">
        <v>0</v>
      </c>
      <c r="P1731" s="5">
        <v>45.57</v>
      </c>
      <c r="Q1731" s="5">
        <f t="shared" si="108"/>
        <v>272.13</v>
      </c>
      <c r="R1731" s="5">
        <f t="shared" si="109"/>
        <v>136.71</v>
      </c>
      <c r="S1731" s="5">
        <f t="shared" si="110"/>
        <v>135.41999999999999</v>
      </c>
      <c r="T1731" s="7">
        <f t="shared" si="111"/>
        <v>0.49762980928232825</v>
      </c>
    </row>
    <row r="1732" spans="1:20" ht="15.6">
      <c r="A1732" s="2">
        <v>1732</v>
      </c>
      <c r="B1732" s="3">
        <v>46257</v>
      </c>
      <c r="C1732" s="4">
        <f>YEAR(SalesDataTable[[#This Row],[Order Date]])</f>
        <v>2026</v>
      </c>
      <c r="D1732" s="16" t="str">
        <f>"Q"&amp;ROUNDUP(MONTH(SalesDataTable[[#This Row],[Order Date]])/3,0)</f>
        <v>Q3</v>
      </c>
      <c r="E1732" s="4">
        <f>MONTH(SalesDataTable[[#This Row],[Order Date]])</f>
        <v>8</v>
      </c>
      <c r="F1732" s="16" t="str">
        <f>TEXT(SalesDataTable[[#This Row],[Order Date]],"MMM")</f>
        <v>Aug</v>
      </c>
      <c r="G1732" s="4" t="s">
        <v>6</v>
      </c>
      <c r="H1732" s="4" t="s">
        <v>7</v>
      </c>
      <c r="I1732" s="4" t="s">
        <v>19</v>
      </c>
      <c r="J1732" s="4" t="s">
        <v>13</v>
      </c>
      <c r="K1732" s="4" t="s">
        <v>4</v>
      </c>
      <c r="L1732" s="4" t="s">
        <v>26</v>
      </c>
      <c r="M1732" s="8">
        <v>4</v>
      </c>
      <c r="N1732" s="5">
        <v>41.09</v>
      </c>
      <c r="O1732" s="6">
        <v>0</v>
      </c>
      <c r="P1732" s="5">
        <v>17</v>
      </c>
      <c r="Q1732" s="5">
        <f t="shared" si="108"/>
        <v>164.36</v>
      </c>
      <c r="R1732" s="5">
        <f t="shared" si="109"/>
        <v>68</v>
      </c>
      <c r="S1732" s="5">
        <f t="shared" si="110"/>
        <v>96.360000000000014</v>
      </c>
      <c r="T1732" s="7">
        <f t="shared" si="111"/>
        <v>0.58627403261134103</v>
      </c>
    </row>
    <row r="1733" spans="1:20" ht="15.6">
      <c r="A1733" s="2">
        <v>2083</v>
      </c>
      <c r="B1733" s="3">
        <v>46257</v>
      </c>
      <c r="C1733" s="4">
        <f>YEAR(SalesDataTable[[#This Row],[Order Date]])</f>
        <v>2026</v>
      </c>
      <c r="D1733" s="16" t="str">
        <f>"Q"&amp;ROUNDUP(MONTH(SalesDataTable[[#This Row],[Order Date]])/3,0)</f>
        <v>Q3</v>
      </c>
      <c r="E1733" s="4">
        <f>MONTH(SalesDataTable[[#This Row],[Order Date]])</f>
        <v>8</v>
      </c>
      <c r="F1733" s="16" t="str">
        <f>TEXT(SalesDataTable[[#This Row],[Order Date]],"MMM")</f>
        <v>Aug</v>
      </c>
      <c r="G1733" s="4" t="s">
        <v>6</v>
      </c>
      <c r="H1733" s="4" t="s">
        <v>49</v>
      </c>
      <c r="I1733" s="4" t="s">
        <v>2</v>
      </c>
      <c r="J1733" s="4" t="s">
        <v>13</v>
      </c>
      <c r="K1733" s="4" t="s">
        <v>9</v>
      </c>
      <c r="L1733" s="4" t="s">
        <v>10</v>
      </c>
      <c r="M1733" s="8">
        <v>1</v>
      </c>
      <c r="N1733" s="5">
        <v>91.37</v>
      </c>
      <c r="O1733" s="6">
        <v>0</v>
      </c>
      <c r="P1733" s="5">
        <v>46.73</v>
      </c>
      <c r="Q1733" s="5">
        <f t="shared" si="108"/>
        <v>91.37</v>
      </c>
      <c r="R1733" s="5">
        <f t="shared" si="109"/>
        <v>46.73</v>
      </c>
      <c r="S1733" s="5">
        <f t="shared" si="110"/>
        <v>44.640000000000008</v>
      </c>
      <c r="T1733" s="7">
        <f t="shared" si="111"/>
        <v>0.48856298566269024</v>
      </c>
    </row>
    <row r="1734" spans="1:20" ht="15.6">
      <c r="A1734" s="2">
        <v>2176</v>
      </c>
      <c r="B1734" s="3">
        <v>46257</v>
      </c>
      <c r="C1734" s="4">
        <f>YEAR(SalesDataTable[[#This Row],[Order Date]])</f>
        <v>2026</v>
      </c>
      <c r="D1734" s="16" t="str">
        <f>"Q"&amp;ROUNDUP(MONTH(SalesDataTable[[#This Row],[Order Date]])/3,0)</f>
        <v>Q3</v>
      </c>
      <c r="E1734" s="4">
        <f>MONTH(SalesDataTable[[#This Row],[Order Date]])</f>
        <v>8</v>
      </c>
      <c r="F1734" s="16" t="str">
        <f>TEXT(SalesDataTable[[#This Row],[Order Date]],"MMM")</f>
        <v>Aug</v>
      </c>
      <c r="G1734" s="4" t="s">
        <v>6</v>
      </c>
      <c r="H1734" s="4" t="s">
        <v>41</v>
      </c>
      <c r="I1734" s="4" t="s">
        <v>2</v>
      </c>
      <c r="J1734" s="4" t="s">
        <v>13</v>
      </c>
      <c r="K1734" s="4" t="s">
        <v>14</v>
      </c>
      <c r="L1734" s="4" t="s">
        <v>32</v>
      </c>
      <c r="M1734" s="8">
        <v>1</v>
      </c>
      <c r="N1734" s="5">
        <v>46.92</v>
      </c>
      <c r="O1734" s="6">
        <v>0</v>
      </c>
      <c r="P1734" s="5">
        <v>18.3</v>
      </c>
      <c r="Q1734" s="5">
        <f t="shared" si="108"/>
        <v>46.92</v>
      </c>
      <c r="R1734" s="5">
        <f t="shared" si="109"/>
        <v>18.3</v>
      </c>
      <c r="S1734" s="5">
        <f t="shared" si="110"/>
        <v>28.62</v>
      </c>
      <c r="T1734" s="7">
        <f t="shared" si="111"/>
        <v>0.60997442455242967</v>
      </c>
    </row>
    <row r="1735" spans="1:20" ht="15.6">
      <c r="A1735" s="2">
        <v>2723</v>
      </c>
      <c r="B1735" s="3">
        <v>46257</v>
      </c>
      <c r="C1735" s="4">
        <f>YEAR(SalesDataTable[[#This Row],[Order Date]])</f>
        <v>2026</v>
      </c>
      <c r="D1735" s="16" t="str">
        <f>"Q"&amp;ROUNDUP(MONTH(SalesDataTable[[#This Row],[Order Date]])/3,0)</f>
        <v>Q3</v>
      </c>
      <c r="E1735" s="4">
        <f>MONTH(SalesDataTable[[#This Row],[Order Date]])</f>
        <v>8</v>
      </c>
      <c r="F1735" s="16" t="str">
        <f>TEXT(SalesDataTable[[#This Row],[Order Date]],"MMM")</f>
        <v>Aug</v>
      </c>
      <c r="G1735" s="4" t="s">
        <v>0</v>
      </c>
      <c r="H1735" s="4" t="s">
        <v>1</v>
      </c>
      <c r="I1735" s="4" t="s">
        <v>2</v>
      </c>
      <c r="J1735" s="4" t="s">
        <v>13</v>
      </c>
      <c r="K1735" s="4" t="s">
        <v>4</v>
      </c>
      <c r="L1735" s="4" t="s">
        <v>30</v>
      </c>
      <c r="M1735" s="8">
        <v>1</v>
      </c>
      <c r="N1735" s="5">
        <v>100.29</v>
      </c>
      <c r="O1735" s="6">
        <v>0.05</v>
      </c>
      <c r="P1735" s="5">
        <v>49.82</v>
      </c>
      <c r="Q1735" s="5">
        <f t="shared" si="108"/>
        <v>95.275500000000008</v>
      </c>
      <c r="R1735" s="5">
        <f t="shared" si="109"/>
        <v>49.82</v>
      </c>
      <c r="S1735" s="5">
        <f t="shared" si="110"/>
        <v>45.455500000000008</v>
      </c>
      <c r="T1735" s="7">
        <f t="shared" si="111"/>
        <v>0.47709537079312103</v>
      </c>
    </row>
    <row r="1736" spans="1:20" ht="15.6">
      <c r="A1736" s="2">
        <v>3299</v>
      </c>
      <c r="B1736" s="3">
        <v>46257</v>
      </c>
      <c r="C1736" s="4">
        <f>YEAR(SalesDataTable[[#This Row],[Order Date]])</f>
        <v>2026</v>
      </c>
      <c r="D1736" s="16" t="str">
        <f>"Q"&amp;ROUNDUP(MONTH(SalesDataTable[[#This Row],[Order Date]])/3,0)</f>
        <v>Q3</v>
      </c>
      <c r="E1736" s="4">
        <f>MONTH(SalesDataTable[[#This Row],[Order Date]])</f>
        <v>8</v>
      </c>
      <c r="F1736" s="16" t="str">
        <f>TEXT(SalesDataTable[[#This Row],[Order Date]],"MMM")</f>
        <v>Aug</v>
      </c>
      <c r="G1736" s="4" t="s">
        <v>0</v>
      </c>
      <c r="H1736" s="4" t="s">
        <v>36</v>
      </c>
      <c r="I1736" s="4" t="s">
        <v>2</v>
      </c>
      <c r="J1736" s="4" t="s">
        <v>13</v>
      </c>
      <c r="K1736" s="4" t="s">
        <v>9</v>
      </c>
      <c r="L1736" s="4" t="s">
        <v>17</v>
      </c>
      <c r="M1736" s="8">
        <v>1</v>
      </c>
      <c r="N1736" s="5">
        <v>147.11000000000001</v>
      </c>
      <c r="O1736" s="6">
        <v>0.15</v>
      </c>
      <c r="P1736" s="5">
        <v>79.599999999999994</v>
      </c>
      <c r="Q1736" s="5">
        <f t="shared" si="108"/>
        <v>125.04350000000001</v>
      </c>
      <c r="R1736" s="5">
        <f t="shared" si="109"/>
        <v>79.599999999999994</v>
      </c>
      <c r="S1736" s="5">
        <f t="shared" si="110"/>
        <v>45.443500000000014</v>
      </c>
      <c r="T1736" s="7">
        <f t="shared" si="111"/>
        <v>0.36342152930780097</v>
      </c>
    </row>
    <row r="1737" spans="1:20" ht="15.6">
      <c r="A1737" s="2">
        <v>3398</v>
      </c>
      <c r="B1737" s="3">
        <v>46257</v>
      </c>
      <c r="C1737" s="4">
        <f>YEAR(SalesDataTable[[#This Row],[Order Date]])</f>
        <v>2026</v>
      </c>
      <c r="D1737" s="16" t="str">
        <f>"Q"&amp;ROUNDUP(MONTH(SalesDataTable[[#This Row],[Order Date]])/3,0)</f>
        <v>Q3</v>
      </c>
      <c r="E1737" s="4">
        <f>MONTH(SalesDataTable[[#This Row],[Order Date]])</f>
        <v>8</v>
      </c>
      <c r="F1737" s="16" t="str">
        <f>TEXT(SalesDataTable[[#This Row],[Order Date]],"MMM")</f>
        <v>Aug</v>
      </c>
      <c r="G1737" s="4" t="s">
        <v>6</v>
      </c>
      <c r="H1737" s="4" t="s">
        <v>43</v>
      </c>
      <c r="I1737" s="4" t="s">
        <v>2</v>
      </c>
      <c r="J1737" s="4" t="s">
        <v>13</v>
      </c>
      <c r="K1737" s="4" t="s">
        <v>9</v>
      </c>
      <c r="L1737" s="4" t="s">
        <v>37</v>
      </c>
      <c r="M1737" s="8">
        <v>2</v>
      </c>
      <c r="N1737" s="5">
        <v>156.44999999999999</v>
      </c>
      <c r="O1737" s="6">
        <v>0</v>
      </c>
      <c r="P1737" s="5">
        <v>80.13</v>
      </c>
      <c r="Q1737" s="5">
        <f t="shared" si="108"/>
        <v>312.89999999999998</v>
      </c>
      <c r="R1737" s="5">
        <f t="shared" si="109"/>
        <v>160.26</v>
      </c>
      <c r="S1737" s="5">
        <f t="shared" si="110"/>
        <v>152.63999999999999</v>
      </c>
      <c r="T1737" s="7">
        <f t="shared" si="111"/>
        <v>0.487823585810163</v>
      </c>
    </row>
    <row r="1738" spans="1:20" ht="15.6">
      <c r="A1738" s="2">
        <v>4012</v>
      </c>
      <c r="B1738" s="3">
        <v>46257</v>
      </c>
      <c r="C1738" s="4">
        <f>YEAR(SalesDataTable[[#This Row],[Order Date]])</f>
        <v>2026</v>
      </c>
      <c r="D1738" s="16" t="str">
        <f>"Q"&amp;ROUNDUP(MONTH(SalesDataTable[[#This Row],[Order Date]])/3,0)</f>
        <v>Q3</v>
      </c>
      <c r="E1738" s="4">
        <f>MONTH(SalesDataTable[[#This Row],[Order Date]])</f>
        <v>8</v>
      </c>
      <c r="F1738" s="16" t="str">
        <f>TEXT(SalesDataTable[[#This Row],[Order Date]],"MMM")</f>
        <v>Aug</v>
      </c>
      <c r="G1738" s="4" t="s">
        <v>6</v>
      </c>
      <c r="H1738" s="4" t="s">
        <v>49</v>
      </c>
      <c r="I1738" s="4" t="s">
        <v>2</v>
      </c>
      <c r="J1738" s="4" t="s">
        <v>13</v>
      </c>
      <c r="K1738" s="4" t="s">
        <v>9</v>
      </c>
      <c r="L1738" s="4" t="s">
        <v>46</v>
      </c>
      <c r="M1738" s="8">
        <v>2</v>
      </c>
      <c r="N1738" s="5">
        <v>72.97</v>
      </c>
      <c r="O1738" s="6">
        <v>0</v>
      </c>
      <c r="P1738" s="5">
        <v>33.25</v>
      </c>
      <c r="Q1738" s="5">
        <f t="shared" si="108"/>
        <v>145.94</v>
      </c>
      <c r="R1738" s="5">
        <f t="shared" si="109"/>
        <v>66.5</v>
      </c>
      <c r="S1738" s="5">
        <f t="shared" si="110"/>
        <v>79.44</v>
      </c>
      <c r="T1738" s="7">
        <f t="shared" si="111"/>
        <v>0.54433328765245992</v>
      </c>
    </row>
    <row r="1739" spans="1:20" ht="15.6">
      <c r="A1739" s="2">
        <v>4064</v>
      </c>
      <c r="B1739" s="3">
        <v>46257</v>
      </c>
      <c r="C1739" s="4">
        <f>YEAR(SalesDataTable[[#This Row],[Order Date]])</f>
        <v>2026</v>
      </c>
      <c r="D1739" s="16" t="str">
        <f>"Q"&amp;ROUNDUP(MONTH(SalesDataTable[[#This Row],[Order Date]])/3,0)</f>
        <v>Q3</v>
      </c>
      <c r="E1739" s="4">
        <f>MONTH(SalesDataTable[[#This Row],[Order Date]])</f>
        <v>8</v>
      </c>
      <c r="F1739" s="16" t="str">
        <f>TEXT(SalesDataTable[[#This Row],[Order Date]],"MMM")</f>
        <v>Aug</v>
      </c>
      <c r="G1739" s="4" t="s">
        <v>20</v>
      </c>
      <c r="H1739" s="4" t="s">
        <v>31</v>
      </c>
      <c r="I1739" s="4" t="s">
        <v>28</v>
      </c>
      <c r="J1739" s="4" t="s">
        <v>3</v>
      </c>
      <c r="K1739" s="4" t="s">
        <v>34</v>
      </c>
      <c r="L1739" s="4" t="s">
        <v>45</v>
      </c>
      <c r="M1739" s="8">
        <v>2</v>
      </c>
      <c r="N1739" s="5">
        <v>51.63</v>
      </c>
      <c r="O1739" s="6">
        <v>0</v>
      </c>
      <c r="P1739" s="5">
        <v>21.39</v>
      </c>
      <c r="Q1739" s="5">
        <f t="shared" si="108"/>
        <v>103.26</v>
      </c>
      <c r="R1739" s="5">
        <f t="shared" si="109"/>
        <v>42.78</v>
      </c>
      <c r="S1739" s="5">
        <f t="shared" si="110"/>
        <v>60.480000000000004</v>
      </c>
      <c r="T1739" s="7">
        <f t="shared" si="111"/>
        <v>0.58570598489250436</v>
      </c>
    </row>
    <row r="1740" spans="1:20" ht="15.6">
      <c r="A1740" s="2">
        <v>4671</v>
      </c>
      <c r="B1740" s="3">
        <v>46257</v>
      </c>
      <c r="C1740" s="4">
        <f>YEAR(SalesDataTable[[#This Row],[Order Date]])</f>
        <v>2026</v>
      </c>
      <c r="D1740" s="16" t="str">
        <f>"Q"&amp;ROUNDUP(MONTH(SalesDataTable[[#This Row],[Order Date]])/3,0)</f>
        <v>Q3</v>
      </c>
      <c r="E1740" s="4">
        <f>MONTH(SalesDataTable[[#This Row],[Order Date]])</f>
        <v>8</v>
      </c>
      <c r="F1740" s="16" t="str">
        <f>TEXT(SalesDataTable[[#This Row],[Order Date]],"MMM")</f>
        <v>Aug</v>
      </c>
      <c r="G1740" s="4" t="s">
        <v>6</v>
      </c>
      <c r="H1740" s="4" t="s">
        <v>43</v>
      </c>
      <c r="I1740" s="4" t="s">
        <v>8</v>
      </c>
      <c r="J1740" s="4" t="s">
        <v>3</v>
      </c>
      <c r="K1740" s="4" t="s">
        <v>4</v>
      </c>
      <c r="L1740" s="4" t="s">
        <v>30</v>
      </c>
      <c r="M1740" s="8">
        <v>8</v>
      </c>
      <c r="N1740" s="5">
        <v>100.06</v>
      </c>
      <c r="O1740" s="6">
        <v>0.05</v>
      </c>
      <c r="P1740" s="5">
        <v>49.39</v>
      </c>
      <c r="Q1740" s="5">
        <f t="shared" si="108"/>
        <v>760.45600000000002</v>
      </c>
      <c r="R1740" s="5">
        <f t="shared" si="109"/>
        <v>395.12</v>
      </c>
      <c r="S1740" s="5">
        <f t="shared" si="110"/>
        <v>365.33600000000001</v>
      </c>
      <c r="T1740" s="7">
        <f t="shared" si="111"/>
        <v>0.48041701295012468</v>
      </c>
    </row>
    <row r="1741" spans="1:20" ht="15.6">
      <c r="A1741" s="2">
        <v>1914</v>
      </c>
      <c r="B1741" s="3">
        <v>46258</v>
      </c>
      <c r="C1741" s="4">
        <f>YEAR(SalesDataTable[[#This Row],[Order Date]])</f>
        <v>2026</v>
      </c>
      <c r="D1741" s="16" t="str">
        <f>"Q"&amp;ROUNDUP(MONTH(SalesDataTable[[#This Row],[Order Date]])/3,0)</f>
        <v>Q3</v>
      </c>
      <c r="E1741" s="4">
        <f>MONTH(SalesDataTable[[#This Row],[Order Date]])</f>
        <v>8</v>
      </c>
      <c r="F1741" s="16" t="str">
        <f>TEXT(SalesDataTable[[#This Row],[Order Date]],"MMM")</f>
        <v>Aug</v>
      </c>
      <c r="G1741" s="4" t="s">
        <v>20</v>
      </c>
      <c r="H1741" s="4" t="s">
        <v>33</v>
      </c>
      <c r="I1741" s="4" t="s">
        <v>19</v>
      </c>
      <c r="J1741" s="4" t="s">
        <v>3</v>
      </c>
      <c r="K1741" s="4" t="s">
        <v>23</v>
      </c>
      <c r="L1741" s="4" t="s">
        <v>40</v>
      </c>
      <c r="M1741" s="8">
        <v>4</v>
      </c>
      <c r="N1741" s="5">
        <v>83.2</v>
      </c>
      <c r="O1741" s="6">
        <v>0</v>
      </c>
      <c r="P1741" s="5">
        <v>39.99</v>
      </c>
      <c r="Q1741" s="5">
        <f t="shared" si="108"/>
        <v>332.8</v>
      </c>
      <c r="R1741" s="5">
        <f t="shared" si="109"/>
        <v>159.96</v>
      </c>
      <c r="S1741" s="5">
        <f t="shared" si="110"/>
        <v>172.84</v>
      </c>
      <c r="T1741" s="7">
        <f t="shared" si="111"/>
        <v>0.5193509615384615</v>
      </c>
    </row>
    <row r="1742" spans="1:20" ht="15.6">
      <c r="A1742" s="2">
        <v>1973</v>
      </c>
      <c r="B1742" s="3">
        <v>46258</v>
      </c>
      <c r="C1742" s="4">
        <f>YEAR(SalesDataTable[[#This Row],[Order Date]])</f>
        <v>2026</v>
      </c>
      <c r="D1742" s="16" t="str">
        <f>"Q"&amp;ROUNDUP(MONTH(SalesDataTable[[#This Row],[Order Date]])/3,0)</f>
        <v>Q3</v>
      </c>
      <c r="E1742" s="4">
        <f>MONTH(SalesDataTable[[#This Row],[Order Date]])</f>
        <v>8</v>
      </c>
      <c r="F1742" s="16" t="str">
        <f>TEXT(SalesDataTable[[#This Row],[Order Date]],"MMM")</f>
        <v>Aug</v>
      </c>
      <c r="G1742" s="4" t="s">
        <v>0</v>
      </c>
      <c r="H1742" s="4" t="s">
        <v>1</v>
      </c>
      <c r="I1742" s="4" t="s">
        <v>2</v>
      </c>
      <c r="J1742" s="4" t="s">
        <v>13</v>
      </c>
      <c r="K1742" s="4" t="s">
        <v>34</v>
      </c>
      <c r="L1742" s="4" t="s">
        <v>45</v>
      </c>
      <c r="M1742" s="8">
        <v>3</v>
      </c>
      <c r="N1742" s="5">
        <v>51.29</v>
      </c>
      <c r="O1742" s="6">
        <v>0</v>
      </c>
      <c r="P1742" s="5">
        <v>22.08</v>
      </c>
      <c r="Q1742" s="5">
        <f t="shared" si="108"/>
        <v>153.87</v>
      </c>
      <c r="R1742" s="5">
        <f t="shared" si="109"/>
        <v>66.239999999999995</v>
      </c>
      <c r="S1742" s="5">
        <f t="shared" si="110"/>
        <v>87.63000000000001</v>
      </c>
      <c r="T1742" s="7">
        <f t="shared" si="111"/>
        <v>0.56950672645739919</v>
      </c>
    </row>
    <row r="1743" spans="1:20" ht="15.6">
      <c r="A1743" s="2">
        <v>2564</v>
      </c>
      <c r="B1743" s="3">
        <v>46258</v>
      </c>
      <c r="C1743" s="4">
        <f>YEAR(SalesDataTable[[#This Row],[Order Date]])</f>
        <v>2026</v>
      </c>
      <c r="D1743" s="16" t="str">
        <f>"Q"&amp;ROUNDUP(MONTH(SalesDataTable[[#This Row],[Order Date]])/3,0)</f>
        <v>Q3</v>
      </c>
      <c r="E1743" s="4">
        <f>MONTH(SalesDataTable[[#This Row],[Order Date]])</f>
        <v>8</v>
      </c>
      <c r="F1743" s="16" t="str">
        <f>TEXT(SalesDataTable[[#This Row],[Order Date]],"MMM")</f>
        <v>Aug</v>
      </c>
      <c r="G1743" s="4" t="s">
        <v>11</v>
      </c>
      <c r="H1743" s="4" t="s">
        <v>18</v>
      </c>
      <c r="I1743" s="4" t="s">
        <v>2</v>
      </c>
      <c r="J1743" s="4" t="s">
        <v>3</v>
      </c>
      <c r="K1743" s="4" t="s">
        <v>23</v>
      </c>
      <c r="L1743" s="4" t="s">
        <v>29</v>
      </c>
      <c r="M1743" s="8">
        <v>1</v>
      </c>
      <c r="N1743" s="5">
        <v>200.2</v>
      </c>
      <c r="O1743" s="6">
        <v>0</v>
      </c>
      <c r="P1743" s="5">
        <v>103.38</v>
      </c>
      <c r="Q1743" s="5">
        <f t="shared" si="108"/>
        <v>200.2</v>
      </c>
      <c r="R1743" s="5">
        <f t="shared" si="109"/>
        <v>103.38</v>
      </c>
      <c r="S1743" s="5">
        <f t="shared" si="110"/>
        <v>96.82</v>
      </c>
      <c r="T1743" s="7">
        <f t="shared" si="111"/>
        <v>0.48361638361638359</v>
      </c>
    </row>
    <row r="1744" spans="1:20" ht="15.6">
      <c r="A1744" s="2">
        <v>2791</v>
      </c>
      <c r="B1744" s="3">
        <v>46258</v>
      </c>
      <c r="C1744" s="4">
        <f>YEAR(SalesDataTable[[#This Row],[Order Date]])</f>
        <v>2026</v>
      </c>
      <c r="D1744" s="16" t="str">
        <f>"Q"&amp;ROUNDUP(MONTH(SalesDataTable[[#This Row],[Order Date]])/3,0)</f>
        <v>Q3</v>
      </c>
      <c r="E1744" s="4">
        <f>MONTH(SalesDataTable[[#This Row],[Order Date]])</f>
        <v>8</v>
      </c>
      <c r="F1744" s="16" t="str">
        <f>TEXT(SalesDataTable[[#This Row],[Order Date]],"MMM")</f>
        <v>Aug</v>
      </c>
      <c r="G1744" s="4" t="s">
        <v>0</v>
      </c>
      <c r="H1744" s="4" t="s">
        <v>50</v>
      </c>
      <c r="I1744" s="4" t="s">
        <v>19</v>
      </c>
      <c r="J1744" s="4" t="s">
        <v>16</v>
      </c>
      <c r="K1744" s="4" t="s">
        <v>34</v>
      </c>
      <c r="L1744" s="4" t="s">
        <v>42</v>
      </c>
      <c r="M1744" s="8">
        <v>2</v>
      </c>
      <c r="N1744" s="5">
        <v>36.869999999999997</v>
      </c>
      <c r="O1744" s="6">
        <v>0</v>
      </c>
      <c r="P1744" s="5">
        <v>13.71</v>
      </c>
      <c r="Q1744" s="5">
        <f t="shared" si="108"/>
        <v>73.739999999999995</v>
      </c>
      <c r="R1744" s="5">
        <f t="shared" si="109"/>
        <v>27.42</v>
      </c>
      <c r="S1744" s="5">
        <f t="shared" si="110"/>
        <v>46.319999999999993</v>
      </c>
      <c r="T1744" s="7">
        <f t="shared" si="111"/>
        <v>0.62815296989422287</v>
      </c>
    </row>
    <row r="1745" spans="1:20" ht="15.6">
      <c r="A1745" s="2">
        <v>3559</v>
      </c>
      <c r="B1745" s="3">
        <v>46258</v>
      </c>
      <c r="C1745" s="4">
        <f>YEAR(SalesDataTable[[#This Row],[Order Date]])</f>
        <v>2026</v>
      </c>
      <c r="D1745" s="16" t="str">
        <f>"Q"&amp;ROUNDUP(MONTH(SalesDataTable[[#This Row],[Order Date]])/3,0)</f>
        <v>Q3</v>
      </c>
      <c r="E1745" s="4">
        <f>MONTH(SalesDataTable[[#This Row],[Order Date]])</f>
        <v>8</v>
      </c>
      <c r="F1745" s="16" t="str">
        <f>TEXT(SalesDataTable[[#This Row],[Order Date]],"MMM")</f>
        <v>Aug</v>
      </c>
      <c r="G1745" s="4" t="s">
        <v>20</v>
      </c>
      <c r="H1745" s="4" t="s">
        <v>33</v>
      </c>
      <c r="I1745" s="4" t="s">
        <v>2</v>
      </c>
      <c r="J1745" s="4" t="s">
        <v>3</v>
      </c>
      <c r="K1745" s="4" t="s">
        <v>34</v>
      </c>
      <c r="L1745" s="4" t="s">
        <v>42</v>
      </c>
      <c r="M1745" s="8">
        <v>1</v>
      </c>
      <c r="N1745" s="5">
        <v>36.28</v>
      </c>
      <c r="O1745" s="6">
        <v>0.1</v>
      </c>
      <c r="P1745" s="5">
        <v>14.16</v>
      </c>
      <c r="Q1745" s="5">
        <f t="shared" si="108"/>
        <v>32.652000000000001</v>
      </c>
      <c r="R1745" s="5">
        <f t="shared" si="109"/>
        <v>14.16</v>
      </c>
      <c r="S1745" s="5">
        <f t="shared" si="110"/>
        <v>18.492000000000001</v>
      </c>
      <c r="T1745" s="7">
        <f t="shared" si="111"/>
        <v>0.56633590591694227</v>
      </c>
    </row>
    <row r="1746" spans="1:20" ht="15.6">
      <c r="A1746" s="2">
        <v>3839</v>
      </c>
      <c r="B1746" s="3">
        <v>46258</v>
      </c>
      <c r="C1746" s="4">
        <f>YEAR(SalesDataTable[[#This Row],[Order Date]])</f>
        <v>2026</v>
      </c>
      <c r="D1746" s="16" t="str">
        <f>"Q"&amp;ROUNDUP(MONTH(SalesDataTable[[#This Row],[Order Date]])/3,0)</f>
        <v>Q3</v>
      </c>
      <c r="E1746" s="4">
        <f>MONTH(SalesDataTable[[#This Row],[Order Date]])</f>
        <v>8</v>
      </c>
      <c r="F1746" s="16" t="str">
        <f>TEXT(SalesDataTable[[#This Row],[Order Date]],"MMM")</f>
        <v>Aug</v>
      </c>
      <c r="G1746" s="4" t="s">
        <v>0</v>
      </c>
      <c r="H1746" s="4" t="s">
        <v>50</v>
      </c>
      <c r="I1746" s="4" t="s">
        <v>28</v>
      </c>
      <c r="J1746" s="4" t="s">
        <v>3</v>
      </c>
      <c r="K1746" s="4" t="s">
        <v>9</v>
      </c>
      <c r="L1746" s="4" t="s">
        <v>10</v>
      </c>
      <c r="M1746" s="8">
        <v>2</v>
      </c>
      <c r="N1746" s="5">
        <v>93.88</v>
      </c>
      <c r="O1746" s="6">
        <v>0.05</v>
      </c>
      <c r="P1746" s="5">
        <v>46.57</v>
      </c>
      <c r="Q1746" s="5">
        <f t="shared" si="108"/>
        <v>178.37199999999999</v>
      </c>
      <c r="R1746" s="5">
        <f t="shared" si="109"/>
        <v>93.14</v>
      </c>
      <c r="S1746" s="5">
        <f t="shared" si="110"/>
        <v>85.231999999999985</v>
      </c>
      <c r="T1746" s="7">
        <f t="shared" si="111"/>
        <v>0.47783284371986628</v>
      </c>
    </row>
    <row r="1747" spans="1:20" ht="15.6">
      <c r="A1747" s="2">
        <v>4133</v>
      </c>
      <c r="B1747" s="3">
        <v>46258</v>
      </c>
      <c r="C1747" s="4">
        <f>YEAR(SalesDataTable[[#This Row],[Order Date]])</f>
        <v>2026</v>
      </c>
      <c r="D1747" s="16" t="str">
        <f>"Q"&amp;ROUNDUP(MONTH(SalesDataTable[[#This Row],[Order Date]])/3,0)</f>
        <v>Q3</v>
      </c>
      <c r="E1747" s="4">
        <f>MONTH(SalesDataTable[[#This Row],[Order Date]])</f>
        <v>8</v>
      </c>
      <c r="F1747" s="16" t="str">
        <f>TEXT(SalesDataTable[[#This Row],[Order Date]],"MMM")</f>
        <v>Aug</v>
      </c>
      <c r="G1747" s="4" t="s">
        <v>20</v>
      </c>
      <c r="H1747" s="4" t="s">
        <v>21</v>
      </c>
      <c r="I1747" s="4" t="s">
        <v>2</v>
      </c>
      <c r="J1747" s="4" t="s">
        <v>13</v>
      </c>
      <c r="K1747" s="4" t="s">
        <v>23</v>
      </c>
      <c r="L1747" s="4" t="s">
        <v>29</v>
      </c>
      <c r="M1747" s="8">
        <v>1</v>
      </c>
      <c r="N1747" s="5">
        <v>192.67</v>
      </c>
      <c r="O1747" s="6">
        <v>0.05</v>
      </c>
      <c r="P1747" s="5">
        <v>101.04</v>
      </c>
      <c r="Q1747" s="5">
        <f t="shared" si="108"/>
        <v>183.03649999999999</v>
      </c>
      <c r="R1747" s="5">
        <f t="shared" si="109"/>
        <v>101.04</v>
      </c>
      <c r="S1747" s="5">
        <f t="shared" si="110"/>
        <v>81.996499999999983</v>
      </c>
      <c r="T1747" s="7">
        <f t="shared" si="111"/>
        <v>0.44797895501716867</v>
      </c>
    </row>
    <row r="1748" spans="1:20" ht="15.6">
      <c r="A1748" s="2">
        <v>4765</v>
      </c>
      <c r="B1748" s="3">
        <v>46258</v>
      </c>
      <c r="C1748" s="4">
        <f>YEAR(SalesDataTable[[#This Row],[Order Date]])</f>
        <v>2026</v>
      </c>
      <c r="D1748" s="16" t="str">
        <f>"Q"&amp;ROUNDUP(MONTH(SalesDataTable[[#This Row],[Order Date]])/3,0)</f>
        <v>Q3</v>
      </c>
      <c r="E1748" s="4">
        <f>MONTH(SalesDataTable[[#This Row],[Order Date]])</f>
        <v>8</v>
      </c>
      <c r="F1748" s="16" t="str">
        <f>TEXT(SalesDataTable[[#This Row],[Order Date]],"MMM")</f>
        <v>Aug</v>
      </c>
      <c r="G1748" s="4" t="s">
        <v>0</v>
      </c>
      <c r="H1748" s="4" t="s">
        <v>50</v>
      </c>
      <c r="I1748" s="4" t="s">
        <v>2</v>
      </c>
      <c r="J1748" s="4" t="s">
        <v>13</v>
      </c>
      <c r="K1748" s="4" t="s">
        <v>4</v>
      </c>
      <c r="L1748" s="4" t="s">
        <v>5</v>
      </c>
      <c r="M1748" s="8">
        <v>1</v>
      </c>
      <c r="N1748" s="5">
        <v>80.099999999999994</v>
      </c>
      <c r="O1748" s="6">
        <v>0.05</v>
      </c>
      <c r="P1748" s="5">
        <v>43.49</v>
      </c>
      <c r="Q1748" s="5">
        <f t="shared" si="108"/>
        <v>76.094999999999985</v>
      </c>
      <c r="R1748" s="5">
        <f t="shared" si="109"/>
        <v>43.49</v>
      </c>
      <c r="S1748" s="5">
        <f t="shared" si="110"/>
        <v>32.604999999999983</v>
      </c>
      <c r="T1748" s="7">
        <f t="shared" si="111"/>
        <v>0.42847756094355727</v>
      </c>
    </row>
    <row r="1749" spans="1:20" ht="15.6">
      <c r="A1749" s="2">
        <v>1868</v>
      </c>
      <c r="B1749" s="3">
        <v>46259</v>
      </c>
      <c r="C1749" s="4">
        <f>YEAR(SalesDataTable[[#This Row],[Order Date]])</f>
        <v>2026</v>
      </c>
      <c r="D1749" s="16" t="str">
        <f>"Q"&amp;ROUNDUP(MONTH(SalesDataTable[[#This Row],[Order Date]])/3,0)</f>
        <v>Q3</v>
      </c>
      <c r="E1749" s="4">
        <f>MONTH(SalesDataTable[[#This Row],[Order Date]])</f>
        <v>8</v>
      </c>
      <c r="F1749" s="16" t="str">
        <f>TEXT(SalesDataTable[[#This Row],[Order Date]],"MMM")</f>
        <v>Aug</v>
      </c>
      <c r="G1749" s="4" t="s">
        <v>20</v>
      </c>
      <c r="H1749" s="4" t="s">
        <v>33</v>
      </c>
      <c r="I1749" s="4" t="s">
        <v>28</v>
      </c>
      <c r="J1749" s="4" t="s">
        <v>3</v>
      </c>
      <c r="K1749" s="4" t="s">
        <v>9</v>
      </c>
      <c r="L1749" s="4" t="s">
        <v>17</v>
      </c>
      <c r="M1749" s="8">
        <v>1</v>
      </c>
      <c r="N1749" s="5">
        <v>145.02000000000001</v>
      </c>
      <c r="O1749" s="6">
        <v>0</v>
      </c>
      <c r="P1749" s="5">
        <v>78.959999999999994</v>
      </c>
      <c r="Q1749" s="5">
        <f t="shared" si="108"/>
        <v>145.02000000000001</v>
      </c>
      <c r="R1749" s="5">
        <f t="shared" si="109"/>
        <v>78.959999999999994</v>
      </c>
      <c r="S1749" s="5">
        <f t="shared" si="110"/>
        <v>66.060000000000016</v>
      </c>
      <c r="T1749" s="7">
        <f t="shared" si="111"/>
        <v>0.4555233760860572</v>
      </c>
    </row>
    <row r="1750" spans="1:20" ht="15.6">
      <c r="A1750" s="2">
        <v>987</v>
      </c>
      <c r="B1750" s="3">
        <v>46260</v>
      </c>
      <c r="C1750" s="4">
        <f>YEAR(SalesDataTable[[#This Row],[Order Date]])</f>
        <v>2026</v>
      </c>
      <c r="D1750" s="16" t="str">
        <f>"Q"&amp;ROUNDUP(MONTH(SalesDataTable[[#This Row],[Order Date]])/3,0)</f>
        <v>Q3</v>
      </c>
      <c r="E1750" s="4">
        <f>MONTH(SalesDataTable[[#This Row],[Order Date]])</f>
        <v>8</v>
      </c>
      <c r="F1750" s="16" t="str">
        <f>TEXT(SalesDataTable[[#This Row],[Order Date]],"MMM")</f>
        <v>Aug</v>
      </c>
      <c r="G1750" s="4" t="s">
        <v>6</v>
      </c>
      <c r="H1750" s="4" t="s">
        <v>41</v>
      </c>
      <c r="I1750" s="4" t="s">
        <v>28</v>
      </c>
      <c r="J1750" s="4" t="s">
        <v>3</v>
      </c>
      <c r="K1750" s="4" t="s">
        <v>14</v>
      </c>
      <c r="L1750" s="4" t="s">
        <v>15</v>
      </c>
      <c r="M1750" s="8">
        <v>1</v>
      </c>
      <c r="N1750" s="5">
        <v>37</v>
      </c>
      <c r="O1750" s="6">
        <v>0.15</v>
      </c>
      <c r="P1750" s="5">
        <v>13.68</v>
      </c>
      <c r="Q1750" s="5">
        <f t="shared" si="108"/>
        <v>31.45</v>
      </c>
      <c r="R1750" s="5">
        <f t="shared" si="109"/>
        <v>13.68</v>
      </c>
      <c r="S1750" s="5">
        <f t="shared" si="110"/>
        <v>17.77</v>
      </c>
      <c r="T1750" s="7">
        <f t="shared" si="111"/>
        <v>0.56502384737678857</v>
      </c>
    </row>
    <row r="1751" spans="1:20" ht="15.6">
      <c r="A1751" s="2">
        <v>2503</v>
      </c>
      <c r="B1751" s="3">
        <v>46260</v>
      </c>
      <c r="C1751" s="4">
        <f>YEAR(SalesDataTable[[#This Row],[Order Date]])</f>
        <v>2026</v>
      </c>
      <c r="D1751" s="16" t="str">
        <f>"Q"&amp;ROUNDUP(MONTH(SalesDataTable[[#This Row],[Order Date]])/3,0)</f>
        <v>Q3</v>
      </c>
      <c r="E1751" s="4">
        <f>MONTH(SalesDataTable[[#This Row],[Order Date]])</f>
        <v>8</v>
      </c>
      <c r="F1751" s="16" t="str">
        <f>TEXT(SalesDataTable[[#This Row],[Order Date]],"MMM")</f>
        <v>Aug</v>
      </c>
      <c r="G1751" s="4" t="s">
        <v>6</v>
      </c>
      <c r="H1751" s="4" t="s">
        <v>27</v>
      </c>
      <c r="I1751" s="4" t="s">
        <v>2</v>
      </c>
      <c r="J1751" s="4" t="s">
        <v>3</v>
      </c>
      <c r="K1751" s="4" t="s">
        <v>4</v>
      </c>
      <c r="L1751" s="4" t="s">
        <v>22</v>
      </c>
      <c r="M1751" s="8">
        <v>2</v>
      </c>
      <c r="N1751" s="5">
        <v>50.02</v>
      </c>
      <c r="O1751" s="6">
        <v>0</v>
      </c>
      <c r="P1751" s="5">
        <v>21.99</v>
      </c>
      <c r="Q1751" s="5">
        <f t="shared" si="108"/>
        <v>100.04</v>
      </c>
      <c r="R1751" s="5">
        <f t="shared" si="109"/>
        <v>43.98</v>
      </c>
      <c r="S1751" s="5">
        <f t="shared" si="110"/>
        <v>56.060000000000009</v>
      </c>
      <c r="T1751" s="7">
        <f t="shared" si="111"/>
        <v>0.56037584966013598</v>
      </c>
    </row>
    <row r="1752" spans="1:20" ht="15.6">
      <c r="A1752" s="2">
        <v>4928</v>
      </c>
      <c r="B1752" s="3">
        <v>46260</v>
      </c>
      <c r="C1752" s="4">
        <f>YEAR(SalesDataTable[[#This Row],[Order Date]])</f>
        <v>2026</v>
      </c>
      <c r="D1752" s="16" t="str">
        <f>"Q"&amp;ROUNDUP(MONTH(SalesDataTable[[#This Row],[Order Date]])/3,0)</f>
        <v>Q3</v>
      </c>
      <c r="E1752" s="4">
        <f>MONTH(SalesDataTable[[#This Row],[Order Date]])</f>
        <v>8</v>
      </c>
      <c r="F1752" s="16" t="str">
        <f>TEXT(SalesDataTable[[#This Row],[Order Date]],"MMM")</f>
        <v>Aug</v>
      </c>
      <c r="G1752" s="4" t="s">
        <v>6</v>
      </c>
      <c r="H1752" s="4" t="s">
        <v>41</v>
      </c>
      <c r="I1752" s="4" t="s">
        <v>19</v>
      </c>
      <c r="J1752" s="4" t="s">
        <v>3</v>
      </c>
      <c r="K1752" s="4" t="s">
        <v>34</v>
      </c>
      <c r="L1752" s="4" t="s">
        <v>42</v>
      </c>
      <c r="M1752" s="8">
        <v>2</v>
      </c>
      <c r="N1752" s="5">
        <v>35.950000000000003</v>
      </c>
      <c r="O1752" s="6">
        <v>0.05</v>
      </c>
      <c r="P1752" s="5">
        <v>13.93</v>
      </c>
      <c r="Q1752" s="5">
        <f t="shared" si="108"/>
        <v>68.305000000000007</v>
      </c>
      <c r="R1752" s="5">
        <f t="shared" si="109"/>
        <v>27.86</v>
      </c>
      <c r="S1752" s="5">
        <f t="shared" si="110"/>
        <v>40.445000000000007</v>
      </c>
      <c r="T1752" s="7">
        <f t="shared" si="111"/>
        <v>0.59212356342873884</v>
      </c>
    </row>
    <row r="1753" spans="1:20" ht="15.6">
      <c r="A1753" s="2">
        <v>852</v>
      </c>
      <c r="B1753" s="3">
        <v>46261</v>
      </c>
      <c r="C1753" s="4">
        <f>YEAR(SalesDataTable[[#This Row],[Order Date]])</f>
        <v>2026</v>
      </c>
      <c r="D1753" s="16" t="str">
        <f>"Q"&amp;ROUNDUP(MONTH(SalesDataTable[[#This Row],[Order Date]])/3,0)</f>
        <v>Q3</v>
      </c>
      <c r="E1753" s="4">
        <f>MONTH(SalesDataTable[[#This Row],[Order Date]])</f>
        <v>8</v>
      </c>
      <c r="F1753" s="16" t="str">
        <f>TEXT(SalesDataTable[[#This Row],[Order Date]],"MMM")</f>
        <v>Aug</v>
      </c>
      <c r="G1753" s="4" t="s">
        <v>0</v>
      </c>
      <c r="H1753" s="4" t="s">
        <v>36</v>
      </c>
      <c r="I1753" s="4" t="s">
        <v>2</v>
      </c>
      <c r="J1753" s="4" t="s">
        <v>13</v>
      </c>
      <c r="K1753" s="4" t="s">
        <v>14</v>
      </c>
      <c r="L1753" s="4" t="s">
        <v>32</v>
      </c>
      <c r="M1753" s="8">
        <v>3</v>
      </c>
      <c r="N1753" s="5">
        <v>45.84</v>
      </c>
      <c r="O1753" s="6">
        <v>0.15</v>
      </c>
      <c r="P1753" s="5">
        <v>17.899999999999999</v>
      </c>
      <c r="Q1753" s="5">
        <f t="shared" si="108"/>
        <v>116.89200000000001</v>
      </c>
      <c r="R1753" s="5">
        <f t="shared" si="109"/>
        <v>53.699999999999996</v>
      </c>
      <c r="S1753" s="5">
        <f t="shared" si="110"/>
        <v>63.192000000000014</v>
      </c>
      <c r="T1753" s="7">
        <f t="shared" si="111"/>
        <v>0.54060158094651478</v>
      </c>
    </row>
    <row r="1754" spans="1:20" ht="15.6">
      <c r="A1754" s="2">
        <v>2188</v>
      </c>
      <c r="B1754" s="3">
        <v>46261</v>
      </c>
      <c r="C1754" s="4">
        <f>YEAR(SalesDataTable[[#This Row],[Order Date]])</f>
        <v>2026</v>
      </c>
      <c r="D1754" s="16" t="str">
        <f>"Q"&amp;ROUNDUP(MONTH(SalesDataTable[[#This Row],[Order Date]])/3,0)</f>
        <v>Q3</v>
      </c>
      <c r="E1754" s="4">
        <f>MONTH(SalesDataTable[[#This Row],[Order Date]])</f>
        <v>8</v>
      </c>
      <c r="F1754" s="16" t="str">
        <f>TEXT(SalesDataTable[[#This Row],[Order Date]],"MMM")</f>
        <v>Aug</v>
      </c>
      <c r="G1754" s="4" t="s">
        <v>6</v>
      </c>
      <c r="H1754" s="4" t="s">
        <v>27</v>
      </c>
      <c r="I1754" s="4" t="s">
        <v>2</v>
      </c>
      <c r="J1754" s="4" t="s">
        <v>13</v>
      </c>
      <c r="K1754" s="4" t="s">
        <v>23</v>
      </c>
      <c r="L1754" s="4" t="s">
        <v>40</v>
      </c>
      <c r="M1754" s="8">
        <v>1</v>
      </c>
      <c r="N1754" s="5">
        <v>83.23</v>
      </c>
      <c r="O1754" s="6">
        <v>0.1</v>
      </c>
      <c r="P1754" s="5">
        <v>40.229999999999997</v>
      </c>
      <c r="Q1754" s="5">
        <f t="shared" si="108"/>
        <v>74.907000000000011</v>
      </c>
      <c r="R1754" s="5">
        <f t="shared" si="109"/>
        <v>40.229999999999997</v>
      </c>
      <c r="S1754" s="5">
        <f t="shared" si="110"/>
        <v>34.677000000000014</v>
      </c>
      <c r="T1754" s="7">
        <f t="shared" si="111"/>
        <v>0.46293403820737727</v>
      </c>
    </row>
    <row r="1755" spans="1:20" ht="15.6">
      <c r="A1755" s="2">
        <v>2574</v>
      </c>
      <c r="B1755" s="3">
        <v>46261</v>
      </c>
      <c r="C1755" s="4">
        <f>YEAR(SalesDataTable[[#This Row],[Order Date]])</f>
        <v>2026</v>
      </c>
      <c r="D1755" s="16" t="str">
        <f>"Q"&amp;ROUNDUP(MONTH(SalesDataTable[[#This Row],[Order Date]])/3,0)</f>
        <v>Q3</v>
      </c>
      <c r="E1755" s="4">
        <f>MONTH(SalesDataTable[[#This Row],[Order Date]])</f>
        <v>8</v>
      </c>
      <c r="F1755" s="16" t="str">
        <f>TEXT(SalesDataTable[[#This Row],[Order Date]],"MMM")</f>
        <v>Aug</v>
      </c>
      <c r="G1755" s="4" t="s">
        <v>0</v>
      </c>
      <c r="H1755" s="4" t="s">
        <v>36</v>
      </c>
      <c r="I1755" s="4" t="s">
        <v>19</v>
      </c>
      <c r="J1755" s="4" t="s">
        <v>13</v>
      </c>
      <c r="K1755" s="4" t="s">
        <v>4</v>
      </c>
      <c r="L1755" s="4" t="s">
        <v>30</v>
      </c>
      <c r="M1755" s="8">
        <v>1</v>
      </c>
      <c r="N1755" s="5">
        <v>104.33</v>
      </c>
      <c r="O1755" s="6">
        <v>0.1</v>
      </c>
      <c r="P1755" s="5">
        <v>49.86</v>
      </c>
      <c r="Q1755" s="5">
        <f t="shared" si="108"/>
        <v>93.897000000000006</v>
      </c>
      <c r="R1755" s="5">
        <f t="shared" si="109"/>
        <v>49.86</v>
      </c>
      <c r="S1755" s="5">
        <f t="shared" si="110"/>
        <v>44.037000000000006</v>
      </c>
      <c r="T1755" s="7">
        <f t="shared" si="111"/>
        <v>0.46899261957251032</v>
      </c>
    </row>
    <row r="1756" spans="1:20" ht="15.6">
      <c r="A1756" s="2">
        <v>2942</v>
      </c>
      <c r="B1756" s="3">
        <v>46261</v>
      </c>
      <c r="C1756" s="4">
        <f>YEAR(SalesDataTable[[#This Row],[Order Date]])</f>
        <v>2026</v>
      </c>
      <c r="D1756" s="16" t="str">
        <f>"Q"&amp;ROUNDUP(MONTH(SalesDataTable[[#This Row],[Order Date]])/3,0)</f>
        <v>Q3</v>
      </c>
      <c r="E1756" s="4">
        <f>MONTH(SalesDataTable[[#This Row],[Order Date]])</f>
        <v>8</v>
      </c>
      <c r="F1756" s="16" t="str">
        <f>TEXT(SalesDataTable[[#This Row],[Order Date]],"MMM")</f>
        <v>Aug</v>
      </c>
      <c r="G1756" s="4" t="s">
        <v>6</v>
      </c>
      <c r="H1756" s="4" t="s">
        <v>27</v>
      </c>
      <c r="I1756" s="4" t="s">
        <v>2</v>
      </c>
      <c r="J1756" s="4" t="s">
        <v>13</v>
      </c>
      <c r="K1756" s="4" t="s">
        <v>9</v>
      </c>
      <c r="L1756" s="4" t="s">
        <v>37</v>
      </c>
      <c r="M1756" s="8">
        <v>1</v>
      </c>
      <c r="N1756" s="5">
        <v>156.94999999999999</v>
      </c>
      <c r="O1756" s="6">
        <v>0</v>
      </c>
      <c r="P1756" s="5">
        <v>80.41</v>
      </c>
      <c r="Q1756" s="5">
        <f t="shared" si="108"/>
        <v>156.94999999999999</v>
      </c>
      <c r="R1756" s="5">
        <f t="shared" si="109"/>
        <v>80.41</v>
      </c>
      <c r="S1756" s="5">
        <f t="shared" si="110"/>
        <v>76.539999999999992</v>
      </c>
      <c r="T1756" s="7">
        <f t="shared" si="111"/>
        <v>0.48767123287671232</v>
      </c>
    </row>
    <row r="1757" spans="1:20" ht="15.6">
      <c r="A1757" s="2">
        <v>3211</v>
      </c>
      <c r="B1757" s="3">
        <v>46261</v>
      </c>
      <c r="C1757" s="4">
        <f>YEAR(SalesDataTable[[#This Row],[Order Date]])</f>
        <v>2026</v>
      </c>
      <c r="D1757" s="16" t="str">
        <f>"Q"&amp;ROUNDUP(MONTH(SalesDataTable[[#This Row],[Order Date]])/3,0)</f>
        <v>Q3</v>
      </c>
      <c r="E1757" s="4">
        <f>MONTH(SalesDataTable[[#This Row],[Order Date]])</f>
        <v>8</v>
      </c>
      <c r="F1757" s="16" t="str">
        <f>TEXT(SalesDataTable[[#This Row],[Order Date]],"MMM")</f>
        <v>Aug</v>
      </c>
      <c r="G1757" s="4" t="s">
        <v>6</v>
      </c>
      <c r="H1757" s="4" t="s">
        <v>49</v>
      </c>
      <c r="I1757" s="4" t="s">
        <v>19</v>
      </c>
      <c r="J1757" s="4" t="s">
        <v>16</v>
      </c>
      <c r="K1757" s="4" t="s">
        <v>4</v>
      </c>
      <c r="L1757" s="4" t="s">
        <v>26</v>
      </c>
      <c r="M1757" s="8">
        <v>3</v>
      </c>
      <c r="N1757" s="5">
        <v>41.33</v>
      </c>
      <c r="O1757" s="6">
        <v>0.05</v>
      </c>
      <c r="P1757" s="5">
        <v>17</v>
      </c>
      <c r="Q1757" s="5">
        <f t="shared" si="108"/>
        <v>117.79049999999999</v>
      </c>
      <c r="R1757" s="5">
        <f t="shared" si="109"/>
        <v>51</v>
      </c>
      <c r="S1757" s="5">
        <f t="shared" si="110"/>
        <v>66.790499999999994</v>
      </c>
      <c r="T1757" s="7">
        <f t="shared" si="111"/>
        <v>0.56702790123142355</v>
      </c>
    </row>
    <row r="1758" spans="1:20" ht="15.6">
      <c r="A1758" s="2">
        <v>3306</v>
      </c>
      <c r="B1758" s="3">
        <v>46261</v>
      </c>
      <c r="C1758" s="4">
        <f>YEAR(SalesDataTable[[#This Row],[Order Date]])</f>
        <v>2026</v>
      </c>
      <c r="D1758" s="16" t="str">
        <f>"Q"&amp;ROUNDUP(MONTH(SalesDataTable[[#This Row],[Order Date]])/3,0)</f>
        <v>Q3</v>
      </c>
      <c r="E1758" s="4">
        <f>MONTH(SalesDataTable[[#This Row],[Order Date]])</f>
        <v>8</v>
      </c>
      <c r="F1758" s="16" t="str">
        <f>TEXT(SalesDataTable[[#This Row],[Order Date]],"MMM")</f>
        <v>Aug</v>
      </c>
      <c r="G1758" s="4" t="s">
        <v>0</v>
      </c>
      <c r="H1758" s="4" t="s">
        <v>50</v>
      </c>
      <c r="I1758" s="4" t="s">
        <v>2</v>
      </c>
      <c r="J1758" s="4" t="s">
        <v>16</v>
      </c>
      <c r="K1758" s="4" t="s">
        <v>14</v>
      </c>
      <c r="L1758" s="4" t="s">
        <v>15</v>
      </c>
      <c r="M1758" s="8">
        <v>1</v>
      </c>
      <c r="N1758" s="5">
        <v>35.590000000000003</v>
      </c>
      <c r="O1758" s="6">
        <v>0</v>
      </c>
      <c r="P1758" s="5">
        <v>13.66</v>
      </c>
      <c r="Q1758" s="5">
        <f t="shared" si="108"/>
        <v>35.590000000000003</v>
      </c>
      <c r="R1758" s="5">
        <f t="shared" si="109"/>
        <v>13.66</v>
      </c>
      <c r="S1758" s="5">
        <f t="shared" si="110"/>
        <v>21.930000000000003</v>
      </c>
      <c r="T1758" s="7">
        <f t="shared" si="111"/>
        <v>0.61618432143860635</v>
      </c>
    </row>
    <row r="1759" spans="1:20" ht="15.6">
      <c r="A1759" s="2">
        <v>3837</v>
      </c>
      <c r="B1759" s="3">
        <v>46261</v>
      </c>
      <c r="C1759" s="4">
        <f>YEAR(SalesDataTable[[#This Row],[Order Date]])</f>
        <v>2026</v>
      </c>
      <c r="D1759" s="16" t="str">
        <f>"Q"&amp;ROUNDUP(MONTH(SalesDataTable[[#This Row],[Order Date]])/3,0)</f>
        <v>Q3</v>
      </c>
      <c r="E1759" s="4">
        <f>MONTH(SalesDataTable[[#This Row],[Order Date]])</f>
        <v>8</v>
      </c>
      <c r="F1759" s="16" t="str">
        <f>TEXT(SalesDataTable[[#This Row],[Order Date]],"MMM")</f>
        <v>Aug</v>
      </c>
      <c r="G1759" s="4" t="s">
        <v>20</v>
      </c>
      <c r="H1759" s="4" t="s">
        <v>33</v>
      </c>
      <c r="I1759" s="4" t="s">
        <v>2</v>
      </c>
      <c r="J1759" s="4" t="s">
        <v>3</v>
      </c>
      <c r="K1759" s="4" t="s">
        <v>23</v>
      </c>
      <c r="L1759" s="4" t="s">
        <v>24</v>
      </c>
      <c r="M1759" s="8">
        <v>2</v>
      </c>
      <c r="N1759" s="5">
        <v>335.87</v>
      </c>
      <c r="O1759" s="6">
        <v>0.1</v>
      </c>
      <c r="P1759" s="5">
        <v>196.54</v>
      </c>
      <c r="Q1759" s="5">
        <f t="shared" si="108"/>
        <v>604.56600000000003</v>
      </c>
      <c r="R1759" s="5">
        <f t="shared" si="109"/>
        <v>393.08</v>
      </c>
      <c r="S1759" s="5">
        <f t="shared" si="110"/>
        <v>211.48600000000005</v>
      </c>
      <c r="T1759" s="7">
        <f t="shared" si="111"/>
        <v>0.34981457773014035</v>
      </c>
    </row>
    <row r="1760" spans="1:20" ht="15.6">
      <c r="A1760" s="2">
        <v>4169</v>
      </c>
      <c r="B1760" s="3">
        <v>46261</v>
      </c>
      <c r="C1760" s="4">
        <f>YEAR(SalesDataTable[[#This Row],[Order Date]])</f>
        <v>2026</v>
      </c>
      <c r="D1760" s="16" t="str">
        <f>"Q"&amp;ROUNDUP(MONTH(SalesDataTable[[#This Row],[Order Date]])/3,0)</f>
        <v>Q3</v>
      </c>
      <c r="E1760" s="4">
        <f>MONTH(SalesDataTable[[#This Row],[Order Date]])</f>
        <v>8</v>
      </c>
      <c r="F1760" s="16" t="str">
        <f>TEXT(SalesDataTable[[#This Row],[Order Date]],"MMM")</f>
        <v>Aug</v>
      </c>
      <c r="G1760" s="4" t="s">
        <v>20</v>
      </c>
      <c r="H1760" s="4" t="s">
        <v>47</v>
      </c>
      <c r="I1760" s="4" t="s">
        <v>2</v>
      </c>
      <c r="J1760" s="4" t="s">
        <v>13</v>
      </c>
      <c r="K1760" s="4" t="s">
        <v>34</v>
      </c>
      <c r="L1760" s="4" t="s">
        <v>45</v>
      </c>
      <c r="M1760" s="8">
        <v>1</v>
      </c>
      <c r="N1760" s="5">
        <v>50.7</v>
      </c>
      <c r="O1760" s="6">
        <v>0.05</v>
      </c>
      <c r="P1760" s="5">
        <v>21.65</v>
      </c>
      <c r="Q1760" s="5">
        <f t="shared" si="108"/>
        <v>48.164999999999999</v>
      </c>
      <c r="R1760" s="5">
        <f t="shared" si="109"/>
        <v>21.65</v>
      </c>
      <c r="S1760" s="5">
        <f t="shared" si="110"/>
        <v>26.515000000000001</v>
      </c>
      <c r="T1760" s="7">
        <f t="shared" si="111"/>
        <v>0.55050347762898377</v>
      </c>
    </row>
    <row r="1761" spans="1:20" ht="15.6">
      <c r="A1761" s="2">
        <v>4452</v>
      </c>
      <c r="B1761" s="3">
        <v>46261</v>
      </c>
      <c r="C1761" s="4">
        <f>YEAR(SalesDataTable[[#This Row],[Order Date]])</f>
        <v>2026</v>
      </c>
      <c r="D1761" s="16" t="str">
        <f>"Q"&amp;ROUNDUP(MONTH(SalesDataTable[[#This Row],[Order Date]])/3,0)</f>
        <v>Q3</v>
      </c>
      <c r="E1761" s="4">
        <f>MONTH(SalesDataTable[[#This Row],[Order Date]])</f>
        <v>8</v>
      </c>
      <c r="F1761" s="16" t="str">
        <f>TEXT(SalesDataTable[[#This Row],[Order Date]],"MMM")</f>
        <v>Aug</v>
      </c>
      <c r="G1761" s="4" t="s">
        <v>11</v>
      </c>
      <c r="H1761" s="4" t="s">
        <v>12</v>
      </c>
      <c r="I1761" s="4" t="s">
        <v>28</v>
      </c>
      <c r="J1761" s="4" t="s">
        <v>13</v>
      </c>
      <c r="K1761" s="4" t="s">
        <v>9</v>
      </c>
      <c r="L1761" s="4" t="s">
        <v>37</v>
      </c>
      <c r="M1761" s="8">
        <v>3</v>
      </c>
      <c r="N1761" s="5">
        <v>152.76</v>
      </c>
      <c r="O1761" s="6">
        <v>0.1</v>
      </c>
      <c r="P1761" s="5">
        <v>77.36</v>
      </c>
      <c r="Q1761" s="5">
        <f t="shared" si="108"/>
        <v>412.452</v>
      </c>
      <c r="R1761" s="5">
        <f t="shared" si="109"/>
        <v>232.07999999999998</v>
      </c>
      <c r="S1761" s="5">
        <f t="shared" si="110"/>
        <v>180.37200000000001</v>
      </c>
      <c r="T1761" s="7">
        <f t="shared" si="111"/>
        <v>0.43731634226528182</v>
      </c>
    </row>
    <row r="1762" spans="1:20" ht="15.6">
      <c r="A1762" s="2">
        <v>4740</v>
      </c>
      <c r="B1762" s="3">
        <v>46261</v>
      </c>
      <c r="C1762" s="4">
        <f>YEAR(SalesDataTable[[#This Row],[Order Date]])</f>
        <v>2026</v>
      </c>
      <c r="D1762" s="16" t="str">
        <f>"Q"&amp;ROUNDUP(MONTH(SalesDataTable[[#This Row],[Order Date]])/3,0)</f>
        <v>Q3</v>
      </c>
      <c r="E1762" s="4">
        <f>MONTH(SalesDataTable[[#This Row],[Order Date]])</f>
        <v>8</v>
      </c>
      <c r="F1762" s="16" t="str">
        <f>TEXT(SalesDataTable[[#This Row],[Order Date]],"MMM")</f>
        <v>Aug</v>
      </c>
      <c r="G1762" s="4" t="s">
        <v>0</v>
      </c>
      <c r="H1762" s="4" t="s">
        <v>50</v>
      </c>
      <c r="I1762" s="4" t="s">
        <v>8</v>
      </c>
      <c r="J1762" s="4" t="s">
        <v>3</v>
      </c>
      <c r="K1762" s="4" t="s">
        <v>9</v>
      </c>
      <c r="L1762" s="4" t="s">
        <v>46</v>
      </c>
      <c r="M1762" s="8">
        <v>5</v>
      </c>
      <c r="N1762" s="5">
        <v>72.78</v>
      </c>
      <c r="O1762" s="6">
        <v>0.1</v>
      </c>
      <c r="P1762" s="5">
        <v>33.25</v>
      </c>
      <c r="Q1762" s="5">
        <f t="shared" si="108"/>
        <v>327.51</v>
      </c>
      <c r="R1762" s="5">
        <f t="shared" si="109"/>
        <v>166.25</v>
      </c>
      <c r="S1762" s="5">
        <f t="shared" si="110"/>
        <v>161.26</v>
      </c>
      <c r="T1762" s="7">
        <f t="shared" si="111"/>
        <v>0.49238191200268694</v>
      </c>
    </row>
    <row r="1763" spans="1:20" ht="15.6">
      <c r="A1763" s="2">
        <v>5000</v>
      </c>
      <c r="B1763" s="3">
        <v>46261</v>
      </c>
      <c r="C1763" s="4">
        <f>YEAR(SalesDataTable[[#This Row],[Order Date]])</f>
        <v>2026</v>
      </c>
      <c r="D1763" s="16" t="str">
        <f>"Q"&amp;ROUNDUP(MONTH(SalesDataTable[[#This Row],[Order Date]])/3,0)</f>
        <v>Q3</v>
      </c>
      <c r="E1763" s="4">
        <f>MONTH(SalesDataTable[[#This Row],[Order Date]])</f>
        <v>8</v>
      </c>
      <c r="F1763" s="16" t="str">
        <f>TEXT(SalesDataTable[[#This Row],[Order Date]],"MMM")</f>
        <v>Aug</v>
      </c>
      <c r="G1763" s="4" t="s">
        <v>6</v>
      </c>
      <c r="H1763" s="4" t="s">
        <v>43</v>
      </c>
      <c r="I1763" s="4" t="s">
        <v>28</v>
      </c>
      <c r="J1763" s="4" t="s">
        <v>13</v>
      </c>
      <c r="K1763" s="4" t="s">
        <v>14</v>
      </c>
      <c r="L1763" s="4" t="s">
        <v>15</v>
      </c>
      <c r="M1763" s="8">
        <v>2</v>
      </c>
      <c r="N1763" s="5">
        <v>37</v>
      </c>
      <c r="O1763" s="6">
        <v>0</v>
      </c>
      <c r="P1763" s="5">
        <v>13.83</v>
      </c>
      <c r="Q1763" s="5">
        <f t="shared" si="108"/>
        <v>74</v>
      </c>
      <c r="R1763" s="5">
        <f t="shared" si="109"/>
        <v>27.66</v>
      </c>
      <c r="S1763" s="5">
        <f t="shared" si="110"/>
        <v>46.34</v>
      </c>
      <c r="T1763" s="7">
        <f t="shared" si="111"/>
        <v>0.62621621621621626</v>
      </c>
    </row>
    <row r="1764" spans="1:20" ht="15.6">
      <c r="A1764" s="2">
        <v>5058</v>
      </c>
      <c r="B1764" s="3">
        <v>46261</v>
      </c>
      <c r="C1764" s="4">
        <f>YEAR(SalesDataTable[[#This Row],[Order Date]])</f>
        <v>2026</v>
      </c>
      <c r="D1764" s="16" t="str">
        <f>"Q"&amp;ROUNDUP(MONTH(SalesDataTable[[#This Row],[Order Date]])/3,0)</f>
        <v>Q3</v>
      </c>
      <c r="E1764" s="4">
        <f>MONTH(SalesDataTable[[#This Row],[Order Date]])</f>
        <v>8</v>
      </c>
      <c r="F1764" s="16" t="str">
        <f>TEXT(SalesDataTable[[#This Row],[Order Date]],"MMM")</f>
        <v>Aug</v>
      </c>
      <c r="G1764" s="4" t="s">
        <v>6</v>
      </c>
      <c r="H1764" s="4" t="s">
        <v>41</v>
      </c>
      <c r="I1764" s="4" t="s">
        <v>8</v>
      </c>
      <c r="J1764" s="4" t="s">
        <v>16</v>
      </c>
      <c r="K1764" s="4" t="s">
        <v>4</v>
      </c>
      <c r="L1764" s="4" t="s">
        <v>26</v>
      </c>
      <c r="M1764" s="8">
        <v>6</v>
      </c>
      <c r="N1764" s="5">
        <v>41.33</v>
      </c>
      <c r="O1764" s="6">
        <v>0.2</v>
      </c>
      <c r="P1764" s="5">
        <v>17.02</v>
      </c>
      <c r="Q1764" s="5">
        <f t="shared" si="108"/>
        <v>198.38400000000001</v>
      </c>
      <c r="R1764" s="5">
        <f t="shared" si="109"/>
        <v>102.12</v>
      </c>
      <c r="S1764" s="5">
        <f t="shared" si="110"/>
        <v>96.26400000000001</v>
      </c>
      <c r="T1764" s="7">
        <f t="shared" si="111"/>
        <v>0.48524074522138883</v>
      </c>
    </row>
    <row r="1765" spans="1:20" ht="15.6">
      <c r="A1765" s="2">
        <v>496</v>
      </c>
      <c r="B1765" s="3">
        <v>46262</v>
      </c>
      <c r="C1765" s="4">
        <f>YEAR(SalesDataTable[[#This Row],[Order Date]])</f>
        <v>2026</v>
      </c>
      <c r="D1765" s="16" t="str">
        <f>"Q"&amp;ROUNDUP(MONTH(SalesDataTable[[#This Row],[Order Date]])/3,0)</f>
        <v>Q3</v>
      </c>
      <c r="E1765" s="4">
        <f>MONTH(SalesDataTable[[#This Row],[Order Date]])</f>
        <v>8</v>
      </c>
      <c r="F1765" s="16" t="str">
        <f>TEXT(SalesDataTable[[#This Row],[Order Date]],"MMM")</f>
        <v>Aug</v>
      </c>
      <c r="G1765" s="4" t="s">
        <v>0</v>
      </c>
      <c r="H1765" s="4" t="s">
        <v>50</v>
      </c>
      <c r="I1765" s="4" t="s">
        <v>19</v>
      </c>
      <c r="J1765" s="4" t="s">
        <v>3</v>
      </c>
      <c r="K1765" s="4" t="s">
        <v>34</v>
      </c>
      <c r="L1765" s="4" t="s">
        <v>42</v>
      </c>
      <c r="M1765" s="8">
        <v>1</v>
      </c>
      <c r="N1765" s="5">
        <v>37.020000000000003</v>
      </c>
      <c r="O1765" s="6">
        <v>0</v>
      </c>
      <c r="P1765" s="5">
        <v>13.64</v>
      </c>
      <c r="Q1765" s="5">
        <f t="shared" si="108"/>
        <v>37.020000000000003</v>
      </c>
      <c r="R1765" s="5">
        <f t="shared" si="109"/>
        <v>13.64</v>
      </c>
      <c r="S1765" s="5">
        <f t="shared" si="110"/>
        <v>23.380000000000003</v>
      </c>
      <c r="T1765" s="7">
        <f t="shared" si="111"/>
        <v>0.63155051323608857</v>
      </c>
    </row>
    <row r="1766" spans="1:20" ht="15.6">
      <c r="A1766" s="2">
        <v>1343</v>
      </c>
      <c r="B1766" s="3">
        <v>46262</v>
      </c>
      <c r="C1766" s="4">
        <f>YEAR(SalesDataTable[[#This Row],[Order Date]])</f>
        <v>2026</v>
      </c>
      <c r="D1766" s="16" t="str">
        <f>"Q"&amp;ROUNDUP(MONTH(SalesDataTable[[#This Row],[Order Date]])/3,0)</f>
        <v>Q3</v>
      </c>
      <c r="E1766" s="4">
        <f>MONTH(SalesDataTable[[#This Row],[Order Date]])</f>
        <v>8</v>
      </c>
      <c r="F1766" s="16" t="str">
        <f>TEXT(SalesDataTable[[#This Row],[Order Date]],"MMM")</f>
        <v>Aug</v>
      </c>
      <c r="G1766" s="4" t="s">
        <v>20</v>
      </c>
      <c r="H1766" s="4" t="s">
        <v>33</v>
      </c>
      <c r="I1766" s="4" t="s">
        <v>2</v>
      </c>
      <c r="J1766" s="4" t="s">
        <v>13</v>
      </c>
      <c r="K1766" s="4" t="s">
        <v>23</v>
      </c>
      <c r="L1766" s="4" t="s">
        <v>40</v>
      </c>
      <c r="M1766" s="8">
        <v>1</v>
      </c>
      <c r="N1766" s="5">
        <v>81.06</v>
      </c>
      <c r="O1766" s="6">
        <v>0</v>
      </c>
      <c r="P1766" s="5">
        <v>38.43</v>
      </c>
      <c r="Q1766" s="5">
        <f t="shared" si="108"/>
        <v>81.06</v>
      </c>
      <c r="R1766" s="5">
        <f t="shared" si="109"/>
        <v>38.43</v>
      </c>
      <c r="S1766" s="5">
        <f t="shared" si="110"/>
        <v>42.63</v>
      </c>
      <c r="T1766" s="7">
        <f t="shared" si="111"/>
        <v>0.52590673575129532</v>
      </c>
    </row>
    <row r="1767" spans="1:20" ht="15.6">
      <c r="A1767" s="2">
        <v>1455</v>
      </c>
      <c r="B1767" s="3">
        <v>46262</v>
      </c>
      <c r="C1767" s="4">
        <f>YEAR(SalesDataTable[[#This Row],[Order Date]])</f>
        <v>2026</v>
      </c>
      <c r="D1767" s="16" t="str">
        <f>"Q"&amp;ROUNDUP(MONTH(SalesDataTable[[#This Row],[Order Date]])/3,0)</f>
        <v>Q3</v>
      </c>
      <c r="E1767" s="4">
        <f>MONTH(SalesDataTable[[#This Row],[Order Date]])</f>
        <v>8</v>
      </c>
      <c r="F1767" s="16" t="str">
        <f>TEXT(SalesDataTable[[#This Row],[Order Date]],"MMM")</f>
        <v>Aug</v>
      </c>
      <c r="G1767" s="4" t="s">
        <v>11</v>
      </c>
      <c r="H1767" s="4" t="s">
        <v>12</v>
      </c>
      <c r="I1767" s="4" t="s">
        <v>2</v>
      </c>
      <c r="J1767" s="4" t="s">
        <v>13</v>
      </c>
      <c r="K1767" s="4" t="s">
        <v>4</v>
      </c>
      <c r="L1767" s="4" t="s">
        <v>22</v>
      </c>
      <c r="M1767" s="8">
        <v>2</v>
      </c>
      <c r="N1767" s="5">
        <v>51.91</v>
      </c>
      <c r="O1767" s="6">
        <v>0</v>
      </c>
      <c r="P1767" s="5">
        <v>21.94</v>
      </c>
      <c r="Q1767" s="5">
        <f t="shared" si="108"/>
        <v>103.82</v>
      </c>
      <c r="R1767" s="5">
        <f t="shared" si="109"/>
        <v>43.88</v>
      </c>
      <c r="S1767" s="5">
        <f t="shared" si="110"/>
        <v>59.939999999999991</v>
      </c>
      <c r="T1767" s="7">
        <f t="shared" si="111"/>
        <v>0.57734540550953573</v>
      </c>
    </row>
    <row r="1768" spans="1:20" ht="15.6">
      <c r="A1768" s="2">
        <v>1632</v>
      </c>
      <c r="B1768" s="3">
        <v>46262</v>
      </c>
      <c r="C1768" s="4">
        <f>YEAR(SalesDataTable[[#This Row],[Order Date]])</f>
        <v>2026</v>
      </c>
      <c r="D1768" s="16" t="str">
        <f>"Q"&amp;ROUNDUP(MONTH(SalesDataTable[[#This Row],[Order Date]])/3,0)</f>
        <v>Q3</v>
      </c>
      <c r="E1768" s="4">
        <f>MONTH(SalesDataTable[[#This Row],[Order Date]])</f>
        <v>8</v>
      </c>
      <c r="F1768" s="16" t="str">
        <f>TEXT(SalesDataTable[[#This Row],[Order Date]],"MMM")</f>
        <v>Aug</v>
      </c>
      <c r="G1768" s="4" t="s">
        <v>20</v>
      </c>
      <c r="H1768" s="4" t="s">
        <v>31</v>
      </c>
      <c r="I1768" s="4" t="s">
        <v>28</v>
      </c>
      <c r="J1768" s="4" t="s">
        <v>13</v>
      </c>
      <c r="K1768" s="4" t="s">
        <v>14</v>
      </c>
      <c r="L1768" s="4" t="s">
        <v>15</v>
      </c>
      <c r="M1768" s="8">
        <v>1</v>
      </c>
      <c r="N1768" s="5">
        <v>35.700000000000003</v>
      </c>
      <c r="O1768" s="6">
        <v>0.05</v>
      </c>
      <c r="P1768" s="5">
        <v>13.45</v>
      </c>
      <c r="Q1768" s="5">
        <f t="shared" si="108"/>
        <v>33.914999999999999</v>
      </c>
      <c r="R1768" s="5">
        <f t="shared" si="109"/>
        <v>13.45</v>
      </c>
      <c r="S1768" s="5">
        <f t="shared" si="110"/>
        <v>20.465</v>
      </c>
      <c r="T1768" s="7">
        <f t="shared" si="111"/>
        <v>0.60342031549461894</v>
      </c>
    </row>
    <row r="1769" spans="1:20" ht="15.6">
      <c r="A1769" s="2">
        <v>1817</v>
      </c>
      <c r="B1769" s="3">
        <v>46262</v>
      </c>
      <c r="C1769" s="4">
        <f>YEAR(SalesDataTable[[#This Row],[Order Date]])</f>
        <v>2026</v>
      </c>
      <c r="D1769" s="16" t="str">
        <f>"Q"&amp;ROUNDUP(MONTH(SalesDataTable[[#This Row],[Order Date]])/3,0)</f>
        <v>Q3</v>
      </c>
      <c r="E1769" s="4">
        <f>MONTH(SalesDataTable[[#This Row],[Order Date]])</f>
        <v>8</v>
      </c>
      <c r="F1769" s="16" t="str">
        <f>TEXT(SalesDataTable[[#This Row],[Order Date]],"MMM")</f>
        <v>Aug</v>
      </c>
      <c r="G1769" s="4" t="s">
        <v>0</v>
      </c>
      <c r="H1769" s="4" t="s">
        <v>36</v>
      </c>
      <c r="I1769" s="4" t="s">
        <v>19</v>
      </c>
      <c r="J1769" s="4" t="s">
        <v>13</v>
      </c>
      <c r="K1769" s="4" t="s">
        <v>34</v>
      </c>
      <c r="L1769" s="4" t="s">
        <v>42</v>
      </c>
      <c r="M1769" s="8">
        <v>1</v>
      </c>
      <c r="N1769" s="5">
        <v>36.590000000000003</v>
      </c>
      <c r="O1769" s="6">
        <v>0.05</v>
      </c>
      <c r="P1769" s="5">
        <v>14.15</v>
      </c>
      <c r="Q1769" s="5">
        <f t="shared" si="108"/>
        <v>34.7605</v>
      </c>
      <c r="R1769" s="5">
        <f t="shared" si="109"/>
        <v>14.15</v>
      </c>
      <c r="S1769" s="5">
        <f t="shared" si="110"/>
        <v>20.610500000000002</v>
      </c>
      <c r="T1769" s="7">
        <f t="shared" si="111"/>
        <v>0.59292875534011313</v>
      </c>
    </row>
    <row r="1770" spans="1:20" ht="15.6">
      <c r="A1770" s="2">
        <v>2993</v>
      </c>
      <c r="B1770" s="3">
        <v>46262</v>
      </c>
      <c r="C1770" s="4">
        <f>YEAR(SalesDataTable[[#This Row],[Order Date]])</f>
        <v>2026</v>
      </c>
      <c r="D1770" s="16" t="str">
        <f>"Q"&amp;ROUNDUP(MONTH(SalesDataTable[[#This Row],[Order Date]])/3,0)</f>
        <v>Q3</v>
      </c>
      <c r="E1770" s="4">
        <f>MONTH(SalesDataTable[[#This Row],[Order Date]])</f>
        <v>8</v>
      </c>
      <c r="F1770" s="16" t="str">
        <f>TEXT(SalesDataTable[[#This Row],[Order Date]],"MMM")</f>
        <v>Aug</v>
      </c>
      <c r="G1770" s="4" t="s">
        <v>6</v>
      </c>
      <c r="H1770" s="4" t="s">
        <v>43</v>
      </c>
      <c r="I1770" s="4" t="s">
        <v>8</v>
      </c>
      <c r="J1770" s="4" t="s">
        <v>16</v>
      </c>
      <c r="K1770" s="4" t="s">
        <v>14</v>
      </c>
      <c r="L1770" s="4" t="s">
        <v>15</v>
      </c>
      <c r="M1770" s="8">
        <v>3</v>
      </c>
      <c r="N1770" s="5">
        <v>35.520000000000003</v>
      </c>
      <c r="O1770" s="6">
        <v>0.1</v>
      </c>
      <c r="P1770" s="5">
        <v>13.78</v>
      </c>
      <c r="Q1770" s="5">
        <f t="shared" si="108"/>
        <v>95.904000000000011</v>
      </c>
      <c r="R1770" s="5">
        <f t="shared" si="109"/>
        <v>41.339999999999996</v>
      </c>
      <c r="S1770" s="5">
        <f t="shared" si="110"/>
        <v>54.564000000000014</v>
      </c>
      <c r="T1770" s="7">
        <f t="shared" si="111"/>
        <v>0.56894394394394399</v>
      </c>
    </row>
    <row r="1771" spans="1:20" ht="15.6">
      <c r="A1771" s="2">
        <v>4676</v>
      </c>
      <c r="B1771" s="3">
        <v>46262</v>
      </c>
      <c r="C1771" s="4">
        <f>YEAR(SalesDataTable[[#This Row],[Order Date]])</f>
        <v>2026</v>
      </c>
      <c r="D1771" s="16" t="str">
        <f>"Q"&amp;ROUNDUP(MONTH(SalesDataTable[[#This Row],[Order Date]])/3,0)</f>
        <v>Q3</v>
      </c>
      <c r="E1771" s="4">
        <f>MONTH(SalesDataTable[[#This Row],[Order Date]])</f>
        <v>8</v>
      </c>
      <c r="F1771" s="16" t="str">
        <f>TEXT(SalesDataTable[[#This Row],[Order Date]],"MMM")</f>
        <v>Aug</v>
      </c>
      <c r="G1771" s="4" t="s">
        <v>20</v>
      </c>
      <c r="H1771" s="4" t="s">
        <v>47</v>
      </c>
      <c r="I1771" s="4" t="s">
        <v>19</v>
      </c>
      <c r="J1771" s="4" t="s">
        <v>13</v>
      </c>
      <c r="K1771" s="4" t="s">
        <v>4</v>
      </c>
      <c r="L1771" s="4" t="s">
        <v>5</v>
      </c>
      <c r="M1771" s="8">
        <v>2</v>
      </c>
      <c r="N1771" s="5">
        <v>81.88</v>
      </c>
      <c r="O1771" s="6">
        <v>0.1</v>
      </c>
      <c r="P1771" s="5">
        <v>42.87</v>
      </c>
      <c r="Q1771" s="5">
        <f t="shared" si="108"/>
        <v>147.38399999999999</v>
      </c>
      <c r="R1771" s="5">
        <f t="shared" si="109"/>
        <v>85.74</v>
      </c>
      <c r="S1771" s="5">
        <f t="shared" si="110"/>
        <v>61.643999999999991</v>
      </c>
      <c r="T1771" s="7">
        <f t="shared" si="111"/>
        <v>0.41825435596808336</v>
      </c>
    </row>
    <row r="1772" spans="1:20" ht="15.6">
      <c r="A1772" s="2">
        <v>5105</v>
      </c>
      <c r="B1772" s="3">
        <v>46262</v>
      </c>
      <c r="C1772" s="4">
        <f>YEAR(SalesDataTable[[#This Row],[Order Date]])</f>
        <v>2026</v>
      </c>
      <c r="D1772" s="16" t="str">
        <f>"Q"&amp;ROUNDUP(MONTH(SalesDataTable[[#This Row],[Order Date]])/3,0)</f>
        <v>Q3</v>
      </c>
      <c r="E1772" s="4">
        <f>MONTH(SalesDataTable[[#This Row],[Order Date]])</f>
        <v>8</v>
      </c>
      <c r="F1772" s="16" t="str">
        <f>TEXT(SalesDataTable[[#This Row],[Order Date]],"MMM")</f>
        <v>Aug</v>
      </c>
      <c r="G1772" s="4" t="s">
        <v>20</v>
      </c>
      <c r="H1772" s="4" t="s">
        <v>31</v>
      </c>
      <c r="I1772" s="4" t="s">
        <v>2</v>
      </c>
      <c r="J1772" s="4" t="s">
        <v>16</v>
      </c>
      <c r="K1772" s="4" t="s">
        <v>14</v>
      </c>
      <c r="L1772" s="4" t="s">
        <v>32</v>
      </c>
      <c r="M1772" s="8">
        <v>4</v>
      </c>
      <c r="N1772" s="5">
        <v>46.54</v>
      </c>
      <c r="O1772" s="6">
        <v>0</v>
      </c>
      <c r="P1772" s="5">
        <v>18.86</v>
      </c>
      <c r="Q1772" s="5">
        <f t="shared" si="108"/>
        <v>186.16</v>
      </c>
      <c r="R1772" s="5">
        <f t="shared" si="109"/>
        <v>75.44</v>
      </c>
      <c r="S1772" s="5">
        <f t="shared" si="110"/>
        <v>110.72</v>
      </c>
      <c r="T1772" s="7">
        <f t="shared" si="111"/>
        <v>0.5947571981091534</v>
      </c>
    </row>
    <row r="1773" spans="1:20" ht="15.6">
      <c r="A1773" s="2">
        <v>223</v>
      </c>
      <c r="B1773" s="3">
        <v>46263</v>
      </c>
      <c r="C1773" s="4">
        <f>YEAR(SalesDataTable[[#This Row],[Order Date]])</f>
        <v>2026</v>
      </c>
      <c r="D1773" s="16" t="str">
        <f>"Q"&amp;ROUNDUP(MONTH(SalesDataTable[[#This Row],[Order Date]])/3,0)</f>
        <v>Q3</v>
      </c>
      <c r="E1773" s="4">
        <f>MONTH(SalesDataTable[[#This Row],[Order Date]])</f>
        <v>8</v>
      </c>
      <c r="F1773" s="16" t="str">
        <f>TEXT(SalesDataTable[[#This Row],[Order Date]],"MMM")</f>
        <v>Aug</v>
      </c>
      <c r="G1773" s="4" t="s">
        <v>11</v>
      </c>
      <c r="H1773" s="4" t="s">
        <v>12</v>
      </c>
      <c r="I1773" s="4" t="s">
        <v>19</v>
      </c>
      <c r="J1773" s="4" t="s">
        <v>3</v>
      </c>
      <c r="K1773" s="4" t="s">
        <v>34</v>
      </c>
      <c r="L1773" s="4" t="s">
        <v>45</v>
      </c>
      <c r="M1773" s="8">
        <v>1</v>
      </c>
      <c r="N1773" s="5">
        <v>49.79</v>
      </c>
      <c r="O1773" s="6">
        <v>0</v>
      </c>
      <c r="P1773" s="5">
        <v>21.43</v>
      </c>
      <c r="Q1773" s="5">
        <f t="shared" si="108"/>
        <v>49.79</v>
      </c>
      <c r="R1773" s="5">
        <f t="shared" si="109"/>
        <v>21.43</v>
      </c>
      <c r="S1773" s="5">
        <f t="shared" si="110"/>
        <v>28.36</v>
      </c>
      <c r="T1773" s="7">
        <f t="shared" si="111"/>
        <v>0.56959228760795344</v>
      </c>
    </row>
    <row r="1774" spans="1:20" ht="15.6">
      <c r="A1774" s="2">
        <v>1023</v>
      </c>
      <c r="B1774" s="3">
        <v>46263</v>
      </c>
      <c r="C1774" s="4">
        <f>YEAR(SalesDataTable[[#This Row],[Order Date]])</f>
        <v>2026</v>
      </c>
      <c r="D1774" s="16" t="str">
        <f>"Q"&amp;ROUNDUP(MONTH(SalesDataTable[[#This Row],[Order Date]])/3,0)</f>
        <v>Q3</v>
      </c>
      <c r="E1774" s="4">
        <f>MONTH(SalesDataTable[[#This Row],[Order Date]])</f>
        <v>8</v>
      </c>
      <c r="F1774" s="16" t="str">
        <f>TEXT(SalesDataTable[[#This Row],[Order Date]],"MMM")</f>
        <v>Aug</v>
      </c>
      <c r="G1774" s="4" t="s">
        <v>11</v>
      </c>
      <c r="H1774" s="4" t="s">
        <v>18</v>
      </c>
      <c r="I1774" s="4" t="s">
        <v>2</v>
      </c>
      <c r="J1774" s="4" t="s">
        <v>13</v>
      </c>
      <c r="K1774" s="4" t="s">
        <v>9</v>
      </c>
      <c r="L1774" s="4" t="s">
        <v>10</v>
      </c>
      <c r="M1774" s="8">
        <v>6</v>
      </c>
      <c r="N1774" s="5">
        <v>90.19</v>
      </c>
      <c r="O1774" s="6">
        <v>0</v>
      </c>
      <c r="P1774" s="5">
        <v>45.61</v>
      </c>
      <c r="Q1774" s="5">
        <f t="shared" si="108"/>
        <v>541.14</v>
      </c>
      <c r="R1774" s="5">
        <f t="shared" si="109"/>
        <v>273.65999999999997</v>
      </c>
      <c r="S1774" s="5">
        <f t="shared" si="110"/>
        <v>267.48</v>
      </c>
      <c r="T1774" s="7">
        <f t="shared" si="111"/>
        <v>0.4942898325756736</v>
      </c>
    </row>
    <row r="1775" spans="1:20" ht="15.6">
      <c r="A1775" s="2">
        <v>1694</v>
      </c>
      <c r="B1775" s="3">
        <v>46263</v>
      </c>
      <c r="C1775" s="4">
        <f>YEAR(SalesDataTable[[#This Row],[Order Date]])</f>
        <v>2026</v>
      </c>
      <c r="D1775" s="16" t="str">
        <f>"Q"&amp;ROUNDUP(MONTH(SalesDataTable[[#This Row],[Order Date]])/3,0)</f>
        <v>Q3</v>
      </c>
      <c r="E1775" s="4">
        <f>MONTH(SalesDataTable[[#This Row],[Order Date]])</f>
        <v>8</v>
      </c>
      <c r="F1775" s="16" t="str">
        <f>TEXT(SalesDataTable[[#This Row],[Order Date]],"MMM")</f>
        <v>Aug</v>
      </c>
      <c r="G1775" s="4" t="s">
        <v>6</v>
      </c>
      <c r="H1775" s="4" t="s">
        <v>43</v>
      </c>
      <c r="I1775" s="4" t="s">
        <v>2</v>
      </c>
      <c r="J1775" s="4" t="s">
        <v>13</v>
      </c>
      <c r="K1775" s="4" t="s">
        <v>9</v>
      </c>
      <c r="L1775" s="4" t="s">
        <v>46</v>
      </c>
      <c r="M1775" s="8">
        <v>1</v>
      </c>
      <c r="N1775" s="5">
        <v>70.38</v>
      </c>
      <c r="O1775" s="6">
        <v>0.15</v>
      </c>
      <c r="P1775" s="5">
        <v>32.64</v>
      </c>
      <c r="Q1775" s="5">
        <f t="shared" si="108"/>
        <v>59.822999999999993</v>
      </c>
      <c r="R1775" s="5">
        <f t="shared" si="109"/>
        <v>32.64</v>
      </c>
      <c r="S1775" s="5">
        <f t="shared" si="110"/>
        <v>27.182999999999993</v>
      </c>
      <c r="T1775" s="7">
        <f t="shared" si="111"/>
        <v>0.45439045183290699</v>
      </c>
    </row>
    <row r="1776" spans="1:20" ht="15.6">
      <c r="A1776" s="2">
        <v>2006</v>
      </c>
      <c r="B1776" s="3">
        <v>46263</v>
      </c>
      <c r="C1776" s="4">
        <f>YEAR(SalesDataTable[[#This Row],[Order Date]])</f>
        <v>2026</v>
      </c>
      <c r="D1776" s="16" t="str">
        <f>"Q"&amp;ROUNDUP(MONTH(SalesDataTable[[#This Row],[Order Date]])/3,0)</f>
        <v>Q3</v>
      </c>
      <c r="E1776" s="4">
        <f>MONTH(SalesDataTable[[#This Row],[Order Date]])</f>
        <v>8</v>
      </c>
      <c r="F1776" s="16" t="str">
        <f>TEXT(SalesDataTable[[#This Row],[Order Date]],"MMM")</f>
        <v>Aug</v>
      </c>
      <c r="G1776" s="4" t="s">
        <v>20</v>
      </c>
      <c r="H1776" s="4" t="s">
        <v>47</v>
      </c>
      <c r="I1776" s="4" t="s">
        <v>2</v>
      </c>
      <c r="J1776" s="4" t="s">
        <v>13</v>
      </c>
      <c r="K1776" s="4" t="s">
        <v>14</v>
      </c>
      <c r="L1776" s="4" t="s">
        <v>32</v>
      </c>
      <c r="M1776" s="8">
        <v>1</v>
      </c>
      <c r="N1776" s="5">
        <v>46.43</v>
      </c>
      <c r="O1776" s="6">
        <v>0</v>
      </c>
      <c r="P1776" s="5">
        <v>18.2</v>
      </c>
      <c r="Q1776" s="5">
        <f t="shared" si="108"/>
        <v>46.43</v>
      </c>
      <c r="R1776" s="5">
        <f t="shared" si="109"/>
        <v>18.2</v>
      </c>
      <c r="S1776" s="5">
        <f t="shared" si="110"/>
        <v>28.23</v>
      </c>
      <c r="T1776" s="7">
        <f t="shared" si="111"/>
        <v>0.60801206116734874</v>
      </c>
    </row>
    <row r="1777" spans="1:20" ht="15.6">
      <c r="A1777" s="2">
        <v>3026</v>
      </c>
      <c r="B1777" s="3">
        <v>46263</v>
      </c>
      <c r="C1777" s="4">
        <f>YEAR(SalesDataTable[[#This Row],[Order Date]])</f>
        <v>2026</v>
      </c>
      <c r="D1777" s="16" t="str">
        <f>"Q"&amp;ROUNDUP(MONTH(SalesDataTable[[#This Row],[Order Date]])/3,0)</f>
        <v>Q3</v>
      </c>
      <c r="E1777" s="4">
        <f>MONTH(SalesDataTable[[#This Row],[Order Date]])</f>
        <v>8</v>
      </c>
      <c r="F1777" s="16" t="str">
        <f>TEXT(SalesDataTable[[#This Row],[Order Date]],"MMM")</f>
        <v>Aug</v>
      </c>
      <c r="G1777" s="4" t="s">
        <v>0</v>
      </c>
      <c r="H1777" s="4" t="s">
        <v>1</v>
      </c>
      <c r="I1777" s="4" t="s">
        <v>2</v>
      </c>
      <c r="J1777" s="4" t="s">
        <v>13</v>
      </c>
      <c r="K1777" s="4" t="s">
        <v>23</v>
      </c>
      <c r="L1777" s="4" t="s">
        <v>29</v>
      </c>
      <c r="M1777" s="8">
        <v>1</v>
      </c>
      <c r="N1777" s="5">
        <v>194.75</v>
      </c>
      <c r="O1777" s="6">
        <v>0.05</v>
      </c>
      <c r="P1777" s="5">
        <v>105.94</v>
      </c>
      <c r="Q1777" s="5">
        <f t="shared" si="108"/>
        <v>185.01249999999999</v>
      </c>
      <c r="R1777" s="5">
        <f t="shared" si="109"/>
        <v>105.94</v>
      </c>
      <c r="S1777" s="5">
        <f t="shared" si="110"/>
        <v>79.072499999999991</v>
      </c>
      <c r="T1777" s="7">
        <f t="shared" si="111"/>
        <v>0.42739004121343149</v>
      </c>
    </row>
    <row r="1778" spans="1:20" ht="15.6">
      <c r="A1778" s="2">
        <v>3057</v>
      </c>
      <c r="B1778" s="3">
        <v>46263</v>
      </c>
      <c r="C1778" s="4">
        <f>YEAR(SalesDataTable[[#This Row],[Order Date]])</f>
        <v>2026</v>
      </c>
      <c r="D1778" s="16" t="str">
        <f>"Q"&amp;ROUNDUP(MONTH(SalesDataTable[[#This Row],[Order Date]])/3,0)</f>
        <v>Q3</v>
      </c>
      <c r="E1778" s="4">
        <f>MONTH(SalesDataTable[[#This Row],[Order Date]])</f>
        <v>8</v>
      </c>
      <c r="F1778" s="16" t="str">
        <f>TEXT(SalesDataTable[[#This Row],[Order Date]],"MMM")</f>
        <v>Aug</v>
      </c>
      <c r="G1778" s="4" t="s">
        <v>6</v>
      </c>
      <c r="H1778" s="4" t="s">
        <v>49</v>
      </c>
      <c r="I1778" s="4" t="s">
        <v>19</v>
      </c>
      <c r="J1778" s="4" t="s">
        <v>3</v>
      </c>
      <c r="K1778" s="4" t="s">
        <v>9</v>
      </c>
      <c r="L1778" s="4" t="s">
        <v>17</v>
      </c>
      <c r="M1778" s="8">
        <v>2</v>
      </c>
      <c r="N1778" s="5">
        <v>142.16</v>
      </c>
      <c r="O1778" s="6">
        <v>0</v>
      </c>
      <c r="P1778" s="5">
        <v>79.36</v>
      </c>
      <c r="Q1778" s="5">
        <f t="shared" si="108"/>
        <v>284.32</v>
      </c>
      <c r="R1778" s="5">
        <f t="shared" si="109"/>
        <v>158.72</v>
      </c>
      <c r="S1778" s="5">
        <f t="shared" si="110"/>
        <v>125.6</v>
      </c>
      <c r="T1778" s="7">
        <f t="shared" si="111"/>
        <v>0.44175576814856499</v>
      </c>
    </row>
    <row r="1779" spans="1:20" ht="15.6">
      <c r="A1779" s="2">
        <v>3112</v>
      </c>
      <c r="B1779" s="3">
        <v>46263</v>
      </c>
      <c r="C1779" s="4">
        <f>YEAR(SalesDataTable[[#This Row],[Order Date]])</f>
        <v>2026</v>
      </c>
      <c r="D1779" s="16" t="str">
        <f>"Q"&amp;ROUNDUP(MONTH(SalesDataTable[[#This Row],[Order Date]])/3,0)</f>
        <v>Q3</v>
      </c>
      <c r="E1779" s="4">
        <f>MONTH(SalesDataTable[[#This Row],[Order Date]])</f>
        <v>8</v>
      </c>
      <c r="F1779" s="16" t="str">
        <f>TEXT(SalesDataTable[[#This Row],[Order Date]],"MMM")</f>
        <v>Aug</v>
      </c>
      <c r="G1779" s="4" t="s">
        <v>20</v>
      </c>
      <c r="H1779" s="4" t="s">
        <v>33</v>
      </c>
      <c r="I1779" s="4" t="s">
        <v>2</v>
      </c>
      <c r="J1779" s="4" t="s">
        <v>16</v>
      </c>
      <c r="K1779" s="4" t="s">
        <v>14</v>
      </c>
      <c r="L1779" s="4" t="s">
        <v>32</v>
      </c>
      <c r="M1779" s="8">
        <v>2</v>
      </c>
      <c r="N1779" s="5">
        <v>47.69</v>
      </c>
      <c r="O1779" s="6">
        <v>0.05</v>
      </c>
      <c r="P1779" s="5">
        <v>18.8</v>
      </c>
      <c r="Q1779" s="5">
        <f t="shared" si="108"/>
        <v>90.61099999999999</v>
      </c>
      <c r="R1779" s="5">
        <f t="shared" si="109"/>
        <v>37.6</v>
      </c>
      <c r="S1779" s="5">
        <f t="shared" si="110"/>
        <v>53.010999999999989</v>
      </c>
      <c r="T1779" s="7">
        <f t="shared" si="111"/>
        <v>0.58503934400900548</v>
      </c>
    </row>
    <row r="1780" spans="1:20" ht="15.6">
      <c r="A1780" s="2">
        <v>3137</v>
      </c>
      <c r="B1780" s="3">
        <v>46263</v>
      </c>
      <c r="C1780" s="4">
        <f>YEAR(SalesDataTable[[#This Row],[Order Date]])</f>
        <v>2026</v>
      </c>
      <c r="D1780" s="16" t="str">
        <f>"Q"&amp;ROUNDUP(MONTH(SalesDataTable[[#This Row],[Order Date]])/3,0)</f>
        <v>Q3</v>
      </c>
      <c r="E1780" s="4">
        <f>MONTH(SalesDataTable[[#This Row],[Order Date]])</f>
        <v>8</v>
      </c>
      <c r="F1780" s="16" t="str">
        <f>TEXT(SalesDataTable[[#This Row],[Order Date]],"MMM")</f>
        <v>Aug</v>
      </c>
      <c r="G1780" s="4" t="s">
        <v>11</v>
      </c>
      <c r="H1780" s="4" t="s">
        <v>25</v>
      </c>
      <c r="I1780" s="4" t="s">
        <v>19</v>
      </c>
      <c r="J1780" s="4" t="s">
        <v>13</v>
      </c>
      <c r="K1780" s="4" t="s">
        <v>14</v>
      </c>
      <c r="L1780" s="4" t="s">
        <v>48</v>
      </c>
      <c r="M1780" s="8">
        <v>3</v>
      </c>
      <c r="N1780" s="5">
        <v>164.51</v>
      </c>
      <c r="O1780" s="6">
        <v>0</v>
      </c>
      <c r="P1780" s="5">
        <v>86.76</v>
      </c>
      <c r="Q1780" s="5">
        <f t="shared" si="108"/>
        <v>493.53</v>
      </c>
      <c r="R1780" s="5">
        <f t="shared" si="109"/>
        <v>260.28000000000003</v>
      </c>
      <c r="S1780" s="5">
        <f t="shared" si="110"/>
        <v>233.24999999999994</v>
      </c>
      <c r="T1780" s="7">
        <f t="shared" si="111"/>
        <v>0.47261564646526039</v>
      </c>
    </row>
    <row r="1781" spans="1:20" ht="15.6">
      <c r="A1781" s="2">
        <v>3983</v>
      </c>
      <c r="B1781" s="3">
        <v>46263</v>
      </c>
      <c r="C1781" s="4">
        <f>YEAR(SalesDataTable[[#This Row],[Order Date]])</f>
        <v>2026</v>
      </c>
      <c r="D1781" s="16" t="str">
        <f>"Q"&amp;ROUNDUP(MONTH(SalesDataTable[[#This Row],[Order Date]])/3,0)</f>
        <v>Q3</v>
      </c>
      <c r="E1781" s="4">
        <f>MONTH(SalesDataTable[[#This Row],[Order Date]])</f>
        <v>8</v>
      </c>
      <c r="F1781" s="16" t="str">
        <f>TEXT(SalesDataTable[[#This Row],[Order Date]],"MMM")</f>
        <v>Aug</v>
      </c>
      <c r="G1781" s="4" t="s">
        <v>11</v>
      </c>
      <c r="H1781" s="4" t="s">
        <v>12</v>
      </c>
      <c r="I1781" s="4" t="s">
        <v>28</v>
      </c>
      <c r="J1781" s="4" t="s">
        <v>16</v>
      </c>
      <c r="K1781" s="4" t="s">
        <v>23</v>
      </c>
      <c r="L1781" s="4" t="s">
        <v>29</v>
      </c>
      <c r="M1781" s="8">
        <v>2</v>
      </c>
      <c r="N1781" s="5">
        <v>194.71</v>
      </c>
      <c r="O1781" s="6">
        <v>0.1</v>
      </c>
      <c r="P1781" s="5">
        <v>105.57</v>
      </c>
      <c r="Q1781" s="5">
        <f t="shared" si="108"/>
        <v>350.47800000000001</v>
      </c>
      <c r="R1781" s="5">
        <f t="shared" si="109"/>
        <v>211.14</v>
      </c>
      <c r="S1781" s="5">
        <f t="shared" si="110"/>
        <v>139.33800000000002</v>
      </c>
      <c r="T1781" s="7">
        <f t="shared" si="111"/>
        <v>0.39756561039494637</v>
      </c>
    </row>
    <row r="1782" spans="1:20" ht="15.6">
      <c r="A1782" s="2">
        <v>4016</v>
      </c>
      <c r="B1782" s="3">
        <v>46263</v>
      </c>
      <c r="C1782" s="4">
        <f>YEAR(SalesDataTable[[#This Row],[Order Date]])</f>
        <v>2026</v>
      </c>
      <c r="D1782" s="16" t="str">
        <f>"Q"&amp;ROUNDUP(MONTH(SalesDataTable[[#This Row],[Order Date]])/3,0)</f>
        <v>Q3</v>
      </c>
      <c r="E1782" s="4">
        <f>MONTH(SalesDataTable[[#This Row],[Order Date]])</f>
        <v>8</v>
      </c>
      <c r="F1782" s="16" t="str">
        <f>TEXT(SalesDataTable[[#This Row],[Order Date]],"MMM")</f>
        <v>Aug</v>
      </c>
      <c r="G1782" s="4" t="s">
        <v>20</v>
      </c>
      <c r="H1782" s="4" t="s">
        <v>47</v>
      </c>
      <c r="I1782" s="4" t="s">
        <v>8</v>
      </c>
      <c r="J1782" s="4" t="s">
        <v>16</v>
      </c>
      <c r="K1782" s="4" t="s">
        <v>9</v>
      </c>
      <c r="L1782" s="4" t="s">
        <v>17</v>
      </c>
      <c r="M1782" s="8">
        <v>5</v>
      </c>
      <c r="N1782" s="5">
        <v>145.24</v>
      </c>
      <c r="O1782" s="6">
        <v>0.15</v>
      </c>
      <c r="P1782" s="5">
        <v>77.69</v>
      </c>
      <c r="Q1782" s="5">
        <f t="shared" si="108"/>
        <v>617.27</v>
      </c>
      <c r="R1782" s="5">
        <f t="shared" si="109"/>
        <v>388.45</v>
      </c>
      <c r="S1782" s="5">
        <f t="shared" si="110"/>
        <v>228.82</v>
      </c>
      <c r="T1782" s="7">
        <f t="shared" si="111"/>
        <v>0.37069677774717708</v>
      </c>
    </row>
    <row r="1783" spans="1:20" ht="15.6">
      <c r="A1783" s="2">
        <v>4340</v>
      </c>
      <c r="B1783" s="3">
        <v>46263</v>
      </c>
      <c r="C1783" s="4">
        <f>YEAR(SalesDataTable[[#This Row],[Order Date]])</f>
        <v>2026</v>
      </c>
      <c r="D1783" s="16" t="str">
        <f>"Q"&amp;ROUNDUP(MONTH(SalesDataTable[[#This Row],[Order Date]])/3,0)</f>
        <v>Q3</v>
      </c>
      <c r="E1783" s="4">
        <f>MONTH(SalesDataTable[[#This Row],[Order Date]])</f>
        <v>8</v>
      </c>
      <c r="F1783" s="16" t="str">
        <f>TEXT(SalesDataTable[[#This Row],[Order Date]],"MMM")</f>
        <v>Aug</v>
      </c>
      <c r="G1783" s="4" t="s">
        <v>20</v>
      </c>
      <c r="H1783" s="4" t="s">
        <v>33</v>
      </c>
      <c r="I1783" s="4" t="s">
        <v>2</v>
      </c>
      <c r="J1783" s="4" t="s">
        <v>13</v>
      </c>
      <c r="K1783" s="4" t="s">
        <v>14</v>
      </c>
      <c r="L1783" s="4" t="s">
        <v>15</v>
      </c>
      <c r="M1783" s="8">
        <v>2</v>
      </c>
      <c r="N1783" s="5">
        <v>35.6</v>
      </c>
      <c r="O1783" s="6">
        <v>0.15</v>
      </c>
      <c r="P1783" s="5">
        <v>13.67</v>
      </c>
      <c r="Q1783" s="5">
        <f t="shared" si="108"/>
        <v>60.52</v>
      </c>
      <c r="R1783" s="5">
        <f t="shared" si="109"/>
        <v>27.34</v>
      </c>
      <c r="S1783" s="5">
        <f t="shared" si="110"/>
        <v>33.180000000000007</v>
      </c>
      <c r="T1783" s="7">
        <f t="shared" si="111"/>
        <v>0.54824851288830145</v>
      </c>
    </row>
    <row r="1784" spans="1:20" ht="15.6">
      <c r="A1784" s="2">
        <v>4640</v>
      </c>
      <c r="B1784" s="3">
        <v>46263</v>
      </c>
      <c r="C1784" s="4">
        <f>YEAR(SalesDataTable[[#This Row],[Order Date]])</f>
        <v>2026</v>
      </c>
      <c r="D1784" s="16" t="str">
        <f>"Q"&amp;ROUNDUP(MONTH(SalesDataTable[[#This Row],[Order Date]])/3,0)</f>
        <v>Q3</v>
      </c>
      <c r="E1784" s="4">
        <f>MONTH(SalesDataTable[[#This Row],[Order Date]])</f>
        <v>8</v>
      </c>
      <c r="F1784" s="16" t="str">
        <f>TEXT(SalesDataTable[[#This Row],[Order Date]],"MMM")</f>
        <v>Aug</v>
      </c>
      <c r="G1784" s="4" t="s">
        <v>0</v>
      </c>
      <c r="H1784" s="4" t="s">
        <v>50</v>
      </c>
      <c r="I1784" s="4" t="s">
        <v>2</v>
      </c>
      <c r="J1784" s="4" t="s">
        <v>13</v>
      </c>
      <c r="K1784" s="4" t="s">
        <v>34</v>
      </c>
      <c r="L1784" s="4" t="s">
        <v>35</v>
      </c>
      <c r="M1784" s="8">
        <v>2</v>
      </c>
      <c r="N1784" s="5">
        <v>41.05</v>
      </c>
      <c r="O1784" s="6">
        <v>0.05</v>
      </c>
      <c r="P1784" s="5">
        <v>14.47</v>
      </c>
      <c r="Q1784" s="5">
        <f t="shared" si="108"/>
        <v>77.99499999999999</v>
      </c>
      <c r="R1784" s="5">
        <f t="shared" si="109"/>
        <v>28.94</v>
      </c>
      <c r="S1784" s="5">
        <f t="shared" si="110"/>
        <v>49.054999999999993</v>
      </c>
      <c r="T1784" s="7">
        <f t="shared" si="111"/>
        <v>0.62895057375472785</v>
      </c>
    </row>
    <row r="1785" spans="1:20" ht="15.6">
      <c r="A1785" s="2">
        <v>4733</v>
      </c>
      <c r="B1785" s="3">
        <v>46263</v>
      </c>
      <c r="C1785" s="4">
        <f>YEAR(SalesDataTable[[#This Row],[Order Date]])</f>
        <v>2026</v>
      </c>
      <c r="D1785" s="16" t="str">
        <f>"Q"&amp;ROUNDUP(MONTH(SalesDataTable[[#This Row],[Order Date]])/3,0)</f>
        <v>Q3</v>
      </c>
      <c r="E1785" s="4">
        <f>MONTH(SalesDataTable[[#This Row],[Order Date]])</f>
        <v>8</v>
      </c>
      <c r="F1785" s="16" t="str">
        <f>TEXT(SalesDataTable[[#This Row],[Order Date]],"MMM")</f>
        <v>Aug</v>
      </c>
      <c r="G1785" s="4" t="s">
        <v>11</v>
      </c>
      <c r="H1785" s="4" t="s">
        <v>12</v>
      </c>
      <c r="I1785" s="4" t="s">
        <v>2</v>
      </c>
      <c r="J1785" s="4" t="s">
        <v>13</v>
      </c>
      <c r="K1785" s="4" t="s">
        <v>9</v>
      </c>
      <c r="L1785" s="4" t="s">
        <v>37</v>
      </c>
      <c r="M1785" s="8">
        <v>2</v>
      </c>
      <c r="N1785" s="5">
        <v>153.63999999999999</v>
      </c>
      <c r="O1785" s="6">
        <v>0.05</v>
      </c>
      <c r="P1785" s="5">
        <v>77.709999999999994</v>
      </c>
      <c r="Q1785" s="5">
        <f t="shared" si="108"/>
        <v>291.91599999999994</v>
      </c>
      <c r="R1785" s="5">
        <f t="shared" si="109"/>
        <v>155.41999999999999</v>
      </c>
      <c r="S1785" s="5">
        <f t="shared" si="110"/>
        <v>136.49599999999995</v>
      </c>
      <c r="T1785" s="7">
        <f t="shared" si="111"/>
        <v>0.46758656599843784</v>
      </c>
    </row>
    <row r="1786" spans="1:20" ht="15.6">
      <c r="A1786" s="2">
        <v>4827</v>
      </c>
      <c r="B1786" s="3">
        <v>46263</v>
      </c>
      <c r="C1786" s="4">
        <f>YEAR(SalesDataTable[[#This Row],[Order Date]])</f>
        <v>2026</v>
      </c>
      <c r="D1786" s="16" t="str">
        <f>"Q"&amp;ROUNDUP(MONTH(SalesDataTable[[#This Row],[Order Date]])/3,0)</f>
        <v>Q3</v>
      </c>
      <c r="E1786" s="4">
        <f>MONTH(SalesDataTable[[#This Row],[Order Date]])</f>
        <v>8</v>
      </c>
      <c r="F1786" s="16" t="str">
        <f>TEXT(SalesDataTable[[#This Row],[Order Date]],"MMM")</f>
        <v>Aug</v>
      </c>
      <c r="G1786" s="4" t="s">
        <v>11</v>
      </c>
      <c r="H1786" s="4" t="s">
        <v>12</v>
      </c>
      <c r="I1786" s="4" t="s">
        <v>2</v>
      </c>
      <c r="J1786" s="4" t="s">
        <v>3</v>
      </c>
      <c r="K1786" s="4" t="s">
        <v>14</v>
      </c>
      <c r="L1786" s="4" t="s">
        <v>15</v>
      </c>
      <c r="M1786" s="8">
        <v>5</v>
      </c>
      <c r="N1786" s="5">
        <v>36.700000000000003</v>
      </c>
      <c r="O1786" s="6">
        <v>0</v>
      </c>
      <c r="P1786" s="5">
        <v>13.45</v>
      </c>
      <c r="Q1786" s="5">
        <f t="shared" si="108"/>
        <v>183.5</v>
      </c>
      <c r="R1786" s="5">
        <f t="shared" si="109"/>
        <v>67.25</v>
      </c>
      <c r="S1786" s="5">
        <f t="shared" si="110"/>
        <v>116.25</v>
      </c>
      <c r="T1786" s="7">
        <f t="shared" si="111"/>
        <v>0.63351498637602177</v>
      </c>
    </row>
    <row r="1787" spans="1:20" ht="15.6">
      <c r="A1787" s="2">
        <v>5180</v>
      </c>
      <c r="B1787" s="3">
        <v>46263</v>
      </c>
      <c r="C1787" s="4">
        <f>YEAR(SalesDataTable[[#This Row],[Order Date]])</f>
        <v>2026</v>
      </c>
      <c r="D1787" s="16" t="str">
        <f>"Q"&amp;ROUNDUP(MONTH(SalesDataTable[[#This Row],[Order Date]])/3,0)</f>
        <v>Q3</v>
      </c>
      <c r="E1787" s="4">
        <f>MONTH(SalesDataTable[[#This Row],[Order Date]])</f>
        <v>8</v>
      </c>
      <c r="F1787" s="16" t="str">
        <f>TEXT(SalesDataTable[[#This Row],[Order Date]],"MMM")</f>
        <v>Aug</v>
      </c>
      <c r="G1787" s="4" t="s">
        <v>0</v>
      </c>
      <c r="H1787" s="4" t="s">
        <v>50</v>
      </c>
      <c r="I1787" s="4" t="s">
        <v>8</v>
      </c>
      <c r="J1787" s="4" t="s">
        <v>16</v>
      </c>
      <c r="K1787" s="4" t="s">
        <v>23</v>
      </c>
      <c r="L1787" s="4" t="s">
        <v>51</v>
      </c>
      <c r="M1787" s="8">
        <v>8</v>
      </c>
      <c r="N1787" s="5">
        <v>124</v>
      </c>
      <c r="O1787" s="6">
        <v>0.1</v>
      </c>
      <c r="P1787" s="5">
        <v>61.85</v>
      </c>
      <c r="Q1787" s="5">
        <f t="shared" si="108"/>
        <v>892.80000000000007</v>
      </c>
      <c r="R1787" s="5">
        <f t="shared" si="109"/>
        <v>494.8</v>
      </c>
      <c r="S1787" s="5">
        <f t="shared" si="110"/>
        <v>398.00000000000006</v>
      </c>
      <c r="T1787" s="7">
        <f t="shared" si="111"/>
        <v>0.44578853046594985</v>
      </c>
    </row>
    <row r="1788" spans="1:20" ht="15.6">
      <c r="A1788" s="2">
        <v>121</v>
      </c>
      <c r="B1788" s="3">
        <v>46264</v>
      </c>
      <c r="C1788" s="4">
        <f>YEAR(SalesDataTable[[#This Row],[Order Date]])</f>
        <v>2026</v>
      </c>
      <c r="D1788" s="16" t="str">
        <f>"Q"&amp;ROUNDUP(MONTH(SalesDataTable[[#This Row],[Order Date]])/3,0)</f>
        <v>Q3</v>
      </c>
      <c r="E1788" s="4">
        <f>MONTH(SalesDataTable[[#This Row],[Order Date]])</f>
        <v>8</v>
      </c>
      <c r="F1788" s="16" t="str">
        <f>TEXT(SalesDataTable[[#This Row],[Order Date]],"MMM")</f>
        <v>Aug</v>
      </c>
      <c r="G1788" s="4" t="s">
        <v>6</v>
      </c>
      <c r="H1788" s="4" t="s">
        <v>7</v>
      </c>
      <c r="I1788" s="4" t="s">
        <v>28</v>
      </c>
      <c r="J1788" s="4" t="s">
        <v>13</v>
      </c>
      <c r="K1788" s="4" t="s">
        <v>4</v>
      </c>
      <c r="L1788" s="4" t="s">
        <v>5</v>
      </c>
      <c r="M1788" s="8">
        <v>1</v>
      </c>
      <c r="N1788" s="5">
        <v>81.23</v>
      </c>
      <c r="O1788" s="6">
        <v>0.1</v>
      </c>
      <c r="P1788" s="5">
        <v>42.65</v>
      </c>
      <c r="Q1788" s="5">
        <f t="shared" si="108"/>
        <v>73.106999999999999</v>
      </c>
      <c r="R1788" s="5">
        <f t="shared" si="109"/>
        <v>42.65</v>
      </c>
      <c r="S1788" s="5">
        <f t="shared" si="110"/>
        <v>30.457000000000001</v>
      </c>
      <c r="T1788" s="7">
        <f t="shared" si="111"/>
        <v>0.41660853269864723</v>
      </c>
    </row>
    <row r="1789" spans="1:20" ht="15.6">
      <c r="A1789" s="2">
        <v>618</v>
      </c>
      <c r="B1789" s="3">
        <v>46264</v>
      </c>
      <c r="C1789" s="4">
        <f>YEAR(SalesDataTable[[#This Row],[Order Date]])</f>
        <v>2026</v>
      </c>
      <c r="D1789" s="16" t="str">
        <f>"Q"&amp;ROUNDUP(MONTH(SalesDataTable[[#This Row],[Order Date]])/3,0)</f>
        <v>Q3</v>
      </c>
      <c r="E1789" s="4">
        <f>MONTH(SalesDataTable[[#This Row],[Order Date]])</f>
        <v>8</v>
      </c>
      <c r="F1789" s="16" t="str">
        <f>TEXT(SalesDataTable[[#This Row],[Order Date]],"MMM")</f>
        <v>Aug</v>
      </c>
      <c r="G1789" s="4" t="s">
        <v>6</v>
      </c>
      <c r="H1789" s="4" t="s">
        <v>43</v>
      </c>
      <c r="I1789" s="4" t="s">
        <v>2</v>
      </c>
      <c r="J1789" s="4" t="s">
        <v>16</v>
      </c>
      <c r="K1789" s="4" t="s">
        <v>4</v>
      </c>
      <c r="L1789" s="4" t="s">
        <v>26</v>
      </c>
      <c r="M1789" s="8">
        <v>2</v>
      </c>
      <c r="N1789" s="5">
        <v>41.06</v>
      </c>
      <c r="O1789" s="6">
        <v>0.05</v>
      </c>
      <c r="P1789" s="5">
        <v>16.559999999999999</v>
      </c>
      <c r="Q1789" s="5">
        <f t="shared" si="108"/>
        <v>78.013999999999996</v>
      </c>
      <c r="R1789" s="5">
        <f t="shared" si="109"/>
        <v>33.119999999999997</v>
      </c>
      <c r="S1789" s="5">
        <f t="shared" si="110"/>
        <v>44.893999999999998</v>
      </c>
      <c r="T1789" s="7">
        <f t="shared" si="111"/>
        <v>0.5754608147255621</v>
      </c>
    </row>
    <row r="1790" spans="1:20" ht="15.6">
      <c r="A1790" s="2">
        <v>2860</v>
      </c>
      <c r="B1790" s="3">
        <v>46264</v>
      </c>
      <c r="C1790" s="4">
        <f>YEAR(SalesDataTable[[#This Row],[Order Date]])</f>
        <v>2026</v>
      </c>
      <c r="D1790" s="16" t="str">
        <f>"Q"&amp;ROUNDUP(MONTH(SalesDataTable[[#This Row],[Order Date]])/3,0)</f>
        <v>Q3</v>
      </c>
      <c r="E1790" s="4">
        <f>MONTH(SalesDataTable[[#This Row],[Order Date]])</f>
        <v>8</v>
      </c>
      <c r="F1790" s="16" t="str">
        <f>TEXT(SalesDataTable[[#This Row],[Order Date]],"MMM")</f>
        <v>Aug</v>
      </c>
      <c r="G1790" s="4" t="s">
        <v>20</v>
      </c>
      <c r="H1790" s="4" t="s">
        <v>31</v>
      </c>
      <c r="I1790" s="4" t="s">
        <v>28</v>
      </c>
      <c r="J1790" s="4" t="s">
        <v>3</v>
      </c>
      <c r="K1790" s="4" t="s">
        <v>9</v>
      </c>
      <c r="L1790" s="4" t="s">
        <v>17</v>
      </c>
      <c r="M1790" s="8">
        <v>1</v>
      </c>
      <c r="N1790" s="5">
        <v>143.49</v>
      </c>
      <c r="O1790" s="6">
        <v>0.1</v>
      </c>
      <c r="P1790" s="5">
        <v>80.72</v>
      </c>
      <c r="Q1790" s="5">
        <f t="shared" si="108"/>
        <v>129.14100000000002</v>
      </c>
      <c r="R1790" s="5">
        <f t="shared" si="109"/>
        <v>80.72</v>
      </c>
      <c r="S1790" s="5">
        <f t="shared" si="110"/>
        <v>48.421000000000021</v>
      </c>
      <c r="T1790" s="7">
        <f t="shared" si="111"/>
        <v>0.3749467636149636</v>
      </c>
    </row>
    <row r="1791" spans="1:20" ht="15.6">
      <c r="A1791" s="2">
        <v>3768</v>
      </c>
      <c r="B1791" s="3">
        <v>46264</v>
      </c>
      <c r="C1791" s="4">
        <f>YEAR(SalesDataTable[[#This Row],[Order Date]])</f>
        <v>2026</v>
      </c>
      <c r="D1791" s="16" t="str">
        <f>"Q"&amp;ROUNDUP(MONTH(SalesDataTable[[#This Row],[Order Date]])/3,0)</f>
        <v>Q3</v>
      </c>
      <c r="E1791" s="4">
        <f>MONTH(SalesDataTable[[#This Row],[Order Date]])</f>
        <v>8</v>
      </c>
      <c r="F1791" s="16" t="str">
        <f>TEXT(SalesDataTable[[#This Row],[Order Date]],"MMM")</f>
        <v>Aug</v>
      </c>
      <c r="G1791" s="4" t="s">
        <v>11</v>
      </c>
      <c r="H1791" s="4" t="s">
        <v>18</v>
      </c>
      <c r="I1791" s="4" t="s">
        <v>19</v>
      </c>
      <c r="J1791" s="4" t="s">
        <v>13</v>
      </c>
      <c r="K1791" s="4" t="s">
        <v>9</v>
      </c>
      <c r="L1791" s="4" t="s">
        <v>17</v>
      </c>
      <c r="M1791" s="8">
        <v>1</v>
      </c>
      <c r="N1791" s="5">
        <v>143.38</v>
      </c>
      <c r="O1791" s="6">
        <v>0</v>
      </c>
      <c r="P1791" s="5">
        <v>78.37</v>
      </c>
      <c r="Q1791" s="5">
        <f t="shared" si="108"/>
        <v>143.38</v>
      </c>
      <c r="R1791" s="5">
        <f t="shared" si="109"/>
        <v>78.37</v>
      </c>
      <c r="S1791" s="5">
        <f t="shared" si="110"/>
        <v>65.009999999999991</v>
      </c>
      <c r="T1791" s="7">
        <f t="shared" si="111"/>
        <v>0.45341051750592826</v>
      </c>
    </row>
    <row r="1792" spans="1:20" ht="15.6">
      <c r="A1792" s="2">
        <v>3987</v>
      </c>
      <c r="B1792" s="3">
        <v>46264</v>
      </c>
      <c r="C1792" s="4">
        <f>YEAR(SalesDataTable[[#This Row],[Order Date]])</f>
        <v>2026</v>
      </c>
      <c r="D1792" s="16" t="str">
        <f>"Q"&amp;ROUNDUP(MONTH(SalesDataTable[[#This Row],[Order Date]])/3,0)</f>
        <v>Q3</v>
      </c>
      <c r="E1792" s="4">
        <f>MONTH(SalesDataTable[[#This Row],[Order Date]])</f>
        <v>8</v>
      </c>
      <c r="F1792" s="16" t="str">
        <f>TEXT(SalesDataTable[[#This Row],[Order Date]],"MMM")</f>
        <v>Aug</v>
      </c>
      <c r="G1792" s="4" t="s">
        <v>6</v>
      </c>
      <c r="H1792" s="4" t="s">
        <v>43</v>
      </c>
      <c r="I1792" s="4" t="s">
        <v>28</v>
      </c>
      <c r="J1792" s="4" t="s">
        <v>16</v>
      </c>
      <c r="K1792" s="4" t="s">
        <v>9</v>
      </c>
      <c r="L1792" s="4" t="s">
        <v>17</v>
      </c>
      <c r="M1792" s="8">
        <v>1</v>
      </c>
      <c r="N1792" s="5">
        <v>144.54</v>
      </c>
      <c r="O1792" s="6">
        <v>0</v>
      </c>
      <c r="P1792" s="5">
        <v>78.77</v>
      </c>
      <c r="Q1792" s="5">
        <f t="shared" si="108"/>
        <v>144.54</v>
      </c>
      <c r="R1792" s="5">
        <f t="shared" si="109"/>
        <v>78.77</v>
      </c>
      <c r="S1792" s="5">
        <f t="shared" si="110"/>
        <v>65.77</v>
      </c>
      <c r="T1792" s="7">
        <f t="shared" si="111"/>
        <v>0.45502974955029751</v>
      </c>
    </row>
    <row r="1793" spans="1:20" ht="15.6">
      <c r="A1793" s="2">
        <v>4990</v>
      </c>
      <c r="B1793" s="3">
        <v>46264</v>
      </c>
      <c r="C1793" s="4">
        <f>YEAR(SalesDataTable[[#This Row],[Order Date]])</f>
        <v>2026</v>
      </c>
      <c r="D1793" s="16" t="str">
        <f>"Q"&amp;ROUNDUP(MONTH(SalesDataTable[[#This Row],[Order Date]])/3,0)</f>
        <v>Q3</v>
      </c>
      <c r="E1793" s="4">
        <f>MONTH(SalesDataTable[[#This Row],[Order Date]])</f>
        <v>8</v>
      </c>
      <c r="F1793" s="16" t="str">
        <f>TEXT(SalesDataTable[[#This Row],[Order Date]],"MMM")</f>
        <v>Aug</v>
      </c>
      <c r="G1793" s="4" t="s">
        <v>20</v>
      </c>
      <c r="H1793" s="4" t="s">
        <v>33</v>
      </c>
      <c r="I1793" s="4" t="s">
        <v>28</v>
      </c>
      <c r="J1793" s="4" t="s">
        <v>3</v>
      </c>
      <c r="K1793" s="4" t="s">
        <v>34</v>
      </c>
      <c r="L1793" s="4" t="s">
        <v>35</v>
      </c>
      <c r="M1793" s="8">
        <v>1</v>
      </c>
      <c r="N1793" s="5">
        <v>40.92</v>
      </c>
      <c r="O1793" s="6">
        <v>0.1</v>
      </c>
      <c r="P1793" s="5">
        <v>14.94</v>
      </c>
      <c r="Q1793" s="5">
        <f t="shared" si="108"/>
        <v>36.828000000000003</v>
      </c>
      <c r="R1793" s="5">
        <f t="shared" si="109"/>
        <v>14.94</v>
      </c>
      <c r="S1793" s="5">
        <f t="shared" si="110"/>
        <v>21.888000000000005</v>
      </c>
      <c r="T1793" s="7">
        <f t="shared" si="111"/>
        <v>0.59433040078201382</v>
      </c>
    </row>
    <row r="1794" spans="1:20" ht="15.6">
      <c r="A1794" s="2">
        <v>348</v>
      </c>
      <c r="B1794" s="3">
        <v>46265</v>
      </c>
      <c r="C1794" s="4">
        <f>YEAR(SalesDataTable[[#This Row],[Order Date]])</f>
        <v>2026</v>
      </c>
      <c r="D1794" s="16" t="str">
        <f>"Q"&amp;ROUNDUP(MONTH(SalesDataTable[[#This Row],[Order Date]])/3,0)</f>
        <v>Q3</v>
      </c>
      <c r="E1794" s="4">
        <f>MONTH(SalesDataTable[[#This Row],[Order Date]])</f>
        <v>8</v>
      </c>
      <c r="F1794" s="16" t="str">
        <f>TEXT(SalesDataTable[[#This Row],[Order Date]],"MMM")</f>
        <v>Aug</v>
      </c>
      <c r="G1794" s="4" t="s">
        <v>6</v>
      </c>
      <c r="H1794" s="4" t="s">
        <v>43</v>
      </c>
      <c r="I1794" s="4" t="s">
        <v>8</v>
      </c>
      <c r="J1794" s="4" t="s">
        <v>16</v>
      </c>
      <c r="K1794" s="4" t="s">
        <v>9</v>
      </c>
      <c r="L1794" s="4" t="s">
        <v>37</v>
      </c>
      <c r="M1794" s="8">
        <v>5</v>
      </c>
      <c r="N1794" s="5">
        <v>151.21</v>
      </c>
      <c r="O1794" s="6">
        <v>0.15</v>
      </c>
      <c r="P1794" s="5">
        <v>77.12</v>
      </c>
      <c r="Q1794" s="5">
        <f t="shared" ref="Q1794:Q1857" si="112">M1794*N1794*(1-O1794)</f>
        <v>642.64250000000004</v>
      </c>
      <c r="R1794" s="5">
        <f t="shared" ref="R1794:R1857" si="113">M1794*P1794</f>
        <v>385.6</v>
      </c>
      <c r="S1794" s="5">
        <f t="shared" ref="S1794:S1857" si="114">Q1794-R1794</f>
        <v>257.04250000000002</v>
      </c>
      <c r="T1794" s="7">
        <f t="shared" ref="T1794:T1857" si="115">IFERROR(S1794/Q1794,0)</f>
        <v>0.39997743691087967</v>
      </c>
    </row>
    <row r="1795" spans="1:20" ht="15.6">
      <c r="A1795" s="2">
        <v>1642</v>
      </c>
      <c r="B1795" s="3">
        <v>46265</v>
      </c>
      <c r="C1795" s="4">
        <f>YEAR(SalesDataTable[[#This Row],[Order Date]])</f>
        <v>2026</v>
      </c>
      <c r="D1795" s="16" t="str">
        <f>"Q"&amp;ROUNDUP(MONTH(SalesDataTable[[#This Row],[Order Date]])/3,0)</f>
        <v>Q3</v>
      </c>
      <c r="E1795" s="4">
        <f>MONTH(SalesDataTable[[#This Row],[Order Date]])</f>
        <v>8</v>
      </c>
      <c r="F1795" s="16" t="str">
        <f>TEXT(SalesDataTable[[#This Row],[Order Date]],"MMM")</f>
        <v>Aug</v>
      </c>
      <c r="G1795" s="4" t="s">
        <v>20</v>
      </c>
      <c r="H1795" s="4" t="s">
        <v>33</v>
      </c>
      <c r="I1795" s="4" t="s">
        <v>28</v>
      </c>
      <c r="J1795" s="4" t="s">
        <v>13</v>
      </c>
      <c r="K1795" s="4" t="s">
        <v>34</v>
      </c>
      <c r="L1795" s="4" t="s">
        <v>35</v>
      </c>
      <c r="M1795" s="8">
        <v>1</v>
      </c>
      <c r="N1795" s="5">
        <v>40.770000000000003</v>
      </c>
      <c r="O1795" s="6">
        <v>0</v>
      </c>
      <c r="P1795" s="5">
        <v>15.13</v>
      </c>
      <c r="Q1795" s="5">
        <f t="shared" si="112"/>
        <v>40.770000000000003</v>
      </c>
      <c r="R1795" s="5">
        <f t="shared" si="113"/>
        <v>15.13</v>
      </c>
      <c r="S1795" s="5">
        <f t="shared" si="114"/>
        <v>25.64</v>
      </c>
      <c r="T1795" s="7">
        <f t="shared" si="115"/>
        <v>0.62889379445670834</v>
      </c>
    </row>
    <row r="1796" spans="1:20" ht="15.6">
      <c r="A1796" s="2">
        <v>2146</v>
      </c>
      <c r="B1796" s="3">
        <v>46265</v>
      </c>
      <c r="C1796" s="4">
        <f>YEAR(SalesDataTable[[#This Row],[Order Date]])</f>
        <v>2026</v>
      </c>
      <c r="D1796" s="16" t="str">
        <f>"Q"&amp;ROUNDUP(MONTH(SalesDataTable[[#This Row],[Order Date]])/3,0)</f>
        <v>Q3</v>
      </c>
      <c r="E1796" s="4">
        <f>MONTH(SalesDataTable[[#This Row],[Order Date]])</f>
        <v>8</v>
      </c>
      <c r="F1796" s="16" t="str">
        <f>TEXT(SalesDataTable[[#This Row],[Order Date]],"MMM")</f>
        <v>Aug</v>
      </c>
      <c r="G1796" s="4" t="s">
        <v>0</v>
      </c>
      <c r="H1796" s="4" t="s">
        <v>1</v>
      </c>
      <c r="I1796" s="4" t="s">
        <v>28</v>
      </c>
      <c r="J1796" s="4" t="s">
        <v>13</v>
      </c>
      <c r="K1796" s="4" t="s">
        <v>34</v>
      </c>
      <c r="L1796" s="4" t="s">
        <v>42</v>
      </c>
      <c r="M1796" s="8">
        <v>1</v>
      </c>
      <c r="N1796" s="5">
        <v>35.47</v>
      </c>
      <c r="O1796" s="6">
        <v>0.05</v>
      </c>
      <c r="P1796" s="5">
        <v>14.1</v>
      </c>
      <c r="Q1796" s="5">
        <f t="shared" si="112"/>
        <v>33.6965</v>
      </c>
      <c r="R1796" s="5">
        <f t="shared" si="113"/>
        <v>14.1</v>
      </c>
      <c r="S1796" s="5">
        <f t="shared" si="114"/>
        <v>19.596499999999999</v>
      </c>
      <c r="T1796" s="7">
        <f t="shared" si="115"/>
        <v>0.58155891561438122</v>
      </c>
    </row>
    <row r="1797" spans="1:20" ht="15.6">
      <c r="A1797" s="2">
        <v>2629</v>
      </c>
      <c r="B1797" s="3">
        <v>46265</v>
      </c>
      <c r="C1797" s="4">
        <f>YEAR(SalesDataTable[[#This Row],[Order Date]])</f>
        <v>2026</v>
      </c>
      <c r="D1797" s="16" t="str">
        <f>"Q"&amp;ROUNDUP(MONTH(SalesDataTable[[#This Row],[Order Date]])/3,0)</f>
        <v>Q3</v>
      </c>
      <c r="E1797" s="4">
        <f>MONTH(SalesDataTable[[#This Row],[Order Date]])</f>
        <v>8</v>
      </c>
      <c r="F1797" s="16" t="str">
        <f>TEXT(SalesDataTable[[#This Row],[Order Date]],"MMM")</f>
        <v>Aug</v>
      </c>
      <c r="G1797" s="4" t="s">
        <v>20</v>
      </c>
      <c r="H1797" s="4" t="s">
        <v>33</v>
      </c>
      <c r="I1797" s="4" t="s">
        <v>2</v>
      </c>
      <c r="J1797" s="4" t="s">
        <v>3</v>
      </c>
      <c r="K1797" s="4" t="s">
        <v>4</v>
      </c>
      <c r="L1797" s="4" t="s">
        <v>5</v>
      </c>
      <c r="M1797" s="8">
        <v>1</v>
      </c>
      <c r="N1797" s="5">
        <v>81.72</v>
      </c>
      <c r="O1797" s="6">
        <v>0</v>
      </c>
      <c r="P1797" s="5">
        <v>42.38</v>
      </c>
      <c r="Q1797" s="5">
        <f t="shared" si="112"/>
        <v>81.72</v>
      </c>
      <c r="R1797" s="5">
        <f t="shared" si="113"/>
        <v>42.38</v>
      </c>
      <c r="S1797" s="5">
        <f t="shared" si="114"/>
        <v>39.339999999999996</v>
      </c>
      <c r="T1797" s="7">
        <f t="shared" si="115"/>
        <v>0.48139990210474787</v>
      </c>
    </row>
    <row r="1798" spans="1:20" ht="15.6">
      <c r="A1798" s="2">
        <v>2870</v>
      </c>
      <c r="B1798" s="3">
        <v>46265</v>
      </c>
      <c r="C1798" s="4">
        <f>YEAR(SalesDataTable[[#This Row],[Order Date]])</f>
        <v>2026</v>
      </c>
      <c r="D1798" s="16" t="str">
        <f>"Q"&amp;ROUNDUP(MONTH(SalesDataTable[[#This Row],[Order Date]])/3,0)</f>
        <v>Q3</v>
      </c>
      <c r="E1798" s="4">
        <f>MONTH(SalesDataTable[[#This Row],[Order Date]])</f>
        <v>8</v>
      </c>
      <c r="F1798" s="16" t="str">
        <f>TEXT(SalesDataTable[[#This Row],[Order Date]],"MMM")</f>
        <v>Aug</v>
      </c>
      <c r="G1798" s="4" t="s">
        <v>20</v>
      </c>
      <c r="H1798" s="4" t="s">
        <v>31</v>
      </c>
      <c r="I1798" s="4" t="s">
        <v>2</v>
      </c>
      <c r="J1798" s="4" t="s">
        <v>13</v>
      </c>
      <c r="K1798" s="4" t="s">
        <v>14</v>
      </c>
      <c r="L1798" s="4" t="s">
        <v>32</v>
      </c>
      <c r="M1798" s="8">
        <v>1</v>
      </c>
      <c r="N1798" s="5">
        <v>45.84</v>
      </c>
      <c r="O1798" s="6">
        <v>0</v>
      </c>
      <c r="P1798" s="5">
        <v>17.84</v>
      </c>
      <c r="Q1798" s="5">
        <f t="shared" si="112"/>
        <v>45.84</v>
      </c>
      <c r="R1798" s="5">
        <f t="shared" si="113"/>
        <v>17.84</v>
      </c>
      <c r="S1798" s="5">
        <f t="shared" si="114"/>
        <v>28.000000000000004</v>
      </c>
      <c r="T1798" s="7">
        <f t="shared" si="115"/>
        <v>0.61082024432809778</v>
      </c>
    </row>
    <row r="1799" spans="1:20" ht="15.6">
      <c r="A1799" s="2">
        <v>2975</v>
      </c>
      <c r="B1799" s="3">
        <v>46265</v>
      </c>
      <c r="C1799" s="4">
        <f>YEAR(SalesDataTable[[#This Row],[Order Date]])</f>
        <v>2026</v>
      </c>
      <c r="D1799" s="16" t="str">
        <f>"Q"&amp;ROUNDUP(MONTH(SalesDataTable[[#This Row],[Order Date]])/3,0)</f>
        <v>Q3</v>
      </c>
      <c r="E1799" s="4">
        <f>MONTH(SalesDataTable[[#This Row],[Order Date]])</f>
        <v>8</v>
      </c>
      <c r="F1799" s="16" t="str">
        <f>TEXT(SalesDataTable[[#This Row],[Order Date]],"MMM")</f>
        <v>Aug</v>
      </c>
      <c r="G1799" s="4" t="s">
        <v>6</v>
      </c>
      <c r="H1799" s="4" t="s">
        <v>43</v>
      </c>
      <c r="I1799" s="4" t="s">
        <v>2</v>
      </c>
      <c r="J1799" s="4" t="s">
        <v>13</v>
      </c>
      <c r="K1799" s="4" t="s">
        <v>14</v>
      </c>
      <c r="L1799" s="4" t="s">
        <v>32</v>
      </c>
      <c r="M1799" s="8">
        <v>1</v>
      </c>
      <c r="N1799" s="5">
        <v>46.59</v>
      </c>
      <c r="O1799" s="6">
        <v>0</v>
      </c>
      <c r="P1799" s="5">
        <v>18.47</v>
      </c>
      <c r="Q1799" s="5">
        <f t="shared" si="112"/>
        <v>46.59</v>
      </c>
      <c r="R1799" s="5">
        <f t="shared" si="113"/>
        <v>18.47</v>
      </c>
      <c r="S1799" s="5">
        <f t="shared" si="114"/>
        <v>28.120000000000005</v>
      </c>
      <c r="T1799" s="7">
        <f t="shared" si="115"/>
        <v>0.60356299635114841</v>
      </c>
    </row>
    <row r="1800" spans="1:20" ht="15.6">
      <c r="A1800" s="2">
        <v>3163</v>
      </c>
      <c r="B1800" s="3">
        <v>46265</v>
      </c>
      <c r="C1800" s="4">
        <f>YEAR(SalesDataTable[[#This Row],[Order Date]])</f>
        <v>2026</v>
      </c>
      <c r="D1800" s="16" t="str">
        <f>"Q"&amp;ROUNDUP(MONTH(SalesDataTable[[#This Row],[Order Date]])/3,0)</f>
        <v>Q3</v>
      </c>
      <c r="E1800" s="4">
        <f>MONTH(SalesDataTable[[#This Row],[Order Date]])</f>
        <v>8</v>
      </c>
      <c r="F1800" s="16" t="str">
        <f>TEXT(SalesDataTable[[#This Row],[Order Date]],"MMM")</f>
        <v>Aug</v>
      </c>
      <c r="G1800" s="4" t="s">
        <v>0</v>
      </c>
      <c r="H1800" s="4" t="s">
        <v>50</v>
      </c>
      <c r="I1800" s="4" t="s">
        <v>19</v>
      </c>
      <c r="J1800" s="4" t="s">
        <v>16</v>
      </c>
      <c r="K1800" s="4" t="s">
        <v>9</v>
      </c>
      <c r="L1800" s="4" t="s">
        <v>46</v>
      </c>
      <c r="M1800" s="8">
        <v>1</v>
      </c>
      <c r="N1800" s="5">
        <v>69.959999999999994</v>
      </c>
      <c r="O1800" s="6">
        <v>0</v>
      </c>
      <c r="P1800" s="5">
        <v>32.340000000000003</v>
      </c>
      <c r="Q1800" s="5">
        <f t="shared" si="112"/>
        <v>69.959999999999994</v>
      </c>
      <c r="R1800" s="5">
        <f t="shared" si="113"/>
        <v>32.340000000000003</v>
      </c>
      <c r="S1800" s="5">
        <f t="shared" si="114"/>
        <v>37.61999999999999</v>
      </c>
      <c r="T1800" s="7">
        <f t="shared" si="115"/>
        <v>0.53773584905660365</v>
      </c>
    </row>
    <row r="1801" spans="1:20" ht="15.6">
      <c r="A1801" s="2">
        <v>94</v>
      </c>
      <c r="B1801" s="3">
        <v>46266</v>
      </c>
      <c r="C1801" s="4">
        <f>YEAR(SalesDataTable[[#This Row],[Order Date]])</f>
        <v>2026</v>
      </c>
      <c r="D1801" s="16" t="str">
        <f>"Q"&amp;ROUNDUP(MONTH(SalesDataTable[[#This Row],[Order Date]])/3,0)</f>
        <v>Q3</v>
      </c>
      <c r="E1801" s="4">
        <f>MONTH(SalesDataTable[[#This Row],[Order Date]])</f>
        <v>9</v>
      </c>
      <c r="F1801" s="16" t="str">
        <f>TEXT(SalesDataTable[[#This Row],[Order Date]],"MMM")</f>
        <v>Sep</v>
      </c>
      <c r="G1801" s="4" t="s">
        <v>6</v>
      </c>
      <c r="H1801" s="4" t="s">
        <v>27</v>
      </c>
      <c r="I1801" s="4" t="s">
        <v>19</v>
      </c>
      <c r="J1801" s="4" t="s">
        <v>3</v>
      </c>
      <c r="K1801" s="4" t="s">
        <v>4</v>
      </c>
      <c r="L1801" s="4" t="s">
        <v>22</v>
      </c>
      <c r="M1801" s="8">
        <v>5</v>
      </c>
      <c r="N1801" s="5">
        <v>50.76</v>
      </c>
      <c r="O1801" s="6">
        <v>0</v>
      </c>
      <c r="P1801" s="5">
        <v>22.89</v>
      </c>
      <c r="Q1801" s="5">
        <f t="shared" si="112"/>
        <v>253.79999999999998</v>
      </c>
      <c r="R1801" s="5">
        <f t="shared" si="113"/>
        <v>114.45</v>
      </c>
      <c r="S1801" s="5">
        <f t="shared" si="114"/>
        <v>139.34999999999997</v>
      </c>
      <c r="T1801" s="7">
        <f t="shared" si="115"/>
        <v>0.54905437352245856</v>
      </c>
    </row>
    <row r="1802" spans="1:20" ht="15.6">
      <c r="A1802" s="2">
        <v>271</v>
      </c>
      <c r="B1802" s="3">
        <v>46266</v>
      </c>
      <c r="C1802" s="4">
        <f>YEAR(SalesDataTable[[#This Row],[Order Date]])</f>
        <v>2026</v>
      </c>
      <c r="D1802" s="16" t="str">
        <f>"Q"&amp;ROUNDUP(MONTH(SalesDataTable[[#This Row],[Order Date]])/3,0)</f>
        <v>Q3</v>
      </c>
      <c r="E1802" s="4">
        <f>MONTH(SalesDataTable[[#This Row],[Order Date]])</f>
        <v>9</v>
      </c>
      <c r="F1802" s="16" t="str">
        <f>TEXT(SalesDataTable[[#This Row],[Order Date]],"MMM")</f>
        <v>Sep</v>
      </c>
      <c r="G1802" s="4" t="s">
        <v>6</v>
      </c>
      <c r="H1802" s="4" t="s">
        <v>43</v>
      </c>
      <c r="I1802" s="4" t="s">
        <v>28</v>
      </c>
      <c r="J1802" s="4" t="s">
        <v>3</v>
      </c>
      <c r="K1802" s="4" t="s">
        <v>9</v>
      </c>
      <c r="L1802" s="4" t="s">
        <v>10</v>
      </c>
      <c r="M1802" s="8">
        <v>1</v>
      </c>
      <c r="N1802" s="5">
        <v>94.29</v>
      </c>
      <c r="O1802" s="6">
        <v>0.1</v>
      </c>
      <c r="P1802" s="5">
        <v>45.12</v>
      </c>
      <c r="Q1802" s="5">
        <f t="shared" si="112"/>
        <v>84.861000000000004</v>
      </c>
      <c r="R1802" s="5">
        <f t="shared" si="113"/>
        <v>45.12</v>
      </c>
      <c r="S1802" s="5">
        <f t="shared" si="114"/>
        <v>39.741000000000007</v>
      </c>
      <c r="T1802" s="7">
        <f t="shared" si="115"/>
        <v>0.46830699614663984</v>
      </c>
    </row>
    <row r="1803" spans="1:20" ht="15.6">
      <c r="A1803" s="2">
        <v>1481</v>
      </c>
      <c r="B1803" s="3">
        <v>46266</v>
      </c>
      <c r="C1803" s="4">
        <f>YEAR(SalesDataTable[[#This Row],[Order Date]])</f>
        <v>2026</v>
      </c>
      <c r="D1803" s="16" t="str">
        <f>"Q"&amp;ROUNDUP(MONTH(SalesDataTable[[#This Row],[Order Date]])/3,0)</f>
        <v>Q3</v>
      </c>
      <c r="E1803" s="4">
        <f>MONTH(SalesDataTable[[#This Row],[Order Date]])</f>
        <v>9</v>
      </c>
      <c r="F1803" s="16" t="str">
        <f>TEXT(SalesDataTable[[#This Row],[Order Date]],"MMM")</f>
        <v>Sep</v>
      </c>
      <c r="G1803" s="4" t="s">
        <v>6</v>
      </c>
      <c r="H1803" s="4" t="s">
        <v>43</v>
      </c>
      <c r="I1803" s="4" t="s">
        <v>8</v>
      </c>
      <c r="J1803" s="4" t="s">
        <v>16</v>
      </c>
      <c r="K1803" s="4" t="s">
        <v>4</v>
      </c>
      <c r="L1803" s="4" t="s">
        <v>5</v>
      </c>
      <c r="M1803" s="8">
        <v>6</v>
      </c>
      <c r="N1803" s="5">
        <v>81.430000000000007</v>
      </c>
      <c r="O1803" s="6">
        <v>0.05</v>
      </c>
      <c r="P1803" s="5">
        <v>42.24</v>
      </c>
      <c r="Q1803" s="5">
        <f t="shared" si="112"/>
        <v>464.15100000000001</v>
      </c>
      <c r="R1803" s="5">
        <f t="shared" si="113"/>
        <v>253.44</v>
      </c>
      <c r="S1803" s="5">
        <f t="shared" si="114"/>
        <v>210.71100000000001</v>
      </c>
      <c r="T1803" s="7">
        <f t="shared" si="115"/>
        <v>0.45397079829624415</v>
      </c>
    </row>
    <row r="1804" spans="1:20" ht="15.6">
      <c r="A1804" s="2">
        <v>1663</v>
      </c>
      <c r="B1804" s="3">
        <v>46266</v>
      </c>
      <c r="C1804" s="4">
        <f>YEAR(SalesDataTable[[#This Row],[Order Date]])</f>
        <v>2026</v>
      </c>
      <c r="D1804" s="16" t="str">
        <f>"Q"&amp;ROUNDUP(MONTH(SalesDataTable[[#This Row],[Order Date]])/3,0)</f>
        <v>Q3</v>
      </c>
      <c r="E1804" s="4">
        <f>MONTH(SalesDataTable[[#This Row],[Order Date]])</f>
        <v>9</v>
      </c>
      <c r="F1804" s="16" t="str">
        <f>TEXT(SalesDataTable[[#This Row],[Order Date]],"MMM")</f>
        <v>Sep</v>
      </c>
      <c r="G1804" s="4" t="s">
        <v>11</v>
      </c>
      <c r="H1804" s="4" t="s">
        <v>25</v>
      </c>
      <c r="I1804" s="4" t="s">
        <v>2</v>
      </c>
      <c r="J1804" s="4" t="s">
        <v>3</v>
      </c>
      <c r="K1804" s="4" t="s">
        <v>14</v>
      </c>
      <c r="L1804" s="4" t="s">
        <v>32</v>
      </c>
      <c r="M1804" s="8">
        <v>1</v>
      </c>
      <c r="N1804" s="5">
        <v>45.54</v>
      </c>
      <c r="O1804" s="6">
        <v>0.1</v>
      </c>
      <c r="P1804" s="5">
        <v>18.440000000000001</v>
      </c>
      <c r="Q1804" s="5">
        <f t="shared" si="112"/>
        <v>40.985999999999997</v>
      </c>
      <c r="R1804" s="5">
        <f t="shared" si="113"/>
        <v>18.440000000000001</v>
      </c>
      <c r="S1804" s="5">
        <f t="shared" si="114"/>
        <v>22.545999999999996</v>
      </c>
      <c r="T1804" s="7">
        <f t="shared" si="115"/>
        <v>0.5500902747279558</v>
      </c>
    </row>
    <row r="1805" spans="1:20" ht="15.6">
      <c r="A1805" s="2">
        <v>2866</v>
      </c>
      <c r="B1805" s="3">
        <v>46266</v>
      </c>
      <c r="C1805" s="4">
        <f>YEAR(SalesDataTable[[#This Row],[Order Date]])</f>
        <v>2026</v>
      </c>
      <c r="D1805" s="16" t="str">
        <f>"Q"&amp;ROUNDUP(MONTH(SalesDataTable[[#This Row],[Order Date]])/3,0)</f>
        <v>Q3</v>
      </c>
      <c r="E1805" s="4">
        <f>MONTH(SalesDataTable[[#This Row],[Order Date]])</f>
        <v>9</v>
      </c>
      <c r="F1805" s="16" t="str">
        <f>TEXT(SalesDataTable[[#This Row],[Order Date]],"MMM")</f>
        <v>Sep</v>
      </c>
      <c r="G1805" s="4" t="s">
        <v>0</v>
      </c>
      <c r="H1805" s="4" t="s">
        <v>50</v>
      </c>
      <c r="I1805" s="4" t="s">
        <v>28</v>
      </c>
      <c r="J1805" s="4" t="s">
        <v>3</v>
      </c>
      <c r="K1805" s="4" t="s">
        <v>9</v>
      </c>
      <c r="L1805" s="4" t="s">
        <v>37</v>
      </c>
      <c r="M1805" s="8">
        <v>2</v>
      </c>
      <c r="N1805" s="5">
        <v>156.63999999999999</v>
      </c>
      <c r="O1805" s="6">
        <v>0.1</v>
      </c>
      <c r="P1805" s="5">
        <v>80.09</v>
      </c>
      <c r="Q1805" s="5">
        <f t="shared" si="112"/>
        <v>281.952</v>
      </c>
      <c r="R1805" s="5">
        <f t="shared" si="113"/>
        <v>160.18</v>
      </c>
      <c r="S1805" s="5">
        <f t="shared" si="114"/>
        <v>121.77199999999999</v>
      </c>
      <c r="T1805" s="7">
        <f t="shared" si="115"/>
        <v>0.43188911587787987</v>
      </c>
    </row>
    <row r="1806" spans="1:20" ht="15.6">
      <c r="A1806" s="2">
        <v>3288</v>
      </c>
      <c r="B1806" s="3">
        <v>46266</v>
      </c>
      <c r="C1806" s="4">
        <f>YEAR(SalesDataTable[[#This Row],[Order Date]])</f>
        <v>2026</v>
      </c>
      <c r="D1806" s="16" t="str">
        <f>"Q"&amp;ROUNDUP(MONTH(SalesDataTable[[#This Row],[Order Date]])/3,0)</f>
        <v>Q3</v>
      </c>
      <c r="E1806" s="4">
        <f>MONTH(SalesDataTable[[#This Row],[Order Date]])</f>
        <v>9</v>
      </c>
      <c r="F1806" s="16" t="str">
        <f>TEXT(SalesDataTable[[#This Row],[Order Date]],"MMM")</f>
        <v>Sep</v>
      </c>
      <c r="G1806" s="4" t="s">
        <v>20</v>
      </c>
      <c r="H1806" s="4" t="s">
        <v>31</v>
      </c>
      <c r="I1806" s="4" t="s">
        <v>28</v>
      </c>
      <c r="J1806" s="4" t="s">
        <v>16</v>
      </c>
      <c r="K1806" s="4" t="s">
        <v>9</v>
      </c>
      <c r="L1806" s="4" t="s">
        <v>46</v>
      </c>
      <c r="M1806" s="8">
        <v>1</v>
      </c>
      <c r="N1806" s="5">
        <v>72.81</v>
      </c>
      <c r="O1806" s="6">
        <v>0</v>
      </c>
      <c r="P1806" s="5">
        <v>32.299999999999997</v>
      </c>
      <c r="Q1806" s="5">
        <f t="shared" si="112"/>
        <v>72.81</v>
      </c>
      <c r="R1806" s="5">
        <f t="shared" si="113"/>
        <v>32.299999999999997</v>
      </c>
      <c r="S1806" s="5">
        <f t="shared" si="114"/>
        <v>40.510000000000005</v>
      </c>
      <c r="T1806" s="7">
        <f t="shared" si="115"/>
        <v>0.55637961818431536</v>
      </c>
    </row>
    <row r="1807" spans="1:20" ht="15.6">
      <c r="A1807" s="2">
        <v>3426</v>
      </c>
      <c r="B1807" s="3">
        <v>46266</v>
      </c>
      <c r="C1807" s="4">
        <f>YEAR(SalesDataTable[[#This Row],[Order Date]])</f>
        <v>2026</v>
      </c>
      <c r="D1807" s="16" t="str">
        <f>"Q"&amp;ROUNDUP(MONTH(SalesDataTable[[#This Row],[Order Date]])/3,0)</f>
        <v>Q3</v>
      </c>
      <c r="E1807" s="4">
        <f>MONTH(SalesDataTable[[#This Row],[Order Date]])</f>
        <v>9</v>
      </c>
      <c r="F1807" s="16" t="str">
        <f>TEXT(SalesDataTable[[#This Row],[Order Date]],"MMM")</f>
        <v>Sep</v>
      </c>
      <c r="G1807" s="4" t="s">
        <v>6</v>
      </c>
      <c r="H1807" s="4" t="s">
        <v>41</v>
      </c>
      <c r="I1807" s="4" t="s">
        <v>19</v>
      </c>
      <c r="J1807" s="4" t="s">
        <v>13</v>
      </c>
      <c r="K1807" s="4" t="s">
        <v>23</v>
      </c>
      <c r="L1807" s="4" t="s">
        <v>40</v>
      </c>
      <c r="M1807" s="8">
        <v>6</v>
      </c>
      <c r="N1807" s="5">
        <v>80.319999999999993</v>
      </c>
      <c r="O1807" s="6">
        <v>0</v>
      </c>
      <c r="P1807" s="5">
        <v>38.42</v>
      </c>
      <c r="Q1807" s="5">
        <f t="shared" si="112"/>
        <v>481.91999999999996</v>
      </c>
      <c r="R1807" s="5">
        <f t="shared" si="113"/>
        <v>230.52</v>
      </c>
      <c r="S1807" s="5">
        <f t="shared" si="114"/>
        <v>251.39999999999995</v>
      </c>
      <c r="T1807" s="7">
        <f t="shared" si="115"/>
        <v>0.52166334661354574</v>
      </c>
    </row>
    <row r="1808" spans="1:20" ht="15.6">
      <c r="A1808" s="2">
        <v>4826</v>
      </c>
      <c r="B1808" s="3">
        <v>46266</v>
      </c>
      <c r="C1808" s="4">
        <f>YEAR(SalesDataTable[[#This Row],[Order Date]])</f>
        <v>2026</v>
      </c>
      <c r="D1808" s="16" t="str">
        <f>"Q"&amp;ROUNDUP(MONTH(SalesDataTable[[#This Row],[Order Date]])/3,0)</f>
        <v>Q3</v>
      </c>
      <c r="E1808" s="4">
        <f>MONTH(SalesDataTable[[#This Row],[Order Date]])</f>
        <v>9</v>
      </c>
      <c r="F1808" s="16" t="str">
        <f>TEXT(SalesDataTable[[#This Row],[Order Date]],"MMM")</f>
        <v>Sep</v>
      </c>
      <c r="G1808" s="4" t="s">
        <v>20</v>
      </c>
      <c r="H1808" s="4" t="s">
        <v>47</v>
      </c>
      <c r="I1808" s="4" t="s">
        <v>19</v>
      </c>
      <c r="J1808" s="4" t="s">
        <v>3</v>
      </c>
      <c r="K1808" s="4" t="s">
        <v>14</v>
      </c>
      <c r="L1808" s="4" t="s">
        <v>48</v>
      </c>
      <c r="M1808" s="8">
        <v>5</v>
      </c>
      <c r="N1808" s="5">
        <v>166.81</v>
      </c>
      <c r="O1808" s="6">
        <v>0.05</v>
      </c>
      <c r="P1808" s="5">
        <v>89.24</v>
      </c>
      <c r="Q1808" s="5">
        <f t="shared" si="112"/>
        <v>792.34749999999997</v>
      </c>
      <c r="R1808" s="5">
        <f t="shared" si="113"/>
        <v>446.2</v>
      </c>
      <c r="S1808" s="5">
        <f t="shared" si="114"/>
        <v>346.14749999999998</v>
      </c>
      <c r="T1808" s="7">
        <f t="shared" si="115"/>
        <v>0.43686324497774021</v>
      </c>
    </row>
    <row r="1809" spans="1:20" ht="15.6">
      <c r="A1809" s="2">
        <v>662</v>
      </c>
      <c r="B1809" s="3">
        <v>46267</v>
      </c>
      <c r="C1809" s="4">
        <f>YEAR(SalesDataTable[[#This Row],[Order Date]])</f>
        <v>2026</v>
      </c>
      <c r="D1809" s="16" t="str">
        <f>"Q"&amp;ROUNDUP(MONTH(SalesDataTable[[#This Row],[Order Date]])/3,0)</f>
        <v>Q3</v>
      </c>
      <c r="E1809" s="4">
        <f>MONTH(SalesDataTable[[#This Row],[Order Date]])</f>
        <v>9</v>
      </c>
      <c r="F1809" s="16" t="str">
        <f>TEXT(SalesDataTable[[#This Row],[Order Date]],"MMM")</f>
        <v>Sep</v>
      </c>
      <c r="G1809" s="4" t="s">
        <v>20</v>
      </c>
      <c r="H1809" s="4" t="s">
        <v>47</v>
      </c>
      <c r="I1809" s="4" t="s">
        <v>2</v>
      </c>
      <c r="J1809" s="4" t="s">
        <v>13</v>
      </c>
      <c r="K1809" s="4" t="s">
        <v>34</v>
      </c>
      <c r="L1809" s="4" t="s">
        <v>35</v>
      </c>
      <c r="M1809" s="8">
        <v>1</v>
      </c>
      <c r="N1809" s="5">
        <v>40.56</v>
      </c>
      <c r="O1809" s="6">
        <v>0.15</v>
      </c>
      <c r="P1809" s="5">
        <v>14.28</v>
      </c>
      <c r="Q1809" s="5">
        <f t="shared" si="112"/>
        <v>34.475999999999999</v>
      </c>
      <c r="R1809" s="5">
        <f t="shared" si="113"/>
        <v>14.28</v>
      </c>
      <c r="S1809" s="5">
        <f t="shared" si="114"/>
        <v>20.195999999999998</v>
      </c>
      <c r="T1809" s="7">
        <f t="shared" si="115"/>
        <v>0.58579881656804733</v>
      </c>
    </row>
    <row r="1810" spans="1:20" ht="15.6">
      <c r="A1810" s="2">
        <v>1393</v>
      </c>
      <c r="B1810" s="3">
        <v>46267</v>
      </c>
      <c r="C1810" s="4">
        <f>YEAR(SalesDataTable[[#This Row],[Order Date]])</f>
        <v>2026</v>
      </c>
      <c r="D1810" s="16" t="str">
        <f>"Q"&amp;ROUNDUP(MONTH(SalesDataTable[[#This Row],[Order Date]])/3,0)</f>
        <v>Q3</v>
      </c>
      <c r="E1810" s="4">
        <f>MONTH(SalesDataTable[[#This Row],[Order Date]])</f>
        <v>9</v>
      </c>
      <c r="F1810" s="16" t="str">
        <f>TEXT(SalesDataTable[[#This Row],[Order Date]],"MMM")</f>
        <v>Sep</v>
      </c>
      <c r="G1810" s="4" t="s">
        <v>11</v>
      </c>
      <c r="H1810" s="4" t="s">
        <v>52</v>
      </c>
      <c r="I1810" s="4" t="s">
        <v>2</v>
      </c>
      <c r="J1810" s="4" t="s">
        <v>3</v>
      </c>
      <c r="K1810" s="4" t="s">
        <v>14</v>
      </c>
      <c r="L1810" s="4" t="s">
        <v>48</v>
      </c>
      <c r="M1810" s="8">
        <v>2</v>
      </c>
      <c r="N1810" s="5">
        <v>162.4</v>
      </c>
      <c r="O1810" s="6">
        <v>0.1</v>
      </c>
      <c r="P1810" s="5">
        <v>88.04</v>
      </c>
      <c r="Q1810" s="5">
        <f t="shared" si="112"/>
        <v>292.32</v>
      </c>
      <c r="R1810" s="5">
        <f t="shared" si="113"/>
        <v>176.08</v>
      </c>
      <c r="S1810" s="5">
        <f t="shared" si="114"/>
        <v>116.23999999999998</v>
      </c>
      <c r="T1810" s="7">
        <f t="shared" si="115"/>
        <v>0.39764641488779412</v>
      </c>
    </row>
    <row r="1811" spans="1:20" ht="15.6">
      <c r="A1811" s="2">
        <v>1568</v>
      </c>
      <c r="B1811" s="3">
        <v>46267</v>
      </c>
      <c r="C1811" s="4">
        <f>YEAR(SalesDataTable[[#This Row],[Order Date]])</f>
        <v>2026</v>
      </c>
      <c r="D1811" s="16" t="str">
        <f>"Q"&amp;ROUNDUP(MONTH(SalesDataTable[[#This Row],[Order Date]])/3,0)</f>
        <v>Q3</v>
      </c>
      <c r="E1811" s="4">
        <f>MONTH(SalesDataTable[[#This Row],[Order Date]])</f>
        <v>9</v>
      </c>
      <c r="F1811" s="16" t="str">
        <f>TEXT(SalesDataTable[[#This Row],[Order Date]],"MMM")</f>
        <v>Sep</v>
      </c>
      <c r="G1811" s="4" t="s">
        <v>0</v>
      </c>
      <c r="H1811" s="4" t="s">
        <v>50</v>
      </c>
      <c r="I1811" s="4" t="s">
        <v>19</v>
      </c>
      <c r="J1811" s="4" t="s">
        <v>3</v>
      </c>
      <c r="K1811" s="4" t="s">
        <v>34</v>
      </c>
      <c r="L1811" s="4" t="s">
        <v>38</v>
      </c>
      <c r="M1811" s="8">
        <v>5</v>
      </c>
      <c r="N1811" s="5">
        <v>123.09</v>
      </c>
      <c r="O1811" s="6">
        <v>0</v>
      </c>
      <c r="P1811" s="5">
        <v>70.3</v>
      </c>
      <c r="Q1811" s="5">
        <f t="shared" si="112"/>
        <v>615.45000000000005</v>
      </c>
      <c r="R1811" s="5">
        <f t="shared" si="113"/>
        <v>351.5</v>
      </c>
      <c r="S1811" s="5">
        <f t="shared" si="114"/>
        <v>263.95000000000005</v>
      </c>
      <c r="T1811" s="7">
        <f t="shared" si="115"/>
        <v>0.42887318222438869</v>
      </c>
    </row>
    <row r="1812" spans="1:20" ht="15.6">
      <c r="A1812" s="2">
        <v>2428</v>
      </c>
      <c r="B1812" s="3">
        <v>46267</v>
      </c>
      <c r="C1812" s="4">
        <f>YEAR(SalesDataTable[[#This Row],[Order Date]])</f>
        <v>2026</v>
      </c>
      <c r="D1812" s="16" t="str">
        <f>"Q"&amp;ROUNDUP(MONTH(SalesDataTable[[#This Row],[Order Date]])/3,0)</f>
        <v>Q3</v>
      </c>
      <c r="E1812" s="4">
        <f>MONTH(SalesDataTable[[#This Row],[Order Date]])</f>
        <v>9</v>
      </c>
      <c r="F1812" s="16" t="str">
        <f>TEXT(SalesDataTable[[#This Row],[Order Date]],"MMM")</f>
        <v>Sep</v>
      </c>
      <c r="G1812" s="4" t="s">
        <v>6</v>
      </c>
      <c r="H1812" s="4" t="s">
        <v>27</v>
      </c>
      <c r="I1812" s="4" t="s">
        <v>28</v>
      </c>
      <c r="J1812" s="4" t="s">
        <v>13</v>
      </c>
      <c r="K1812" s="4" t="s">
        <v>14</v>
      </c>
      <c r="L1812" s="4" t="s">
        <v>15</v>
      </c>
      <c r="M1812" s="8">
        <v>1</v>
      </c>
      <c r="N1812" s="5">
        <v>36.69</v>
      </c>
      <c r="O1812" s="6">
        <v>0</v>
      </c>
      <c r="P1812" s="5">
        <v>13.92</v>
      </c>
      <c r="Q1812" s="5">
        <f t="shared" si="112"/>
        <v>36.69</v>
      </c>
      <c r="R1812" s="5">
        <f t="shared" si="113"/>
        <v>13.92</v>
      </c>
      <c r="S1812" s="5">
        <f t="shared" si="114"/>
        <v>22.769999999999996</v>
      </c>
      <c r="T1812" s="7">
        <f t="shared" si="115"/>
        <v>0.6206050695012264</v>
      </c>
    </row>
    <row r="1813" spans="1:20" ht="15.6">
      <c r="A1813" s="2">
        <v>2890</v>
      </c>
      <c r="B1813" s="3">
        <v>46267</v>
      </c>
      <c r="C1813" s="4">
        <f>YEAR(SalesDataTable[[#This Row],[Order Date]])</f>
        <v>2026</v>
      </c>
      <c r="D1813" s="16" t="str">
        <f>"Q"&amp;ROUNDUP(MONTH(SalesDataTable[[#This Row],[Order Date]])/3,0)</f>
        <v>Q3</v>
      </c>
      <c r="E1813" s="4">
        <f>MONTH(SalesDataTable[[#This Row],[Order Date]])</f>
        <v>9</v>
      </c>
      <c r="F1813" s="16" t="str">
        <f>TEXT(SalesDataTable[[#This Row],[Order Date]],"MMM")</f>
        <v>Sep</v>
      </c>
      <c r="G1813" s="4" t="s">
        <v>11</v>
      </c>
      <c r="H1813" s="4" t="s">
        <v>18</v>
      </c>
      <c r="I1813" s="4" t="s">
        <v>2</v>
      </c>
      <c r="J1813" s="4" t="s">
        <v>16</v>
      </c>
      <c r="K1813" s="4" t="s">
        <v>14</v>
      </c>
      <c r="L1813" s="4" t="s">
        <v>44</v>
      </c>
      <c r="M1813" s="8">
        <v>4</v>
      </c>
      <c r="N1813" s="5">
        <v>130.43</v>
      </c>
      <c r="O1813" s="6">
        <v>0</v>
      </c>
      <c r="P1813" s="5">
        <v>66.849999999999994</v>
      </c>
      <c r="Q1813" s="5">
        <f t="shared" si="112"/>
        <v>521.72</v>
      </c>
      <c r="R1813" s="5">
        <f t="shared" si="113"/>
        <v>267.39999999999998</v>
      </c>
      <c r="S1813" s="5">
        <f t="shared" si="114"/>
        <v>254.32000000000005</v>
      </c>
      <c r="T1813" s="7">
        <f t="shared" si="115"/>
        <v>0.48746454036648018</v>
      </c>
    </row>
    <row r="1814" spans="1:20" ht="15.6">
      <c r="A1814" s="2">
        <v>2108</v>
      </c>
      <c r="B1814" s="3">
        <v>46268</v>
      </c>
      <c r="C1814" s="4">
        <f>YEAR(SalesDataTable[[#This Row],[Order Date]])</f>
        <v>2026</v>
      </c>
      <c r="D1814" s="16" t="str">
        <f>"Q"&amp;ROUNDUP(MONTH(SalesDataTable[[#This Row],[Order Date]])/3,0)</f>
        <v>Q3</v>
      </c>
      <c r="E1814" s="4">
        <f>MONTH(SalesDataTable[[#This Row],[Order Date]])</f>
        <v>9</v>
      </c>
      <c r="F1814" s="16" t="str">
        <f>TEXT(SalesDataTable[[#This Row],[Order Date]],"MMM")</f>
        <v>Sep</v>
      </c>
      <c r="G1814" s="4" t="s">
        <v>6</v>
      </c>
      <c r="H1814" s="4" t="s">
        <v>41</v>
      </c>
      <c r="I1814" s="4" t="s">
        <v>2</v>
      </c>
      <c r="J1814" s="4" t="s">
        <v>3</v>
      </c>
      <c r="K1814" s="4" t="s">
        <v>9</v>
      </c>
      <c r="L1814" s="4" t="s">
        <v>17</v>
      </c>
      <c r="M1814" s="8">
        <v>1</v>
      </c>
      <c r="N1814" s="5">
        <v>146.13999999999999</v>
      </c>
      <c r="O1814" s="6">
        <v>0</v>
      </c>
      <c r="P1814" s="5">
        <v>81.040000000000006</v>
      </c>
      <c r="Q1814" s="5">
        <f t="shared" si="112"/>
        <v>146.13999999999999</v>
      </c>
      <c r="R1814" s="5">
        <f t="shared" si="113"/>
        <v>81.040000000000006</v>
      </c>
      <c r="S1814" s="5">
        <f t="shared" si="114"/>
        <v>65.09999999999998</v>
      </c>
      <c r="T1814" s="7">
        <f t="shared" si="115"/>
        <v>0.44546325441357593</v>
      </c>
    </row>
    <row r="1815" spans="1:20" ht="15.6">
      <c r="A1815" s="2">
        <v>2340</v>
      </c>
      <c r="B1815" s="3">
        <v>46268</v>
      </c>
      <c r="C1815" s="4">
        <f>YEAR(SalesDataTable[[#This Row],[Order Date]])</f>
        <v>2026</v>
      </c>
      <c r="D1815" s="16" t="str">
        <f>"Q"&amp;ROUNDUP(MONTH(SalesDataTable[[#This Row],[Order Date]])/3,0)</f>
        <v>Q3</v>
      </c>
      <c r="E1815" s="4">
        <f>MONTH(SalesDataTable[[#This Row],[Order Date]])</f>
        <v>9</v>
      </c>
      <c r="F1815" s="16" t="str">
        <f>TEXT(SalesDataTable[[#This Row],[Order Date]],"MMM")</f>
        <v>Sep</v>
      </c>
      <c r="G1815" s="4" t="s">
        <v>6</v>
      </c>
      <c r="H1815" s="4" t="s">
        <v>49</v>
      </c>
      <c r="I1815" s="4" t="s">
        <v>19</v>
      </c>
      <c r="J1815" s="4" t="s">
        <v>13</v>
      </c>
      <c r="K1815" s="4" t="s">
        <v>23</v>
      </c>
      <c r="L1815" s="4" t="s">
        <v>24</v>
      </c>
      <c r="M1815" s="8">
        <v>4</v>
      </c>
      <c r="N1815" s="5">
        <v>332.93</v>
      </c>
      <c r="O1815" s="6">
        <v>0</v>
      </c>
      <c r="P1815" s="5">
        <v>193.56</v>
      </c>
      <c r="Q1815" s="5">
        <f t="shared" si="112"/>
        <v>1331.72</v>
      </c>
      <c r="R1815" s="5">
        <f t="shared" si="113"/>
        <v>774.24</v>
      </c>
      <c r="S1815" s="5">
        <f t="shared" si="114"/>
        <v>557.48</v>
      </c>
      <c r="T1815" s="7">
        <f t="shared" si="115"/>
        <v>0.41861652599645571</v>
      </c>
    </row>
    <row r="1816" spans="1:20" ht="15.6">
      <c r="A1816" s="2">
        <v>3078</v>
      </c>
      <c r="B1816" s="3">
        <v>46268</v>
      </c>
      <c r="C1816" s="4">
        <f>YEAR(SalesDataTable[[#This Row],[Order Date]])</f>
        <v>2026</v>
      </c>
      <c r="D1816" s="16" t="str">
        <f>"Q"&amp;ROUNDUP(MONTH(SalesDataTable[[#This Row],[Order Date]])/3,0)</f>
        <v>Q3</v>
      </c>
      <c r="E1816" s="4">
        <f>MONTH(SalesDataTable[[#This Row],[Order Date]])</f>
        <v>9</v>
      </c>
      <c r="F1816" s="16" t="str">
        <f>TEXT(SalesDataTable[[#This Row],[Order Date]],"MMM")</f>
        <v>Sep</v>
      </c>
      <c r="G1816" s="4" t="s">
        <v>6</v>
      </c>
      <c r="H1816" s="4" t="s">
        <v>49</v>
      </c>
      <c r="I1816" s="4" t="s">
        <v>19</v>
      </c>
      <c r="J1816" s="4" t="s">
        <v>16</v>
      </c>
      <c r="K1816" s="4" t="s">
        <v>23</v>
      </c>
      <c r="L1816" s="4" t="s">
        <v>51</v>
      </c>
      <c r="M1816" s="8">
        <v>4</v>
      </c>
      <c r="N1816" s="5">
        <v>122.43</v>
      </c>
      <c r="O1816" s="6">
        <v>0</v>
      </c>
      <c r="P1816" s="5">
        <v>61.5</v>
      </c>
      <c r="Q1816" s="5">
        <f t="shared" si="112"/>
        <v>489.72</v>
      </c>
      <c r="R1816" s="5">
        <f t="shared" si="113"/>
        <v>246</v>
      </c>
      <c r="S1816" s="5">
        <f t="shared" si="114"/>
        <v>243.72000000000003</v>
      </c>
      <c r="T1816" s="7">
        <f t="shared" si="115"/>
        <v>0.49767213918157316</v>
      </c>
    </row>
    <row r="1817" spans="1:20" ht="15.6">
      <c r="A1817" s="2">
        <v>3575</v>
      </c>
      <c r="B1817" s="3">
        <v>46268</v>
      </c>
      <c r="C1817" s="4">
        <f>YEAR(SalesDataTable[[#This Row],[Order Date]])</f>
        <v>2026</v>
      </c>
      <c r="D1817" s="16" t="str">
        <f>"Q"&amp;ROUNDUP(MONTH(SalesDataTable[[#This Row],[Order Date]])/3,0)</f>
        <v>Q3</v>
      </c>
      <c r="E1817" s="4">
        <f>MONTH(SalesDataTable[[#This Row],[Order Date]])</f>
        <v>9</v>
      </c>
      <c r="F1817" s="16" t="str">
        <f>TEXT(SalesDataTable[[#This Row],[Order Date]],"MMM")</f>
        <v>Sep</v>
      </c>
      <c r="G1817" s="4" t="s">
        <v>11</v>
      </c>
      <c r="H1817" s="4" t="s">
        <v>12</v>
      </c>
      <c r="I1817" s="4" t="s">
        <v>28</v>
      </c>
      <c r="J1817" s="4" t="s">
        <v>3</v>
      </c>
      <c r="K1817" s="4" t="s">
        <v>4</v>
      </c>
      <c r="L1817" s="4" t="s">
        <v>5</v>
      </c>
      <c r="M1817" s="8">
        <v>3</v>
      </c>
      <c r="N1817" s="5">
        <v>81.12</v>
      </c>
      <c r="O1817" s="6">
        <v>0.1</v>
      </c>
      <c r="P1817" s="5">
        <v>41.78</v>
      </c>
      <c r="Q1817" s="5">
        <f t="shared" si="112"/>
        <v>219.02400000000003</v>
      </c>
      <c r="R1817" s="5">
        <f t="shared" si="113"/>
        <v>125.34</v>
      </c>
      <c r="S1817" s="5">
        <f t="shared" si="114"/>
        <v>93.684000000000026</v>
      </c>
      <c r="T1817" s="7">
        <f t="shared" si="115"/>
        <v>0.42773394696471628</v>
      </c>
    </row>
    <row r="1818" spans="1:20" ht="15.6">
      <c r="A1818" s="2">
        <v>3700</v>
      </c>
      <c r="B1818" s="3">
        <v>46268</v>
      </c>
      <c r="C1818" s="4">
        <f>YEAR(SalesDataTable[[#This Row],[Order Date]])</f>
        <v>2026</v>
      </c>
      <c r="D1818" s="16" t="str">
        <f>"Q"&amp;ROUNDUP(MONTH(SalesDataTable[[#This Row],[Order Date]])/3,0)</f>
        <v>Q3</v>
      </c>
      <c r="E1818" s="4">
        <f>MONTH(SalesDataTable[[#This Row],[Order Date]])</f>
        <v>9</v>
      </c>
      <c r="F1818" s="16" t="str">
        <f>TEXT(SalesDataTable[[#This Row],[Order Date]],"MMM")</f>
        <v>Sep</v>
      </c>
      <c r="G1818" s="4" t="s">
        <v>6</v>
      </c>
      <c r="H1818" s="4" t="s">
        <v>49</v>
      </c>
      <c r="I1818" s="4" t="s">
        <v>2</v>
      </c>
      <c r="J1818" s="4" t="s">
        <v>3</v>
      </c>
      <c r="K1818" s="4" t="s">
        <v>14</v>
      </c>
      <c r="L1818" s="4" t="s">
        <v>48</v>
      </c>
      <c r="M1818" s="8">
        <v>1</v>
      </c>
      <c r="N1818" s="5">
        <v>168.54</v>
      </c>
      <c r="O1818" s="6">
        <v>0.05</v>
      </c>
      <c r="P1818" s="5">
        <v>87.82</v>
      </c>
      <c r="Q1818" s="5">
        <f t="shared" si="112"/>
        <v>160.11299999999997</v>
      </c>
      <c r="R1818" s="5">
        <f t="shared" si="113"/>
        <v>87.82</v>
      </c>
      <c r="S1818" s="5">
        <f t="shared" si="114"/>
        <v>72.292999999999978</v>
      </c>
      <c r="T1818" s="7">
        <f t="shared" si="115"/>
        <v>0.45151236938911887</v>
      </c>
    </row>
    <row r="1819" spans="1:20" ht="15.6">
      <c r="A1819" s="2">
        <v>3762</v>
      </c>
      <c r="B1819" s="3">
        <v>46268</v>
      </c>
      <c r="C1819" s="4">
        <f>YEAR(SalesDataTable[[#This Row],[Order Date]])</f>
        <v>2026</v>
      </c>
      <c r="D1819" s="16" t="str">
        <f>"Q"&amp;ROUNDUP(MONTH(SalesDataTable[[#This Row],[Order Date]])/3,0)</f>
        <v>Q3</v>
      </c>
      <c r="E1819" s="4">
        <f>MONTH(SalesDataTable[[#This Row],[Order Date]])</f>
        <v>9</v>
      </c>
      <c r="F1819" s="16" t="str">
        <f>TEXT(SalesDataTable[[#This Row],[Order Date]],"MMM")</f>
        <v>Sep</v>
      </c>
      <c r="G1819" s="4" t="s">
        <v>0</v>
      </c>
      <c r="H1819" s="4" t="s">
        <v>1</v>
      </c>
      <c r="I1819" s="4" t="s">
        <v>19</v>
      </c>
      <c r="J1819" s="4" t="s">
        <v>13</v>
      </c>
      <c r="K1819" s="4" t="s">
        <v>4</v>
      </c>
      <c r="L1819" s="4" t="s">
        <v>26</v>
      </c>
      <c r="M1819" s="8">
        <v>4</v>
      </c>
      <c r="N1819" s="5">
        <v>39.61</v>
      </c>
      <c r="O1819" s="6">
        <v>0.1</v>
      </c>
      <c r="P1819" s="5">
        <v>16.829999999999998</v>
      </c>
      <c r="Q1819" s="5">
        <f t="shared" si="112"/>
        <v>142.596</v>
      </c>
      <c r="R1819" s="5">
        <f t="shared" si="113"/>
        <v>67.319999999999993</v>
      </c>
      <c r="S1819" s="5">
        <f t="shared" si="114"/>
        <v>75.27600000000001</v>
      </c>
      <c r="T1819" s="7">
        <f t="shared" si="115"/>
        <v>0.52789699570815452</v>
      </c>
    </row>
    <row r="1820" spans="1:20" ht="15.6">
      <c r="A1820" s="2">
        <v>2790</v>
      </c>
      <c r="B1820" s="3">
        <v>46269</v>
      </c>
      <c r="C1820" s="4">
        <f>YEAR(SalesDataTable[[#This Row],[Order Date]])</f>
        <v>2026</v>
      </c>
      <c r="D1820" s="16" t="str">
        <f>"Q"&amp;ROUNDUP(MONTH(SalesDataTable[[#This Row],[Order Date]])/3,0)</f>
        <v>Q3</v>
      </c>
      <c r="E1820" s="4">
        <f>MONTH(SalesDataTable[[#This Row],[Order Date]])</f>
        <v>9</v>
      </c>
      <c r="F1820" s="16" t="str">
        <f>TEXT(SalesDataTable[[#This Row],[Order Date]],"MMM")</f>
        <v>Sep</v>
      </c>
      <c r="G1820" s="4" t="s">
        <v>20</v>
      </c>
      <c r="H1820" s="4" t="s">
        <v>33</v>
      </c>
      <c r="I1820" s="4" t="s">
        <v>2</v>
      </c>
      <c r="J1820" s="4" t="s">
        <v>3</v>
      </c>
      <c r="K1820" s="4" t="s">
        <v>34</v>
      </c>
      <c r="L1820" s="4" t="s">
        <v>35</v>
      </c>
      <c r="M1820" s="8">
        <v>1</v>
      </c>
      <c r="N1820" s="5">
        <v>39.85</v>
      </c>
      <c r="O1820" s="6">
        <v>0.1</v>
      </c>
      <c r="P1820" s="5">
        <v>14.96</v>
      </c>
      <c r="Q1820" s="5">
        <f t="shared" si="112"/>
        <v>35.865000000000002</v>
      </c>
      <c r="R1820" s="5">
        <f t="shared" si="113"/>
        <v>14.96</v>
      </c>
      <c r="S1820" s="5">
        <f t="shared" si="114"/>
        <v>20.905000000000001</v>
      </c>
      <c r="T1820" s="7">
        <f t="shared" si="115"/>
        <v>0.58288024536456151</v>
      </c>
    </row>
    <row r="1821" spans="1:20" ht="15.6">
      <c r="A1821" s="2">
        <v>4149</v>
      </c>
      <c r="B1821" s="3">
        <v>46269</v>
      </c>
      <c r="C1821" s="4">
        <f>YEAR(SalesDataTable[[#This Row],[Order Date]])</f>
        <v>2026</v>
      </c>
      <c r="D1821" s="16" t="str">
        <f>"Q"&amp;ROUNDUP(MONTH(SalesDataTable[[#This Row],[Order Date]])/3,0)</f>
        <v>Q3</v>
      </c>
      <c r="E1821" s="4">
        <f>MONTH(SalesDataTable[[#This Row],[Order Date]])</f>
        <v>9</v>
      </c>
      <c r="F1821" s="16" t="str">
        <f>TEXT(SalesDataTable[[#This Row],[Order Date]],"MMM")</f>
        <v>Sep</v>
      </c>
      <c r="G1821" s="4" t="s">
        <v>20</v>
      </c>
      <c r="H1821" s="4" t="s">
        <v>33</v>
      </c>
      <c r="I1821" s="4" t="s">
        <v>2</v>
      </c>
      <c r="J1821" s="4" t="s">
        <v>13</v>
      </c>
      <c r="K1821" s="4" t="s">
        <v>34</v>
      </c>
      <c r="L1821" s="4" t="s">
        <v>35</v>
      </c>
      <c r="M1821" s="8">
        <v>1</v>
      </c>
      <c r="N1821" s="5">
        <v>40.51</v>
      </c>
      <c r="O1821" s="6">
        <v>0.05</v>
      </c>
      <c r="P1821" s="5">
        <v>14.7</v>
      </c>
      <c r="Q1821" s="5">
        <f t="shared" si="112"/>
        <v>38.484499999999997</v>
      </c>
      <c r="R1821" s="5">
        <f t="shared" si="113"/>
        <v>14.7</v>
      </c>
      <c r="S1821" s="5">
        <f t="shared" si="114"/>
        <v>23.784499999999998</v>
      </c>
      <c r="T1821" s="7">
        <f t="shared" si="115"/>
        <v>0.6180280372617547</v>
      </c>
    </row>
    <row r="1822" spans="1:20" ht="15.6">
      <c r="A1822" s="2">
        <v>1955</v>
      </c>
      <c r="B1822" s="3">
        <v>46270</v>
      </c>
      <c r="C1822" s="4">
        <f>YEAR(SalesDataTable[[#This Row],[Order Date]])</f>
        <v>2026</v>
      </c>
      <c r="D1822" s="16" t="str">
        <f>"Q"&amp;ROUNDUP(MONTH(SalesDataTable[[#This Row],[Order Date]])/3,0)</f>
        <v>Q3</v>
      </c>
      <c r="E1822" s="4">
        <f>MONTH(SalesDataTable[[#This Row],[Order Date]])</f>
        <v>9</v>
      </c>
      <c r="F1822" s="16" t="str">
        <f>TEXT(SalesDataTable[[#This Row],[Order Date]],"MMM")</f>
        <v>Sep</v>
      </c>
      <c r="G1822" s="4" t="s">
        <v>6</v>
      </c>
      <c r="H1822" s="4" t="s">
        <v>43</v>
      </c>
      <c r="I1822" s="4" t="s">
        <v>2</v>
      </c>
      <c r="J1822" s="4" t="s">
        <v>3</v>
      </c>
      <c r="K1822" s="4" t="s">
        <v>23</v>
      </c>
      <c r="L1822" s="4" t="s">
        <v>51</v>
      </c>
      <c r="M1822" s="8">
        <v>1</v>
      </c>
      <c r="N1822" s="5">
        <v>121.59</v>
      </c>
      <c r="O1822" s="6">
        <v>0</v>
      </c>
      <c r="P1822" s="5">
        <v>62.44</v>
      </c>
      <c r="Q1822" s="5">
        <f t="shared" si="112"/>
        <v>121.59</v>
      </c>
      <c r="R1822" s="5">
        <f t="shared" si="113"/>
        <v>62.44</v>
      </c>
      <c r="S1822" s="5">
        <f t="shared" si="114"/>
        <v>59.150000000000006</v>
      </c>
      <c r="T1822" s="7">
        <f t="shared" si="115"/>
        <v>0.4864709268854347</v>
      </c>
    </row>
    <row r="1823" spans="1:20" ht="15.6">
      <c r="A1823" s="2">
        <v>2077</v>
      </c>
      <c r="B1823" s="3">
        <v>46270</v>
      </c>
      <c r="C1823" s="4">
        <f>YEAR(SalesDataTable[[#This Row],[Order Date]])</f>
        <v>2026</v>
      </c>
      <c r="D1823" s="16" t="str">
        <f>"Q"&amp;ROUNDUP(MONTH(SalesDataTable[[#This Row],[Order Date]])/3,0)</f>
        <v>Q3</v>
      </c>
      <c r="E1823" s="4">
        <f>MONTH(SalesDataTable[[#This Row],[Order Date]])</f>
        <v>9</v>
      </c>
      <c r="F1823" s="16" t="str">
        <f>TEXT(SalesDataTable[[#This Row],[Order Date]],"MMM")</f>
        <v>Sep</v>
      </c>
      <c r="G1823" s="4" t="s">
        <v>20</v>
      </c>
      <c r="H1823" s="4" t="s">
        <v>33</v>
      </c>
      <c r="I1823" s="4" t="s">
        <v>8</v>
      </c>
      <c r="J1823" s="4" t="s">
        <v>16</v>
      </c>
      <c r="K1823" s="4" t="s">
        <v>9</v>
      </c>
      <c r="L1823" s="4" t="s">
        <v>37</v>
      </c>
      <c r="M1823" s="8">
        <v>4</v>
      </c>
      <c r="N1823" s="5">
        <v>152.99</v>
      </c>
      <c r="O1823" s="6">
        <v>0.15</v>
      </c>
      <c r="P1823" s="5">
        <v>77.12</v>
      </c>
      <c r="Q1823" s="5">
        <f t="shared" si="112"/>
        <v>520.16600000000005</v>
      </c>
      <c r="R1823" s="5">
        <f t="shared" si="113"/>
        <v>308.48</v>
      </c>
      <c r="S1823" s="5">
        <f t="shared" si="114"/>
        <v>211.68600000000004</v>
      </c>
      <c r="T1823" s="7">
        <f t="shared" si="115"/>
        <v>0.40695854784818697</v>
      </c>
    </row>
    <row r="1824" spans="1:20" ht="15.6">
      <c r="A1824" s="2">
        <v>2879</v>
      </c>
      <c r="B1824" s="3">
        <v>46270</v>
      </c>
      <c r="C1824" s="4">
        <f>YEAR(SalesDataTable[[#This Row],[Order Date]])</f>
        <v>2026</v>
      </c>
      <c r="D1824" s="16" t="str">
        <f>"Q"&amp;ROUNDUP(MONTH(SalesDataTable[[#This Row],[Order Date]])/3,0)</f>
        <v>Q3</v>
      </c>
      <c r="E1824" s="4">
        <f>MONTH(SalesDataTable[[#This Row],[Order Date]])</f>
        <v>9</v>
      </c>
      <c r="F1824" s="16" t="str">
        <f>TEXT(SalesDataTable[[#This Row],[Order Date]],"MMM")</f>
        <v>Sep</v>
      </c>
      <c r="G1824" s="4" t="s">
        <v>11</v>
      </c>
      <c r="H1824" s="4" t="s">
        <v>39</v>
      </c>
      <c r="I1824" s="4" t="s">
        <v>2</v>
      </c>
      <c r="J1824" s="4" t="s">
        <v>16</v>
      </c>
      <c r="K1824" s="4" t="s">
        <v>14</v>
      </c>
      <c r="L1824" s="4" t="s">
        <v>15</v>
      </c>
      <c r="M1824" s="8">
        <v>3</v>
      </c>
      <c r="N1824" s="5">
        <v>36.19</v>
      </c>
      <c r="O1824" s="6">
        <v>0.1</v>
      </c>
      <c r="P1824" s="5">
        <v>13.97</v>
      </c>
      <c r="Q1824" s="5">
        <f t="shared" si="112"/>
        <v>97.712999999999994</v>
      </c>
      <c r="R1824" s="5">
        <f t="shared" si="113"/>
        <v>41.910000000000004</v>
      </c>
      <c r="S1824" s="5">
        <f t="shared" si="114"/>
        <v>55.80299999999999</v>
      </c>
      <c r="T1824" s="7">
        <f t="shared" si="115"/>
        <v>0.57109084768659235</v>
      </c>
    </row>
    <row r="1825" spans="1:20" ht="15.6">
      <c r="A1825" s="2">
        <v>3353</v>
      </c>
      <c r="B1825" s="3">
        <v>46270</v>
      </c>
      <c r="C1825" s="4">
        <f>YEAR(SalesDataTable[[#This Row],[Order Date]])</f>
        <v>2026</v>
      </c>
      <c r="D1825" s="16" t="str">
        <f>"Q"&amp;ROUNDUP(MONTH(SalesDataTable[[#This Row],[Order Date]])/3,0)</f>
        <v>Q3</v>
      </c>
      <c r="E1825" s="4">
        <f>MONTH(SalesDataTable[[#This Row],[Order Date]])</f>
        <v>9</v>
      </c>
      <c r="F1825" s="16" t="str">
        <f>TEXT(SalesDataTable[[#This Row],[Order Date]],"MMM")</f>
        <v>Sep</v>
      </c>
      <c r="G1825" s="4" t="s">
        <v>11</v>
      </c>
      <c r="H1825" s="4" t="s">
        <v>52</v>
      </c>
      <c r="I1825" s="4" t="s">
        <v>19</v>
      </c>
      <c r="J1825" s="4" t="s">
        <v>13</v>
      </c>
      <c r="K1825" s="4" t="s">
        <v>9</v>
      </c>
      <c r="L1825" s="4" t="s">
        <v>17</v>
      </c>
      <c r="M1825" s="8">
        <v>2</v>
      </c>
      <c r="N1825" s="5">
        <v>142.44</v>
      </c>
      <c r="O1825" s="6">
        <v>0</v>
      </c>
      <c r="P1825" s="5">
        <v>77.33</v>
      </c>
      <c r="Q1825" s="5">
        <f t="shared" si="112"/>
        <v>284.88</v>
      </c>
      <c r="R1825" s="5">
        <f t="shared" si="113"/>
        <v>154.66</v>
      </c>
      <c r="S1825" s="5">
        <f t="shared" si="114"/>
        <v>130.22</v>
      </c>
      <c r="T1825" s="7">
        <f t="shared" si="115"/>
        <v>0.45710474585790506</v>
      </c>
    </row>
    <row r="1826" spans="1:20" ht="15.6">
      <c r="A1826" s="2">
        <v>3514</v>
      </c>
      <c r="B1826" s="3">
        <v>46270</v>
      </c>
      <c r="C1826" s="4">
        <f>YEAR(SalesDataTable[[#This Row],[Order Date]])</f>
        <v>2026</v>
      </c>
      <c r="D1826" s="16" t="str">
        <f>"Q"&amp;ROUNDUP(MONTH(SalesDataTable[[#This Row],[Order Date]])/3,0)</f>
        <v>Q3</v>
      </c>
      <c r="E1826" s="4">
        <f>MONTH(SalesDataTable[[#This Row],[Order Date]])</f>
        <v>9</v>
      </c>
      <c r="F1826" s="16" t="str">
        <f>TEXT(SalesDataTable[[#This Row],[Order Date]],"MMM")</f>
        <v>Sep</v>
      </c>
      <c r="G1826" s="4" t="s">
        <v>6</v>
      </c>
      <c r="H1826" s="4" t="s">
        <v>27</v>
      </c>
      <c r="I1826" s="4" t="s">
        <v>2</v>
      </c>
      <c r="J1826" s="4" t="s">
        <v>13</v>
      </c>
      <c r="K1826" s="4" t="s">
        <v>14</v>
      </c>
      <c r="L1826" s="4" t="s">
        <v>44</v>
      </c>
      <c r="M1826" s="8">
        <v>2</v>
      </c>
      <c r="N1826" s="5">
        <v>133.81</v>
      </c>
      <c r="O1826" s="6">
        <v>0</v>
      </c>
      <c r="P1826" s="5">
        <v>66.78</v>
      </c>
      <c r="Q1826" s="5">
        <f t="shared" si="112"/>
        <v>267.62</v>
      </c>
      <c r="R1826" s="5">
        <f t="shared" si="113"/>
        <v>133.56</v>
      </c>
      <c r="S1826" s="5">
        <f t="shared" si="114"/>
        <v>134.06</v>
      </c>
      <c r="T1826" s="7">
        <f t="shared" si="115"/>
        <v>0.5009341603766535</v>
      </c>
    </row>
    <row r="1827" spans="1:20" ht="15.6">
      <c r="A1827" s="2">
        <v>3964</v>
      </c>
      <c r="B1827" s="3">
        <v>46270</v>
      </c>
      <c r="C1827" s="4">
        <f>YEAR(SalesDataTable[[#This Row],[Order Date]])</f>
        <v>2026</v>
      </c>
      <c r="D1827" s="16" t="str">
        <f>"Q"&amp;ROUNDUP(MONTH(SalesDataTable[[#This Row],[Order Date]])/3,0)</f>
        <v>Q3</v>
      </c>
      <c r="E1827" s="4">
        <f>MONTH(SalesDataTable[[#This Row],[Order Date]])</f>
        <v>9</v>
      </c>
      <c r="F1827" s="16" t="str">
        <f>TEXT(SalesDataTable[[#This Row],[Order Date]],"MMM")</f>
        <v>Sep</v>
      </c>
      <c r="G1827" s="4" t="s">
        <v>6</v>
      </c>
      <c r="H1827" s="4" t="s">
        <v>43</v>
      </c>
      <c r="I1827" s="4" t="s">
        <v>19</v>
      </c>
      <c r="J1827" s="4" t="s">
        <v>13</v>
      </c>
      <c r="K1827" s="4" t="s">
        <v>34</v>
      </c>
      <c r="L1827" s="4" t="s">
        <v>35</v>
      </c>
      <c r="M1827" s="8">
        <v>2</v>
      </c>
      <c r="N1827" s="5">
        <v>40.49</v>
      </c>
      <c r="O1827" s="6">
        <v>0.15</v>
      </c>
      <c r="P1827" s="5">
        <v>14.32</v>
      </c>
      <c r="Q1827" s="5">
        <f t="shared" si="112"/>
        <v>68.832999999999998</v>
      </c>
      <c r="R1827" s="5">
        <f t="shared" si="113"/>
        <v>28.64</v>
      </c>
      <c r="S1827" s="5">
        <f t="shared" si="114"/>
        <v>40.192999999999998</v>
      </c>
      <c r="T1827" s="7">
        <f t="shared" si="115"/>
        <v>0.58392050324698908</v>
      </c>
    </row>
    <row r="1828" spans="1:20" ht="15.6">
      <c r="A1828" s="2">
        <v>4599</v>
      </c>
      <c r="B1828" s="3">
        <v>46270</v>
      </c>
      <c r="C1828" s="4">
        <f>YEAR(SalesDataTable[[#This Row],[Order Date]])</f>
        <v>2026</v>
      </c>
      <c r="D1828" s="16" t="str">
        <f>"Q"&amp;ROUNDUP(MONTH(SalesDataTable[[#This Row],[Order Date]])/3,0)</f>
        <v>Q3</v>
      </c>
      <c r="E1828" s="4">
        <f>MONTH(SalesDataTable[[#This Row],[Order Date]])</f>
        <v>9</v>
      </c>
      <c r="F1828" s="16" t="str">
        <f>TEXT(SalesDataTable[[#This Row],[Order Date]],"MMM")</f>
        <v>Sep</v>
      </c>
      <c r="G1828" s="4" t="s">
        <v>11</v>
      </c>
      <c r="H1828" s="4" t="s">
        <v>12</v>
      </c>
      <c r="I1828" s="4" t="s">
        <v>2</v>
      </c>
      <c r="J1828" s="4" t="s">
        <v>16</v>
      </c>
      <c r="K1828" s="4" t="s">
        <v>23</v>
      </c>
      <c r="L1828" s="4" t="s">
        <v>29</v>
      </c>
      <c r="M1828" s="8">
        <v>4</v>
      </c>
      <c r="N1828" s="5">
        <v>198.1</v>
      </c>
      <c r="O1828" s="6">
        <v>0</v>
      </c>
      <c r="P1828" s="5">
        <v>101.61</v>
      </c>
      <c r="Q1828" s="5">
        <f t="shared" si="112"/>
        <v>792.4</v>
      </c>
      <c r="R1828" s="5">
        <f t="shared" si="113"/>
        <v>406.44</v>
      </c>
      <c r="S1828" s="5">
        <f t="shared" si="114"/>
        <v>385.96</v>
      </c>
      <c r="T1828" s="7">
        <f t="shared" si="115"/>
        <v>0.48707723372034323</v>
      </c>
    </row>
    <row r="1829" spans="1:20" ht="15.6">
      <c r="A1829" s="2">
        <v>5030</v>
      </c>
      <c r="B1829" s="3">
        <v>46270</v>
      </c>
      <c r="C1829" s="4">
        <f>YEAR(SalesDataTable[[#This Row],[Order Date]])</f>
        <v>2026</v>
      </c>
      <c r="D1829" s="16" t="str">
        <f>"Q"&amp;ROUNDUP(MONTH(SalesDataTable[[#This Row],[Order Date]])/3,0)</f>
        <v>Q3</v>
      </c>
      <c r="E1829" s="4">
        <f>MONTH(SalesDataTable[[#This Row],[Order Date]])</f>
        <v>9</v>
      </c>
      <c r="F1829" s="16" t="str">
        <f>TEXT(SalesDataTable[[#This Row],[Order Date]],"MMM")</f>
        <v>Sep</v>
      </c>
      <c r="G1829" s="4" t="s">
        <v>6</v>
      </c>
      <c r="H1829" s="4" t="s">
        <v>43</v>
      </c>
      <c r="I1829" s="4" t="s">
        <v>19</v>
      </c>
      <c r="J1829" s="4" t="s">
        <v>13</v>
      </c>
      <c r="K1829" s="4" t="s">
        <v>4</v>
      </c>
      <c r="L1829" s="4" t="s">
        <v>5</v>
      </c>
      <c r="M1829" s="8">
        <v>1</v>
      </c>
      <c r="N1829" s="5">
        <v>83.73</v>
      </c>
      <c r="O1829" s="6">
        <v>0.15</v>
      </c>
      <c r="P1829" s="5">
        <v>43.34</v>
      </c>
      <c r="Q1829" s="5">
        <f t="shared" si="112"/>
        <v>71.170500000000004</v>
      </c>
      <c r="R1829" s="5">
        <f t="shared" si="113"/>
        <v>43.34</v>
      </c>
      <c r="S1829" s="5">
        <f t="shared" si="114"/>
        <v>27.830500000000001</v>
      </c>
      <c r="T1829" s="7">
        <f t="shared" si="115"/>
        <v>0.39103982689457006</v>
      </c>
    </row>
    <row r="1830" spans="1:20" ht="15.6">
      <c r="A1830" s="2">
        <v>1593</v>
      </c>
      <c r="B1830" s="3">
        <v>46271</v>
      </c>
      <c r="C1830" s="4">
        <f>YEAR(SalesDataTable[[#This Row],[Order Date]])</f>
        <v>2026</v>
      </c>
      <c r="D1830" s="16" t="str">
        <f>"Q"&amp;ROUNDUP(MONTH(SalesDataTable[[#This Row],[Order Date]])/3,0)</f>
        <v>Q3</v>
      </c>
      <c r="E1830" s="4">
        <f>MONTH(SalesDataTable[[#This Row],[Order Date]])</f>
        <v>9</v>
      </c>
      <c r="F1830" s="16" t="str">
        <f>TEXT(SalesDataTable[[#This Row],[Order Date]],"MMM")</f>
        <v>Sep</v>
      </c>
      <c r="G1830" s="4" t="s">
        <v>6</v>
      </c>
      <c r="H1830" s="4" t="s">
        <v>49</v>
      </c>
      <c r="I1830" s="4" t="s">
        <v>19</v>
      </c>
      <c r="J1830" s="4" t="s">
        <v>13</v>
      </c>
      <c r="K1830" s="4" t="s">
        <v>23</v>
      </c>
      <c r="L1830" s="4" t="s">
        <v>29</v>
      </c>
      <c r="M1830" s="8">
        <v>2</v>
      </c>
      <c r="N1830" s="5">
        <v>194.92</v>
      </c>
      <c r="O1830" s="6">
        <v>0</v>
      </c>
      <c r="P1830" s="5">
        <v>102.66</v>
      </c>
      <c r="Q1830" s="5">
        <f t="shared" si="112"/>
        <v>389.84</v>
      </c>
      <c r="R1830" s="5">
        <f t="shared" si="113"/>
        <v>205.32</v>
      </c>
      <c r="S1830" s="5">
        <f t="shared" si="114"/>
        <v>184.51999999999998</v>
      </c>
      <c r="T1830" s="7">
        <f t="shared" si="115"/>
        <v>0.47332238867227577</v>
      </c>
    </row>
    <row r="1831" spans="1:20" ht="15.6">
      <c r="A1831" s="2">
        <v>1818</v>
      </c>
      <c r="B1831" s="3">
        <v>46271</v>
      </c>
      <c r="C1831" s="4">
        <f>YEAR(SalesDataTable[[#This Row],[Order Date]])</f>
        <v>2026</v>
      </c>
      <c r="D1831" s="16" t="str">
        <f>"Q"&amp;ROUNDUP(MONTH(SalesDataTable[[#This Row],[Order Date]])/3,0)</f>
        <v>Q3</v>
      </c>
      <c r="E1831" s="4">
        <f>MONTH(SalesDataTable[[#This Row],[Order Date]])</f>
        <v>9</v>
      </c>
      <c r="F1831" s="16" t="str">
        <f>TEXT(SalesDataTable[[#This Row],[Order Date]],"MMM")</f>
        <v>Sep</v>
      </c>
      <c r="G1831" s="4" t="s">
        <v>6</v>
      </c>
      <c r="H1831" s="4" t="s">
        <v>43</v>
      </c>
      <c r="I1831" s="4" t="s">
        <v>19</v>
      </c>
      <c r="J1831" s="4" t="s">
        <v>13</v>
      </c>
      <c r="K1831" s="4" t="s">
        <v>14</v>
      </c>
      <c r="L1831" s="4" t="s">
        <v>48</v>
      </c>
      <c r="M1831" s="8">
        <v>1</v>
      </c>
      <c r="N1831" s="5">
        <v>161.03</v>
      </c>
      <c r="O1831" s="6">
        <v>0</v>
      </c>
      <c r="P1831" s="5">
        <v>89.86</v>
      </c>
      <c r="Q1831" s="5">
        <f t="shared" si="112"/>
        <v>161.03</v>
      </c>
      <c r="R1831" s="5">
        <f t="shared" si="113"/>
        <v>89.86</v>
      </c>
      <c r="S1831" s="5">
        <f t="shared" si="114"/>
        <v>71.17</v>
      </c>
      <c r="T1831" s="7">
        <f t="shared" si="115"/>
        <v>0.44196733527914056</v>
      </c>
    </row>
    <row r="1832" spans="1:20" ht="15.6">
      <c r="A1832" s="2">
        <v>2370</v>
      </c>
      <c r="B1832" s="3">
        <v>46271</v>
      </c>
      <c r="C1832" s="4">
        <f>YEAR(SalesDataTable[[#This Row],[Order Date]])</f>
        <v>2026</v>
      </c>
      <c r="D1832" s="16" t="str">
        <f>"Q"&amp;ROUNDUP(MONTH(SalesDataTable[[#This Row],[Order Date]])/3,0)</f>
        <v>Q3</v>
      </c>
      <c r="E1832" s="4">
        <f>MONTH(SalesDataTable[[#This Row],[Order Date]])</f>
        <v>9</v>
      </c>
      <c r="F1832" s="16" t="str">
        <f>TEXT(SalesDataTable[[#This Row],[Order Date]],"MMM")</f>
        <v>Sep</v>
      </c>
      <c r="G1832" s="4" t="s">
        <v>20</v>
      </c>
      <c r="H1832" s="4" t="s">
        <v>21</v>
      </c>
      <c r="I1832" s="4" t="s">
        <v>28</v>
      </c>
      <c r="J1832" s="4" t="s">
        <v>13</v>
      </c>
      <c r="K1832" s="4" t="s">
        <v>34</v>
      </c>
      <c r="L1832" s="4" t="s">
        <v>42</v>
      </c>
      <c r="M1832" s="8">
        <v>1</v>
      </c>
      <c r="N1832" s="5">
        <v>35.68</v>
      </c>
      <c r="O1832" s="6">
        <v>0.05</v>
      </c>
      <c r="P1832" s="5">
        <v>13.76</v>
      </c>
      <c r="Q1832" s="5">
        <f t="shared" si="112"/>
        <v>33.896000000000001</v>
      </c>
      <c r="R1832" s="5">
        <f t="shared" si="113"/>
        <v>13.76</v>
      </c>
      <c r="S1832" s="5">
        <f t="shared" si="114"/>
        <v>20.136000000000003</v>
      </c>
      <c r="T1832" s="7">
        <f t="shared" si="115"/>
        <v>0.59405239556289835</v>
      </c>
    </row>
    <row r="1833" spans="1:20" ht="15.6">
      <c r="A1833" s="2">
        <v>2726</v>
      </c>
      <c r="B1833" s="3">
        <v>46271</v>
      </c>
      <c r="C1833" s="4">
        <f>YEAR(SalesDataTable[[#This Row],[Order Date]])</f>
        <v>2026</v>
      </c>
      <c r="D1833" s="16" t="str">
        <f>"Q"&amp;ROUNDUP(MONTH(SalesDataTable[[#This Row],[Order Date]])/3,0)</f>
        <v>Q3</v>
      </c>
      <c r="E1833" s="4">
        <f>MONTH(SalesDataTable[[#This Row],[Order Date]])</f>
        <v>9</v>
      </c>
      <c r="F1833" s="16" t="str">
        <f>TEXT(SalesDataTable[[#This Row],[Order Date]],"MMM")</f>
        <v>Sep</v>
      </c>
      <c r="G1833" s="4" t="s">
        <v>6</v>
      </c>
      <c r="H1833" s="4" t="s">
        <v>27</v>
      </c>
      <c r="I1833" s="4" t="s">
        <v>2</v>
      </c>
      <c r="J1833" s="4" t="s">
        <v>13</v>
      </c>
      <c r="K1833" s="4" t="s">
        <v>4</v>
      </c>
      <c r="L1833" s="4" t="s">
        <v>26</v>
      </c>
      <c r="M1833" s="8">
        <v>1</v>
      </c>
      <c r="N1833" s="5">
        <v>39.68</v>
      </c>
      <c r="O1833" s="6">
        <v>0.05</v>
      </c>
      <c r="P1833" s="5">
        <v>16.63</v>
      </c>
      <c r="Q1833" s="5">
        <f t="shared" si="112"/>
        <v>37.695999999999998</v>
      </c>
      <c r="R1833" s="5">
        <f t="shared" si="113"/>
        <v>16.63</v>
      </c>
      <c r="S1833" s="5">
        <f t="shared" si="114"/>
        <v>21.065999999999999</v>
      </c>
      <c r="T1833" s="7">
        <f t="shared" si="115"/>
        <v>0.55883913412563668</v>
      </c>
    </row>
    <row r="1834" spans="1:20" ht="15.6">
      <c r="A1834" s="2">
        <v>2755</v>
      </c>
      <c r="B1834" s="3">
        <v>46271</v>
      </c>
      <c r="C1834" s="4">
        <f>YEAR(SalesDataTable[[#This Row],[Order Date]])</f>
        <v>2026</v>
      </c>
      <c r="D1834" s="16" t="str">
        <f>"Q"&amp;ROUNDUP(MONTH(SalesDataTable[[#This Row],[Order Date]])/3,0)</f>
        <v>Q3</v>
      </c>
      <c r="E1834" s="4">
        <f>MONTH(SalesDataTable[[#This Row],[Order Date]])</f>
        <v>9</v>
      </c>
      <c r="F1834" s="16" t="str">
        <f>TEXT(SalesDataTable[[#This Row],[Order Date]],"MMM")</f>
        <v>Sep</v>
      </c>
      <c r="G1834" s="4" t="s">
        <v>11</v>
      </c>
      <c r="H1834" s="4" t="s">
        <v>39</v>
      </c>
      <c r="I1834" s="4" t="s">
        <v>2</v>
      </c>
      <c r="J1834" s="4" t="s">
        <v>13</v>
      </c>
      <c r="K1834" s="4" t="s">
        <v>9</v>
      </c>
      <c r="L1834" s="4" t="s">
        <v>17</v>
      </c>
      <c r="M1834" s="8">
        <v>3</v>
      </c>
      <c r="N1834" s="5">
        <v>146.22</v>
      </c>
      <c r="O1834" s="6">
        <v>0</v>
      </c>
      <c r="P1834" s="5">
        <v>80.13</v>
      </c>
      <c r="Q1834" s="5">
        <f t="shared" si="112"/>
        <v>438.65999999999997</v>
      </c>
      <c r="R1834" s="5">
        <f t="shared" si="113"/>
        <v>240.39</v>
      </c>
      <c r="S1834" s="5">
        <f t="shared" si="114"/>
        <v>198.26999999999998</v>
      </c>
      <c r="T1834" s="7">
        <f t="shared" si="115"/>
        <v>0.4519901518260156</v>
      </c>
    </row>
    <row r="1835" spans="1:20" ht="15.6">
      <c r="A1835" s="2">
        <v>3187</v>
      </c>
      <c r="B1835" s="3">
        <v>46271</v>
      </c>
      <c r="C1835" s="4">
        <f>YEAR(SalesDataTable[[#This Row],[Order Date]])</f>
        <v>2026</v>
      </c>
      <c r="D1835" s="16" t="str">
        <f>"Q"&amp;ROUNDUP(MONTH(SalesDataTable[[#This Row],[Order Date]])/3,0)</f>
        <v>Q3</v>
      </c>
      <c r="E1835" s="4">
        <f>MONTH(SalesDataTable[[#This Row],[Order Date]])</f>
        <v>9</v>
      </c>
      <c r="F1835" s="16" t="str">
        <f>TEXT(SalesDataTable[[#This Row],[Order Date]],"MMM")</f>
        <v>Sep</v>
      </c>
      <c r="G1835" s="4" t="s">
        <v>20</v>
      </c>
      <c r="H1835" s="4" t="s">
        <v>31</v>
      </c>
      <c r="I1835" s="4" t="s">
        <v>19</v>
      </c>
      <c r="J1835" s="4" t="s">
        <v>3</v>
      </c>
      <c r="K1835" s="4" t="s">
        <v>9</v>
      </c>
      <c r="L1835" s="4" t="s">
        <v>46</v>
      </c>
      <c r="M1835" s="8">
        <v>1</v>
      </c>
      <c r="N1835" s="5">
        <v>71.680000000000007</v>
      </c>
      <c r="O1835" s="6">
        <v>0</v>
      </c>
      <c r="P1835" s="5">
        <v>31.87</v>
      </c>
      <c r="Q1835" s="5">
        <f t="shared" si="112"/>
        <v>71.680000000000007</v>
      </c>
      <c r="R1835" s="5">
        <f t="shared" si="113"/>
        <v>31.87</v>
      </c>
      <c r="S1835" s="5">
        <f t="shared" si="114"/>
        <v>39.81</v>
      </c>
      <c r="T1835" s="7">
        <f t="shared" si="115"/>
        <v>0.5553850446428571</v>
      </c>
    </row>
    <row r="1836" spans="1:20" ht="15.6">
      <c r="A1836" s="2">
        <v>3471</v>
      </c>
      <c r="B1836" s="3">
        <v>46271</v>
      </c>
      <c r="C1836" s="4">
        <f>YEAR(SalesDataTable[[#This Row],[Order Date]])</f>
        <v>2026</v>
      </c>
      <c r="D1836" s="16" t="str">
        <f>"Q"&amp;ROUNDUP(MONTH(SalesDataTable[[#This Row],[Order Date]])/3,0)</f>
        <v>Q3</v>
      </c>
      <c r="E1836" s="4">
        <f>MONTH(SalesDataTable[[#This Row],[Order Date]])</f>
        <v>9</v>
      </c>
      <c r="F1836" s="16" t="str">
        <f>TEXT(SalesDataTable[[#This Row],[Order Date]],"MMM")</f>
        <v>Sep</v>
      </c>
      <c r="G1836" s="4" t="s">
        <v>11</v>
      </c>
      <c r="H1836" s="4" t="s">
        <v>39</v>
      </c>
      <c r="I1836" s="4" t="s">
        <v>28</v>
      </c>
      <c r="J1836" s="4" t="s">
        <v>13</v>
      </c>
      <c r="K1836" s="4" t="s">
        <v>34</v>
      </c>
      <c r="L1836" s="4" t="s">
        <v>45</v>
      </c>
      <c r="M1836" s="8">
        <v>2</v>
      </c>
      <c r="N1836" s="5">
        <v>51.77</v>
      </c>
      <c r="O1836" s="6">
        <v>0</v>
      </c>
      <c r="P1836" s="5">
        <v>21.46</v>
      </c>
      <c r="Q1836" s="5">
        <f t="shared" si="112"/>
        <v>103.54</v>
      </c>
      <c r="R1836" s="5">
        <f t="shared" si="113"/>
        <v>42.92</v>
      </c>
      <c r="S1836" s="5">
        <f t="shared" si="114"/>
        <v>60.620000000000005</v>
      </c>
      <c r="T1836" s="7">
        <f t="shared" si="115"/>
        <v>0.58547421286459345</v>
      </c>
    </row>
    <row r="1837" spans="1:20" ht="15.6">
      <c r="A1837" s="2">
        <v>3529</v>
      </c>
      <c r="B1837" s="3">
        <v>46271</v>
      </c>
      <c r="C1837" s="4">
        <f>YEAR(SalesDataTable[[#This Row],[Order Date]])</f>
        <v>2026</v>
      </c>
      <c r="D1837" s="16" t="str">
        <f>"Q"&amp;ROUNDUP(MONTH(SalesDataTable[[#This Row],[Order Date]])/3,0)</f>
        <v>Q3</v>
      </c>
      <c r="E1837" s="4">
        <f>MONTH(SalesDataTable[[#This Row],[Order Date]])</f>
        <v>9</v>
      </c>
      <c r="F1837" s="16" t="str">
        <f>TEXT(SalesDataTable[[#This Row],[Order Date]],"MMM")</f>
        <v>Sep</v>
      </c>
      <c r="G1837" s="4" t="s">
        <v>11</v>
      </c>
      <c r="H1837" s="4" t="s">
        <v>25</v>
      </c>
      <c r="I1837" s="4" t="s">
        <v>8</v>
      </c>
      <c r="J1837" s="4" t="s">
        <v>3</v>
      </c>
      <c r="K1837" s="4" t="s">
        <v>34</v>
      </c>
      <c r="L1837" s="4" t="s">
        <v>35</v>
      </c>
      <c r="M1837" s="8">
        <v>4</v>
      </c>
      <c r="N1837" s="5">
        <v>39.4</v>
      </c>
      <c r="O1837" s="6">
        <v>0.15</v>
      </c>
      <c r="P1837" s="5">
        <v>14.95</v>
      </c>
      <c r="Q1837" s="5">
        <f t="shared" si="112"/>
        <v>133.95999999999998</v>
      </c>
      <c r="R1837" s="5">
        <f t="shared" si="113"/>
        <v>59.8</v>
      </c>
      <c r="S1837" s="5">
        <f t="shared" si="114"/>
        <v>74.159999999999982</v>
      </c>
      <c r="T1837" s="7">
        <f t="shared" si="115"/>
        <v>0.55359808898178553</v>
      </c>
    </row>
    <row r="1838" spans="1:20" ht="15.6">
      <c r="A1838" s="2">
        <v>3549</v>
      </c>
      <c r="B1838" s="3">
        <v>46271</v>
      </c>
      <c r="C1838" s="4">
        <f>YEAR(SalesDataTable[[#This Row],[Order Date]])</f>
        <v>2026</v>
      </c>
      <c r="D1838" s="16" t="str">
        <f>"Q"&amp;ROUNDUP(MONTH(SalesDataTable[[#This Row],[Order Date]])/3,0)</f>
        <v>Q3</v>
      </c>
      <c r="E1838" s="4">
        <f>MONTH(SalesDataTable[[#This Row],[Order Date]])</f>
        <v>9</v>
      </c>
      <c r="F1838" s="16" t="str">
        <f>TEXT(SalesDataTable[[#This Row],[Order Date]],"MMM")</f>
        <v>Sep</v>
      </c>
      <c r="G1838" s="4" t="s">
        <v>20</v>
      </c>
      <c r="H1838" s="4" t="s">
        <v>33</v>
      </c>
      <c r="I1838" s="4" t="s">
        <v>2</v>
      </c>
      <c r="J1838" s="4" t="s">
        <v>13</v>
      </c>
      <c r="K1838" s="4" t="s">
        <v>14</v>
      </c>
      <c r="L1838" s="4" t="s">
        <v>32</v>
      </c>
      <c r="M1838" s="8">
        <v>1</v>
      </c>
      <c r="N1838" s="5">
        <v>47.17</v>
      </c>
      <c r="O1838" s="6">
        <v>0</v>
      </c>
      <c r="P1838" s="5">
        <v>18.64</v>
      </c>
      <c r="Q1838" s="5">
        <f t="shared" si="112"/>
        <v>47.17</v>
      </c>
      <c r="R1838" s="5">
        <f t="shared" si="113"/>
        <v>18.64</v>
      </c>
      <c r="S1838" s="5">
        <f t="shared" si="114"/>
        <v>28.53</v>
      </c>
      <c r="T1838" s="7">
        <f t="shared" si="115"/>
        <v>0.60483358066567738</v>
      </c>
    </row>
    <row r="1839" spans="1:20" ht="15.6">
      <c r="A1839" s="2">
        <v>4003</v>
      </c>
      <c r="B1839" s="3">
        <v>46271</v>
      </c>
      <c r="C1839" s="4">
        <f>YEAR(SalesDataTable[[#This Row],[Order Date]])</f>
        <v>2026</v>
      </c>
      <c r="D1839" s="16" t="str">
        <f>"Q"&amp;ROUNDUP(MONTH(SalesDataTable[[#This Row],[Order Date]])/3,0)</f>
        <v>Q3</v>
      </c>
      <c r="E1839" s="4">
        <f>MONTH(SalesDataTable[[#This Row],[Order Date]])</f>
        <v>9</v>
      </c>
      <c r="F1839" s="16" t="str">
        <f>TEXT(SalesDataTable[[#This Row],[Order Date]],"MMM")</f>
        <v>Sep</v>
      </c>
      <c r="G1839" s="4" t="s">
        <v>20</v>
      </c>
      <c r="H1839" s="4" t="s">
        <v>21</v>
      </c>
      <c r="I1839" s="4" t="s">
        <v>28</v>
      </c>
      <c r="J1839" s="4" t="s">
        <v>3</v>
      </c>
      <c r="K1839" s="4" t="s">
        <v>34</v>
      </c>
      <c r="L1839" s="4" t="s">
        <v>45</v>
      </c>
      <c r="M1839" s="8">
        <v>2</v>
      </c>
      <c r="N1839" s="5">
        <v>50.41</v>
      </c>
      <c r="O1839" s="6">
        <v>0.1</v>
      </c>
      <c r="P1839" s="5">
        <v>22.05</v>
      </c>
      <c r="Q1839" s="5">
        <f t="shared" si="112"/>
        <v>90.738</v>
      </c>
      <c r="R1839" s="5">
        <f t="shared" si="113"/>
        <v>44.1</v>
      </c>
      <c r="S1839" s="5">
        <f t="shared" si="114"/>
        <v>46.637999999999998</v>
      </c>
      <c r="T1839" s="7">
        <f t="shared" si="115"/>
        <v>0.51398532037294187</v>
      </c>
    </row>
    <row r="1840" spans="1:20" ht="15.6">
      <c r="A1840" s="2">
        <v>4613</v>
      </c>
      <c r="B1840" s="3">
        <v>46271</v>
      </c>
      <c r="C1840" s="4">
        <f>YEAR(SalesDataTable[[#This Row],[Order Date]])</f>
        <v>2026</v>
      </c>
      <c r="D1840" s="16" t="str">
        <f>"Q"&amp;ROUNDUP(MONTH(SalesDataTable[[#This Row],[Order Date]])/3,0)</f>
        <v>Q3</v>
      </c>
      <c r="E1840" s="4">
        <f>MONTH(SalesDataTable[[#This Row],[Order Date]])</f>
        <v>9</v>
      </c>
      <c r="F1840" s="16" t="str">
        <f>TEXT(SalesDataTable[[#This Row],[Order Date]],"MMM")</f>
        <v>Sep</v>
      </c>
      <c r="G1840" s="4" t="s">
        <v>20</v>
      </c>
      <c r="H1840" s="4" t="s">
        <v>47</v>
      </c>
      <c r="I1840" s="4" t="s">
        <v>2</v>
      </c>
      <c r="J1840" s="4" t="s">
        <v>16</v>
      </c>
      <c r="K1840" s="4" t="s">
        <v>4</v>
      </c>
      <c r="L1840" s="4" t="s">
        <v>5</v>
      </c>
      <c r="M1840" s="8">
        <v>4</v>
      </c>
      <c r="N1840" s="5">
        <v>80.38</v>
      </c>
      <c r="O1840" s="6">
        <v>0.1</v>
      </c>
      <c r="P1840" s="5">
        <v>42.55</v>
      </c>
      <c r="Q1840" s="5">
        <f t="shared" si="112"/>
        <v>289.36799999999999</v>
      </c>
      <c r="R1840" s="5">
        <f t="shared" si="113"/>
        <v>170.2</v>
      </c>
      <c r="S1840" s="5">
        <f t="shared" si="114"/>
        <v>119.16800000000001</v>
      </c>
      <c r="T1840" s="7">
        <f t="shared" si="115"/>
        <v>0.41182162505874875</v>
      </c>
    </row>
    <row r="1841" spans="1:20" ht="15.6">
      <c r="A1841" s="2">
        <v>75</v>
      </c>
      <c r="B1841" s="3">
        <v>46272</v>
      </c>
      <c r="C1841" s="4">
        <f>YEAR(SalesDataTable[[#This Row],[Order Date]])</f>
        <v>2026</v>
      </c>
      <c r="D1841" s="16" t="str">
        <f>"Q"&amp;ROUNDUP(MONTH(SalesDataTable[[#This Row],[Order Date]])/3,0)</f>
        <v>Q3</v>
      </c>
      <c r="E1841" s="4">
        <f>MONTH(SalesDataTable[[#This Row],[Order Date]])</f>
        <v>9</v>
      </c>
      <c r="F1841" s="16" t="str">
        <f>TEXT(SalesDataTable[[#This Row],[Order Date]],"MMM")</f>
        <v>Sep</v>
      </c>
      <c r="G1841" s="4" t="s">
        <v>0</v>
      </c>
      <c r="H1841" s="4" t="s">
        <v>1</v>
      </c>
      <c r="I1841" s="4" t="s">
        <v>2</v>
      </c>
      <c r="J1841" s="4" t="s">
        <v>16</v>
      </c>
      <c r="K1841" s="4" t="s">
        <v>34</v>
      </c>
      <c r="L1841" s="4" t="s">
        <v>35</v>
      </c>
      <c r="M1841" s="8">
        <v>2</v>
      </c>
      <c r="N1841" s="5">
        <v>40.78</v>
      </c>
      <c r="O1841" s="6">
        <v>0</v>
      </c>
      <c r="P1841" s="5">
        <v>15.04</v>
      </c>
      <c r="Q1841" s="5">
        <f t="shared" si="112"/>
        <v>81.56</v>
      </c>
      <c r="R1841" s="5">
        <f t="shared" si="113"/>
        <v>30.08</v>
      </c>
      <c r="S1841" s="5">
        <f t="shared" si="114"/>
        <v>51.480000000000004</v>
      </c>
      <c r="T1841" s="7">
        <f t="shared" si="115"/>
        <v>0.63119176066699367</v>
      </c>
    </row>
    <row r="1842" spans="1:20" ht="15.6">
      <c r="A1842" s="2">
        <v>601</v>
      </c>
      <c r="B1842" s="3">
        <v>46272</v>
      </c>
      <c r="C1842" s="4">
        <f>YEAR(SalesDataTable[[#This Row],[Order Date]])</f>
        <v>2026</v>
      </c>
      <c r="D1842" s="16" t="str">
        <f>"Q"&amp;ROUNDUP(MONTH(SalesDataTable[[#This Row],[Order Date]])/3,0)</f>
        <v>Q3</v>
      </c>
      <c r="E1842" s="4">
        <f>MONTH(SalesDataTable[[#This Row],[Order Date]])</f>
        <v>9</v>
      </c>
      <c r="F1842" s="16" t="str">
        <f>TEXT(SalesDataTable[[#This Row],[Order Date]],"MMM")</f>
        <v>Sep</v>
      </c>
      <c r="G1842" s="4" t="s">
        <v>6</v>
      </c>
      <c r="H1842" s="4" t="s">
        <v>43</v>
      </c>
      <c r="I1842" s="4" t="s">
        <v>2</v>
      </c>
      <c r="J1842" s="4" t="s">
        <v>3</v>
      </c>
      <c r="K1842" s="4" t="s">
        <v>9</v>
      </c>
      <c r="L1842" s="4" t="s">
        <v>17</v>
      </c>
      <c r="M1842" s="8">
        <v>1</v>
      </c>
      <c r="N1842" s="5">
        <v>141.69</v>
      </c>
      <c r="O1842" s="6">
        <v>0</v>
      </c>
      <c r="P1842" s="5">
        <v>80.34</v>
      </c>
      <c r="Q1842" s="5">
        <f t="shared" si="112"/>
        <v>141.69</v>
      </c>
      <c r="R1842" s="5">
        <f t="shared" si="113"/>
        <v>80.34</v>
      </c>
      <c r="S1842" s="5">
        <f t="shared" si="114"/>
        <v>61.349999999999994</v>
      </c>
      <c r="T1842" s="7">
        <f t="shared" si="115"/>
        <v>0.43298750793986868</v>
      </c>
    </row>
    <row r="1843" spans="1:20" ht="15.6">
      <c r="A1843" s="2">
        <v>1617</v>
      </c>
      <c r="B1843" s="3">
        <v>46272</v>
      </c>
      <c r="C1843" s="4">
        <f>YEAR(SalesDataTable[[#This Row],[Order Date]])</f>
        <v>2026</v>
      </c>
      <c r="D1843" s="16" t="str">
        <f>"Q"&amp;ROUNDUP(MONTH(SalesDataTable[[#This Row],[Order Date]])/3,0)</f>
        <v>Q3</v>
      </c>
      <c r="E1843" s="4">
        <f>MONTH(SalesDataTable[[#This Row],[Order Date]])</f>
        <v>9</v>
      </c>
      <c r="F1843" s="16" t="str">
        <f>TEXT(SalesDataTable[[#This Row],[Order Date]],"MMM")</f>
        <v>Sep</v>
      </c>
      <c r="G1843" s="4" t="s">
        <v>20</v>
      </c>
      <c r="H1843" s="4" t="s">
        <v>33</v>
      </c>
      <c r="I1843" s="4" t="s">
        <v>2</v>
      </c>
      <c r="J1843" s="4" t="s">
        <v>13</v>
      </c>
      <c r="K1843" s="4" t="s">
        <v>23</v>
      </c>
      <c r="L1843" s="4" t="s">
        <v>40</v>
      </c>
      <c r="M1843" s="8">
        <v>1</v>
      </c>
      <c r="N1843" s="5">
        <v>83.28</v>
      </c>
      <c r="O1843" s="6">
        <v>0.1</v>
      </c>
      <c r="P1843" s="5">
        <v>39.75</v>
      </c>
      <c r="Q1843" s="5">
        <f t="shared" si="112"/>
        <v>74.951999999999998</v>
      </c>
      <c r="R1843" s="5">
        <f t="shared" si="113"/>
        <v>39.75</v>
      </c>
      <c r="S1843" s="5">
        <f t="shared" si="114"/>
        <v>35.201999999999998</v>
      </c>
      <c r="T1843" s="7">
        <f t="shared" si="115"/>
        <v>0.46966058277297468</v>
      </c>
    </row>
    <row r="1844" spans="1:20" ht="15.6">
      <c r="A1844" s="2">
        <v>2305</v>
      </c>
      <c r="B1844" s="3">
        <v>46272</v>
      </c>
      <c r="C1844" s="4">
        <f>YEAR(SalesDataTable[[#This Row],[Order Date]])</f>
        <v>2026</v>
      </c>
      <c r="D1844" s="16" t="str">
        <f>"Q"&amp;ROUNDUP(MONTH(SalesDataTable[[#This Row],[Order Date]])/3,0)</f>
        <v>Q3</v>
      </c>
      <c r="E1844" s="4">
        <f>MONTH(SalesDataTable[[#This Row],[Order Date]])</f>
        <v>9</v>
      </c>
      <c r="F1844" s="16" t="str">
        <f>TEXT(SalesDataTable[[#This Row],[Order Date]],"MMM")</f>
        <v>Sep</v>
      </c>
      <c r="G1844" s="4" t="s">
        <v>20</v>
      </c>
      <c r="H1844" s="4" t="s">
        <v>31</v>
      </c>
      <c r="I1844" s="4" t="s">
        <v>28</v>
      </c>
      <c r="J1844" s="4" t="s">
        <v>3</v>
      </c>
      <c r="K1844" s="4" t="s">
        <v>23</v>
      </c>
      <c r="L1844" s="4" t="s">
        <v>40</v>
      </c>
      <c r="M1844" s="8">
        <v>2</v>
      </c>
      <c r="N1844" s="5">
        <v>82.43</v>
      </c>
      <c r="O1844" s="6">
        <v>0</v>
      </c>
      <c r="P1844" s="5">
        <v>40.51</v>
      </c>
      <c r="Q1844" s="5">
        <f t="shared" si="112"/>
        <v>164.86</v>
      </c>
      <c r="R1844" s="5">
        <f t="shared" si="113"/>
        <v>81.02</v>
      </c>
      <c r="S1844" s="5">
        <f t="shared" si="114"/>
        <v>83.840000000000018</v>
      </c>
      <c r="T1844" s="7">
        <f t="shared" si="115"/>
        <v>0.50855271139148372</v>
      </c>
    </row>
    <row r="1845" spans="1:20" ht="15.6">
      <c r="A1845" s="2">
        <v>2344</v>
      </c>
      <c r="B1845" s="3">
        <v>46272</v>
      </c>
      <c r="C1845" s="4">
        <f>YEAR(SalesDataTable[[#This Row],[Order Date]])</f>
        <v>2026</v>
      </c>
      <c r="D1845" s="16" t="str">
        <f>"Q"&amp;ROUNDUP(MONTH(SalesDataTable[[#This Row],[Order Date]])/3,0)</f>
        <v>Q3</v>
      </c>
      <c r="E1845" s="4">
        <f>MONTH(SalesDataTable[[#This Row],[Order Date]])</f>
        <v>9</v>
      </c>
      <c r="F1845" s="16" t="str">
        <f>TEXT(SalesDataTable[[#This Row],[Order Date]],"MMM")</f>
        <v>Sep</v>
      </c>
      <c r="G1845" s="4" t="s">
        <v>0</v>
      </c>
      <c r="H1845" s="4" t="s">
        <v>50</v>
      </c>
      <c r="I1845" s="4" t="s">
        <v>28</v>
      </c>
      <c r="J1845" s="4" t="s">
        <v>13</v>
      </c>
      <c r="K1845" s="4" t="s">
        <v>34</v>
      </c>
      <c r="L1845" s="4" t="s">
        <v>42</v>
      </c>
      <c r="M1845" s="8">
        <v>4</v>
      </c>
      <c r="N1845" s="5">
        <v>36.380000000000003</v>
      </c>
      <c r="O1845" s="6">
        <v>0</v>
      </c>
      <c r="P1845" s="5">
        <v>14.16</v>
      </c>
      <c r="Q1845" s="5">
        <f t="shared" si="112"/>
        <v>145.52000000000001</v>
      </c>
      <c r="R1845" s="5">
        <f t="shared" si="113"/>
        <v>56.64</v>
      </c>
      <c r="S1845" s="5">
        <f t="shared" si="114"/>
        <v>88.88000000000001</v>
      </c>
      <c r="T1845" s="7">
        <f t="shared" si="115"/>
        <v>0.61077515118196812</v>
      </c>
    </row>
    <row r="1846" spans="1:20" ht="15.6">
      <c r="A1846" s="2">
        <v>2601</v>
      </c>
      <c r="B1846" s="3">
        <v>46272</v>
      </c>
      <c r="C1846" s="4">
        <f>YEAR(SalesDataTable[[#This Row],[Order Date]])</f>
        <v>2026</v>
      </c>
      <c r="D1846" s="16" t="str">
        <f>"Q"&amp;ROUNDUP(MONTH(SalesDataTable[[#This Row],[Order Date]])/3,0)</f>
        <v>Q3</v>
      </c>
      <c r="E1846" s="4">
        <f>MONTH(SalesDataTable[[#This Row],[Order Date]])</f>
        <v>9</v>
      </c>
      <c r="F1846" s="16" t="str">
        <f>TEXT(SalesDataTable[[#This Row],[Order Date]],"MMM")</f>
        <v>Sep</v>
      </c>
      <c r="G1846" s="4" t="s">
        <v>6</v>
      </c>
      <c r="H1846" s="4" t="s">
        <v>41</v>
      </c>
      <c r="I1846" s="4" t="s">
        <v>2</v>
      </c>
      <c r="J1846" s="4" t="s">
        <v>13</v>
      </c>
      <c r="K1846" s="4" t="s">
        <v>4</v>
      </c>
      <c r="L1846" s="4" t="s">
        <v>5</v>
      </c>
      <c r="M1846" s="8">
        <v>1</v>
      </c>
      <c r="N1846" s="5">
        <v>82.86</v>
      </c>
      <c r="O1846" s="6">
        <v>0</v>
      </c>
      <c r="P1846" s="5">
        <v>43.33</v>
      </c>
      <c r="Q1846" s="5">
        <f t="shared" si="112"/>
        <v>82.86</v>
      </c>
      <c r="R1846" s="5">
        <f t="shared" si="113"/>
        <v>43.33</v>
      </c>
      <c r="S1846" s="5">
        <f t="shared" si="114"/>
        <v>39.53</v>
      </c>
      <c r="T1846" s="7">
        <f t="shared" si="115"/>
        <v>0.47706975621530295</v>
      </c>
    </row>
    <row r="1847" spans="1:20" ht="15.6">
      <c r="A1847" s="2">
        <v>2831</v>
      </c>
      <c r="B1847" s="3">
        <v>46272</v>
      </c>
      <c r="C1847" s="4">
        <f>YEAR(SalesDataTable[[#This Row],[Order Date]])</f>
        <v>2026</v>
      </c>
      <c r="D1847" s="16" t="str">
        <f>"Q"&amp;ROUNDUP(MONTH(SalesDataTable[[#This Row],[Order Date]])/3,0)</f>
        <v>Q3</v>
      </c>
      <c r="E1847" s="4">
        <f>MONTH(SalesDataTable[[#This Row],[Order Date]])</f>
        <v>9</v>
      </c>
      <c r="F1847" s="16" t="str">
        <f>TEXT(SalesDataTable[[#This Row],[Order Date]],"MMM")</f>
        <v>Sep</v>
      </c>
      <c r="G1847" s="4" t="s">
        <v>0</v>
      </c>
      <c r="H1847" s="4" t="s">
        <v>36</v>
      </c>
      <c r="I1847" s="4" t="s">
        <v>2</v>
      </c>
      <c r="J1847" s="4" t="s">
        <v>13</v>
      </c>
      <c r="K1847" s="4" t="s">
        <v>14</v>
      </c>
      <c r="L1847" s="4" t="s">
        <v>32</v>
      </c>
      <c r="M1847" s="8">
        <v>1</v>
      </c>
      <c r="N1847" s="5">
        <v>46.44</v>
      </c>
      <c r="O1847" s="6">
        <v>0.05</v>
      </c>
      <c r="P1847" s="5">
        <v>17.88</v>
      </c>
      <c r="Q1847" s="5">
        <f t="shared" si="112"/>
        <v>44.117999999999995</v>
      </c>
      <c r="R1847" s="5">
        <f t="shared" si="113"/>
        <v>17.88</v>
      </c>
      <c r="S1847" s="5">
        <f t="shared" si="114"/>
        <v>26.237999999999996</v>
      </c>
      <c r="T1847" s="7">
        <f t="shared" si="115"/>
        <v>0.59472324221406225</v>
      </c>
    </row>
    <row r="1848" spans="1:20" ht="15.6">
      <c r="A1848" s="2">
        <v>2845</v>
      </c>
      <c r="B1848" s="3">
        <v>46272</v>
      </c>
      <c r="C1848" s="4">
        <f>YEAR(SalesDataTable[[#This Row],[Order Date]])</f>
        <v>2026</v>
      </c>
      <c r="D1848" s="16" t="str">
        <f>"Q"&amp;ROUNDUP(MONTH(SalesDataTable[[#This Row],[Order Date]])/3,0)</f>
        <v>Q3</v>
      </c>
      <c r="E1848" s="4">
        <f>MONTH(SalesDataTable[[#This Row],[Order Date]])</f>
        <v>9</v>
      </c>
      <c r="F1848" s="16" t="str">
        <f>TEXT(SalesDataTable[[#This Row],[Order Date]],"MMM")</f>
        <v>Sep</v>
      </c>
      <c r="G1848" s="4" t="s">
        <v>0</v>
      </c>
      <c r="H1848" s="4" t="s">
        <v>1</v>
      </c>
      <c r="I1848" s="4" t="s">
        <v>8</v>
      </c>
      <c r="J1848" s="4" t="s">
        <v>16</v>
      </c>
      <c r="K1848" s="4" t="s">
        <v>14</v>
      </c>
      <c r="L1848" s="4" t="s">
        <v>44</v>
      </c>
      <c r="M1848" s="8">
        <v>4</v>
      </c>
      <c r="N1848" s="5">
        <v>133.26</v>
      </c>
      <c r="O1848" s="6">
        <v>0.1</v>
      </c>
      <c r="P1848" s="5">
        <v>68.77</v>
      </c>
      <c r="Q1848" s="5">
        <f t="shared" si="112"/>
        <v>479.73599999999999</v>
      </c>
      <c r="R1848" s="5">
        <f t="shared" si="113"/>
        <v>275.08</v>
      </c>
      <c r="S1848" s="5">
        <f t="shared" si="114"/>
        <v>204.65600000000001</v>
      </c>
      <c r="T1848" s="7">
        <f t="shared" si="115"/>
        <v>0.42660129738022579</v>
      </c>
    </row>
    <row r="1849" spans="1:20" ht="15.6">
      <c r="A1849" s="2">
        <v>3679</v>
      </c>
      <c r="B1849" s="3">
        <v>46272</v>
      </c>
      <c r="C1849" s="4">
        <f>YEAR(SalesDataTable[[#This Row],[Order Date]])</f>
        <v>2026</v>
      </c>
      <c r="D1849" s="16" t="str">
        <f>"Q"&amp;ROUNDUP(MONTH(SalesDataTable[[#This Row],[Order Date]])/3,0)</f>
        <v>Q3</v>
      </c>
      <c r="E1849" s="4">
        <f>MONTH(SalesDataTable[[#This Row],[Order Date]])</f>
        <v>9</v>
      </c>
      <c r="F1849" s="16" t="str">
        <f>TEXT(SalesDataTable[[#This Row],[Order Date]],"MMM")</f>
        <v>Sep</v>
      </c>
      <c r="G1849" s="4" t="s">
        <v>6</v>
      </c>
      <c r="H1849" s="4" t="s">
        <v>43</v>
      </c>
      <c r="I1849" s="4" t="s">
        <v>28</v>
      </c>
      <c r="J1849" s="4" t="s">
        <v>13</v>
      </c>
      <c r="K1849" s="4" t="s">
        <v>9</v>
      </c>
      <c r="L1849" s="4" t="s">
        <v>17</v>
      </c>
      <c r="M1849" s="8">
        <v>1</v>
      </c>
      <c r="N1849" s="5">
        <v>147.36000000000001</v>
      </c>
      <c r="O1849" s="6">
        <v>0</v>
      </c>
      <c r="P1849" s="5">
        <v>81.599999999999994</v>
      </c>
      <c r="Q1849" s="5">
        <f t="shared" si="112"/>
        <v>147.36000000000001</v>
      </c>
      <c r="R1849" s="5">
        <f t="shared" si="113"/>
        <v>81.599999999999994</v>
      </c>
      <c r="S1849" s="5">
        <f t="shared" si="114"/>
        <v>65.760000000000019</v>
      </c>
      <c r="T1849" s="7">
        <f t="shared" si="115"/>
        <v>0.44625407166123787</v>
      </c>
    </row>
    <row r="1850" spans="1:20" ht="15.6">
      <c r="A1850" s="2">
        <v>3828</v>
      </c>
      <c r="B1850" s="3">
        <v>46272</v>
      </c>
      <c r="C1850" s="4">
        <f>YEAR(SalesDataTable[[#This Row],[Order Date]])</f>
        <v>2026</v>
      </c>
      <c r="D1850" s="16" t="str">
        <f>"Q"&amp;ROUNDUP(MONTH(SalesDataTable[[#This Row],[Order Date]])/3,0)</f>
        <v>Q3</v>
      </c>
      <c r="E1850" s="4">
        <f>MONTH(SalesDataTable[[#This Row],[Order Date]])</f>
        <v>9</v>
      </c>
      <c r="F1850" s="16" t="str">
        <f>TEXT(SalesDataTable[[#This Row],[Order Date]],"MMM")</f>
        <v>Sep</v>
      </c>
      <c r="G1850" s="4" t="s">
        <v>0</v>
      </c>
      <c r="H1850" s="4" t="s">
        <v>1</v>
      </c>
      <c r="I1850" s="4" t="s">
        <v>2</v>
      </c>
      <c r="J1850" s="4" t="s">
        <v>13</v>
      </c>
      <c r="K1850" s="4" t="s">
        <v>14</v>
      </c>
      <c r="L1850" s="4" t="s">
        <v>48</v>
      </c>
      <c r="M1850" s="8">
        <v>2</v>
      </c>
      <c r="N1850" s="5">
        <v>166.13</v>
      </c>
      <c r="O1850" s="6">
        <v>0.15</v>
      </c>
      <c r="P1850" s="5">
        <v>86.71</v>
      </c>
      <c r="Q1850" s="5">
        <f t="shared" si="112"/>
        <v>282.42099999999999</v>
      </c>
      <c r="R1850" s="5">
        <f t="shared" si="113"/>
        <v>173.42</v>
      </c>
      <c r="S1850" s="5">
        <f t="shared" si="114"/>
        <v>109.001</v>
      </c>
      <c r="T1850" s="7">
        <f t="shared" si="115"/>
        <v>0.38595217777714835</v>
      </c>
    </row>
    <row r="1851" spans="1:20" ht="15.6">
      <c r="A1851" s="2">
        <v>4226</v>
      </c>
      <c r="B1851" s="3">
        <v>46272</v>
      </c>
      <c r="C1851" s="4">
        <f>YEAR(SalesDataTable[[#This Row],[Order Date]])</f>
        <v>2026</v>
      </c>
      <c r="D1851" s="16" t="str">
        <f>"Q"&amp;ROUNDUP(MONTH(SalesDataTable[[#This Row],[Order Date]])/3,0)</f>
        <v>Q3</v>
      </c>
      <c r="E1851" s="4">
        <f>MONTH(SalesDataTable[[#This Row],[Order Date]])</f>
        <v>9</v>
      </c>
      <c r="F1851" s="16" t="str">
        <f>TEXT(SalesDataTable[[#This Row],[Order Date]],"MMM")</f>
        <v>Sep</v>
      </c>
      <c r="G1851" s="4" t="s">
        <v>11</v>
      </c>
      <c r="H1851" s="4" t="s">
        <v>18</v>
      </c>
      <c r="I1851" s="4" t="s">
        <v>2</v>
      </c>
      <c r="J1851" s="4" t="s">
        <v>13</v>
      </c>
      <c r="K1851" s="4" t="s">
        <v>34</v>
      </c>
      <c r="L1851" s="4" t="s">
        <v>45</v>
      </c>
      <c r="M1851" s="8">
        <v>1</v>
      </c>
      <c r="N1851" s="5">
        <v>51.74</v>
      </c>
      <c r="O1851" s="6">
        <v>0</v>
      </c>
      <c r="P1851" s="5">
        <v>22.45</v>
      </c>
      <c r="Q1851" s="5">
        <f t="shared" si="112"/>
        <v>51.74</v>
      </c>
      <c r="R1851" s="5">
        <f t="shared" si="113"/>
        <v>22.45</v>
      </c>
      <c r="S1851" s="5">
        <f t="shared" si="114"/>
        <v>29.290000000000003</v>
      </c>
      <c r="T1851" s="7">
        <f t="shared" si="115"/>
        <v>0.56609972941631237</v>
      </c>
    </row>
    <row r="1852" spans="1:20" ht="15.6">
      <c r="A1852" s="2">
        <v>58</v>
      </c>
      <c r="B1852" s="3">
        <v>46273</v>
      </c>
      <c r="C1852" s="4">
        <f>YEAR(SalesDataTable[[#This Row],[Order Date]])</f>
        <v>2026</v>
      </c>
      <c r="D1852" s="16" t="str">
        <f>"Q"&amp;ROUNDUP(MONTH(SalesDataTable[[#This Row],[Order Date]])/3,0)</f>
        <v>Q3</v>
      </c>
      <c r="E1852" s="4">
        <f>MONTH(SalesDataTable[[#This Row],[Order Date]])</f>
        <v>9</v>
      </c>
      <c r="F1852" s="16" t="str">
        <f>TEXT(SalesDataTable[[#This Row],[Order Date]],"MMM")</f>
        <v>Sep</v>
      </c>
      <c r="G1852" s="4" t="s">
        <v>0</v>
      </c>
      <c r="H1852" s="4" t="s">
        <v>1</v>
      </c>
      <c r="I1852" s="4" t="s">
        <v>19</v>
      </c>
      <c r="J1852" s="4" t="s">
        <v>3</v>
      </c>
      <c r="K1852" s="4" t="s">
        <v>9</v>
      </c>
      <c r="L1852" s="4" t="s">
        <v>46</v>
      </c>
      <c r="M1852" s="8">
        <v>1</v>
      </c>
      <c r="N1852" s="5">
        <v>71.7</v>
      </c>
      <c r="O1852" s="6">
        <v>0</v>
      </c>
      <c r="P1852" s="5">
        <v>32</v>
      </c>
      <c r="Q1852" s="5">
        <f t="shared" si="112"/>
        <v>71.7</v>
      </c>
      <c r="R1852" s="5">
        <f t="shared" si="113"/>
        <v>32</v>
      </c>
      <c r="S1852" s="5">
        <f t="shared" si="114"/>
        <v>39.700000000000003</v>
      </c>
      <c r="T1852" s="7">
        <f t="shared" si="115"/>
        <v>0.55369595536959559</v>
      </c>
    </row>
    <row r="1853" spans="1:20" ht="15.6">
      <c r="A1853" s="2">
        <v>1224</v>
      </c>
      <c r="B1853" s="3">
        <v>46273</v>
      </c>
      <c r="C1853" s="4">
        <f>YEAR(SalesDataTable[[#This Row],[Order Date]])</f>
        <v>2026</v>
      </c>
      <c r="D1853" s="16" t="str">
        <f>"Q"&amp;ROUNDUP(MONTH(SalesDataTable[[#This Row],[Order Date]])/3,0)</f>
        <v>Q3</v>
      </c>
      <c r="E1853" s="4">
        <f>MONTH(SalesDataTable[[#This Row],[Order Date]])</f>
        <v>9</v>
      </c>
      <c r="F1853" s="16" t="str">
        <f>TEXT(SalesDataTable[[#This Row],[Order Date]],"MMM")</f>
        <v>Sep</v>
      </c>
      <c r="G1853" s="4" t="s">
        <v>11</v>
      </c>
      <c r="H1853" s="4" t="s">
        <v>12</v>
      </c>
      <c r="I1853" s="4" t="s">
        <v>2</v>
      </c>
      <c r="J1853" s="4" t="s">
        <v>3</v>
      </c>
      <c r="K1853" s="4" t="s">
        <v>4</v>
      </c>
      <c r="L1853" s="4" t="s">
        <v>26</v>
      </c>
      <c r="M1853" s="8">
        <v>2</v>
      </c>
      <c r="N1853" s="5">
        <v>39.409999999999997</v>
      </c>
      <c r="O1853" s="6">
        <v>0.05</v>
      </c>
      <c r="P1853" s="5">
        <v>17.12</v>
      </c>
      <c r="Q1853" s="5">
        <f t="shared" si="112"/>
        <v>74.878999999999991</v>
      </c>
      <c r="R1853" s="5">
        <f t="shared" si="113"/>
        <v>34.24</v>
      </c>
      <c r="S1853" s="5">
        <f t="shared" si="114"/>
        <v>40.638999999999989</v>
      </c>
      <c r="T1853" s="7">
        <f t="shared" si="115"/>
        <v>0.54272893601677363</v>
      </c>
    </row>
    <row r="1854" spans="1:20" ht="15.6">
      <c r="A1854" s="2">
        <v>4345</v>
      </c>
      <c r="B1854" s="3">
        <v>46273</v>
      </c>
      <c r="C1854" s="4">
        <f>YEAR(SalesDataTable[[#This Row],[Order Date]])</f>
        <v>2026</v>
      </c>
      <c r="D1854" s="16" t="str">
        <f>"Q"&amp;ROUNDUP(MONTH(SalesDataTable[[#This Row],[Order Date]])/3,0)</f>
        <v>Q3</v>
      </c>
      <c r="E1854" s="4">
        <f>MONTH(SalesDataTable[[#This Row],[Order Date]])</f>
        <v>9</v>
      </c>
      <c r="F1854" s="16" t="str">
        <f>TEXT(SalesDataTable[[#This Row],[Order Date]],"MMM")</f>
        <v>Sep</v>
      </c>
      <c r="G1854" s="4" t="s">
        <v>0</v>
      </c>
      <c r="H1854" s="4" t="s">
        <v>36</v>
      </c>
      <c r="I1854" s="4" t="s">
        <v>2</v>
      </c>
      <c r="J1854" s="4" t="s">
        <v>13</v>
      </c>
      <c r="K1854" s="4" t="s">
        <v>23</v>
      </c>
      <c r="L1854" s="4" t="s">
        <v>24</v>
      </c>
      <c r="M1854" s="8">
        <v>2</v>
      </c>
      <c r="N1854" s="5">
        <v>345.33</v>
      </c>
      <c r="O1854" s="6">
        <v>0</v>
      </c>
      <c r="P1854" s="5">
        <v>198.22</v>
      </c>
      <c r="Q1854" s="5">
        <f t="shared" si="112"/>
        <v>690.66</v>
      </c>
      <c r="R1854" s="5">
        <f t="shared" si="113"/>
        <v>396.44</v>
      </c>
      <c r="S1854" s="5">
        <f t="shared" si="114"/>
        <v>294.21999999999997</v>
      </c>
      <c r="T1854" s="7">
        <f t="shared" si="115"/>
        <v>0.42599832044710856</v>
      </c>
    </row>
    <row r="1855" spans="1:20" ht="15.6">
      <c r="A1855" s="2">
        <v>1069</v>
      </c>
      <c r="B1855" s="3">
        <v>46274</v>
      </c>
      <c r="C1855" s="4">
        <f>YEAR(SalesDataTable[[#This Row],[Order Date]])</f>
        <v>2026</v>
      </c>
      <c r="D1855" s="16" t="str">
        <f>"Q"&amp;ROUNDUP(MONTH(SalesDataTable[[#This Row],[Order Date]])/3,0)</f>
        <v>Q3</v>
      </c>
      <c r="E1855" s="4">
        <f>MONTH(SalesDataTable[[#This Row],[Order Date]])</f>
        <v>9</v>
      </c>
      <c r="F1855" s="16" t="str">
        <f>TEXT(SalesDataTable[[#This Row],[Order Date]],"MMM")</f>
        <v>Sep</v>
      </c>
      <c r="G1855" s="4" t="s">
        <v>20</v>
      </c>
      <c r="H1855" s="4" t="s">
        <v>47</v>
      </c>
      <c r="I1855" s="4" t="s">
        <v>2</v>
      </c>
      <c r="J1855" s="4" t="s">
        <v>3</v>
      </c>
      <c r="K1855" s="4" t="s">
        <v>9</v>
      </c>
      <c r="L1855" s="4" t="s">
        <v>17</v>
      </c>
      <c r="M1855" s="8">
        <v>1</v>
      </c>
      <c r="N1855" s="5">
        <v>145.33000000000001</v>
      </c>
      <c r="O1855" s="6">
        <v>0.1</v>
      </c>
      <c r="P1855" s="5">
        <v>80.97</v>
      </c>
      <c r="Q1855" s="5">
        <f t="shared" si="112"/>
        <v>130.79700000000003</v>
      </c>
      <c r="R1855" s="5">
        <f t="shared" si="113"/>
        <v>80.97</v>
      </c>
      <c r="S1855" s="5">
        <f t="shared" si="114"/>
        <v>49.827000000000027</v>
      </c>
      <c r="T1855" s="7">
        <f t="shared" si="115"/>
        <v>0.3809491043372556</v>
      </c>
    </row>
    <row r="1856" spans="1:20" ht="15.6">
      <c r="A1856" s="2">
        <v>1489</v>
      </c>
      <c r="B1856" s="3">
        <v>46274</v>
      </c>
      <c r="C1856" s="4">
        <f>YEAR(SalesDataTable[[#This Row],[Order Date]])</f>
        <v>2026</v>
      </c>
      <c r="D1856" s="16" t="str">
        <f>"Q"&amp;ROUNDUP(MONTH(SalesDataTable[[#This Row],[Order Date]])/3,0)</f>
        <v>Q3</v>
      </c>
      <c r="E1856" s="4">
        <f>MONTH(SalesDataTable[[#This Row],[Order Date]])</f>
        <v>9</v>
      </c>
      <c r="F1856" s="16" t="str">
        <f>TEXT(SalesDataTable[[#This Row],[Order Date]],"MMM")</f>
        <v>Sep</v>
      </c>
      <c r="G1856" s="4" t="s">
        <v>0</v>
      </c>
      <c r="H1856" s="4" t="s">
        <v>1</v>
      </c>
      <c r="I1856" s="4" t="s">
        <v>2</v>
      </c>
      <c r="J1856" s="4" t="s">
        <v>3</v>
      </c>
      <c r="K1856" s="4" t="s">
        <v>4</v>
      </c>
      <c r="L1856" s="4" t="s">
        <v>22</v>
      </c>
      <c r="M1856" s="8">
        <v>3</v>
      </c>
      <c r="N1856" s="5">
        <v>50.03</v>
      </c>
      <c r="O1856" s="6">
        <v>0.1</v>
      </c>
      <c r="P1856" s="5">
        <v>22.89</v>
      </c>
      <c r="Q1856" s="5">
        <f t="shared" si="112"/>
        <v>135.08100000000002</v>
      </c>
      <c r="R1856" s="5">
        <f t="shared" si="113"/>
        <v>68.67</v>
      </c>
      <c r="S1856" s="5">
        <f t="shared" si="114"/>
        <v>66.411000000000016</v>
      </c>
      <c r="T1856" s="7">
        <f t="shared" si="115"/>
        <v>0.49163835032313952</v>
      </c>
    </row>
    <row r="1857" spans="1:20" ht="15.6">
      <c r="A1857" s="2">
        <v>2045</v>
      </c>
      <c r="B1857" s="3">
        <v>46274</v>
      </c>
      <c r="C1857" s="4">
        <f>YEAR(SalesDataTable[[#This Row],[Order Date]])</f>
        <v>2026</v>
      </c>
      <c r="D1857" s="16" t="str">
        <f>"Q"&amp;ROUNDUP(MONTH(SalesDataTable[[#This Row],[Order Date]])/3,0)</f>
        <v>Q3</v>
      </c>
      <c r="E1857" s="4">
        <f>MONTH(SalesDataTable[[#This Row],[Order Date]])</f>
        <v>9</v>
      </c>
      <c r="F1857" s="16" t="str">
        <f>TEXT(SalesDataTable[[#This Row],[Order Date]],"MMM")</f>
        <v>Sep</v>
      </c>
      <c r="G1857" s="4" t="s">
        <v>6</v>
      </c>
      <c r="H1857" s="4" t="s">
        <v>7</v>
      </c>
      <c r="I1857" s="4" t="s">
        <v>28</v>
      </c>
      <c r="J1857" s="4" t="s">
        <v>3</v>
      </c>
      <c r="K1857" s="4" t="s">
        <v>14</v>
      </c>
      <c r="L1857" s="4" t="s">
        <v>15</v>
      </c>
      <c r="M1857" s="8">
        <v>1</v>
      </c>
      <c r="N1857" s="5">
        <v>35.68</v>
      </c>
      <c r="O1857" s="6">
        <v>0.05</v>
      </c>
      <c r="P1857" s="5">
        <v>13.37</v>
      </c>
      <c r="Q1857" s="5">
        <f t="shared" si="112"/>
        <v>33.896000000000001</v>
      </c>
      <c r="R1857" s="5">
        <f t="shared" si="113"/>
        <v>13.37</v>
      </c>
      <c r="S1857" s="5">
        <f t="shared" si="114"/>
        <v>20.526000000000003</v>
      </c>
      <c r="T1857" s="7">
        <f t="shared" si="115"/>
        <v>0.60555817795610112</v>
      </c>
    </row>
    <row r="1858" spans="1:20" ht="15.6">
      <c r="A1858" s="2">
        <v>2610</v>
      </c>
      <c r="B1858" s="3">
        <v>46274</v>
      </c>
      <c r="C1858" s="4">
        <f>YEAR(SalesDataTable[[#This Row],[Order Date]])</f>
        <v>2026</v>
      </c>
      <c r="D1858" s="16" t="str">
        <f>"Q"&amp;ROUNDUP(MONTH(SalesDataTable[[#This Row],[Order Date]])/3,0)</f>
        <v>Q3</v>
      </c>
      <c r="E1858" s="4">
        <f>MONTH(SalesDataTable[[#This Row],[Order Date]])</f>
        <v>9</v>
      </c>
      <c r="F1858" s="16" t="str">
        <f>TEXT(SalesDataTable[[#This Row],[Order Date]],"MMM")</f>
        <v>Sep</v>
      </c>
      <c r="G1858" s="4" t="s">
        <v>20</v>
      </c>
      <c r="H1858" s="4" t="s">
        <v>33</v>
      </c>
      <c r="I1858" s="4" t="s">
        <v>2</v>
      </c>
      <c r="J1858" s="4" t="s">
        <v>3</v>
      </c>
      <c r="K1858" s="4" t="s">
        <v>23</v>
      </c>
      <c r="L1858" s="4" t="s">
        <v>24</v>
      </c>
      <c r="M1858" s="8">
        <v>1</v>
      </c>
      <c r="N1858" s="5">
        <v>341.87</v>
      </c>
      <c r="O1858" s="6">
        <v>0.1</v>
      </c>
      <c r="P1858" s="5">
        <v>190.66</v>
      </c>
      <c r="Q1858" s="5">
        <f t="shared" ref="Q1858:Q1921" si="116">M1858*N1858*(1-O1858)</f>
        <v>307.68299999999999</v>
      </c>
      <c r="R1858" s="5">
        <f t="shared" ref="R1858:R1921" si="117">M1858*P1858</f>
        <v>190.66</v>
      </c>
      <c r="S1858" s="5">
        <f t="shared" ref="S1858:S1921" si="118">Q1858-R1858</f>
        <v>117.023</v>
      </c>
      <c r="T1858" s="7">
        <f t="shared" ref="T1858:T1921" si="119">IFERROR(S1858/Q1858,0)</f>
        <v>0.38033625517171893</v>
      </c>
    </row>
    <row r="1859" spans="1:20" ht="15.6">
      <c r="A1859" s="2">
        <v>4210</v>
      </c>
      <c r="B1859" s="3">
        <v>46274</v>
      </c>
      <c r="C1859" s="4">
        <f>YEAR(SalesDataTable[[#This Row],[Order Date]])</f>
        <v>2026</v>
      </c>
      <c r="D1859" s="16" t="str">
        <f>"Q"&amp;ROUNDUP(MONTH(SalesDataTable[[#This Row],[Order Date]])/3,0)</f>
        <v>Q3</v>
      </c>
      <c r="E1859" s="4">
        <f>MONTH(SalesDataTable[[#This Row],[Order Date]])</f>
        <v>9</v>
      </c>
      <c r="F1859" s="16" t="str">
        <f>TEXT(SalesDataTable[[#This Row],[Order Date]],"MMM")</f>
        <v>Sep</v>
      </c>
      <c r="G1859" s="4" t="s">
        <v>6</v>
      </c>
      <c r="H1859" s="4" t="s">
        <v>27</v>
      </c>
      <c r="I1859" s="4" t="s">
        <v>2</v>
      </c>
      <c r="J1859" s="4" t="s">
        <v>3</v>
      </c>
      <c r="K1859" s="4" t="s">
        <v>14</v>
      </c>
      <c r="L1859" s="4" t="s">
        <v>48</v>
      </c>
      <c r="M1859" s="8">
        <v>1</v>
      </c>
      <c r="N1859" s="5">
        <v>164.6</v>
      </c>
      <c r="O1859" s="6">
        <v>0</v>
      </c>
      <c r="P1859" s="5">
        <v>87.21</v>
      </c>
      <c r="Q1859" s="5">
        <f t="shared" si="116"/>
        <v>164.6</v>
      </c>
      <c r="R1859" s="5">
        <f t="shared" si="117"/>
        <v>87.21</v>
      </c>
      <c r="S1859" s="5">
        <f t="shared" si="118"/>
        <v>77.39</v>
      </c>
      <c r="T1859" s="7">
        <f t="shared" si="119"/>
        <v>0.47017010935601461</v>
      </c>
    </row>
    <row r="1860" spans="1:20" ht="15.6">
      <c r="A1860" s="2">
        <v>4584</v>
      </c>
      <c r="B1860" s="3">
        <v>46274</v>
      </c>
      <c r="C1860" s="4">
        <f>YEAR(SalesDataTable[[#This Row],[Order Date]])</f>
        <v>2026</v>
      </c>
      <c r="D1860" s="16" t="str">
        <f>"Q"&amp;ROUNDUP(MONTH(SalesDataTable[[#This Row],[Order Date]])/3,0)</f>
        <v>Q3</v>
      </c>
      <c r="E1860" s="4">
        <f>MONTH(SalesDataTable[[#This Row],[Order Date]])</f>
        <v>9</v>
      </c>
      <c r="F1860" s="16" t="str">
        <f>TEXT(SalesDataTable[[#This Row],[Order Date]],"MMM")</f>
        <v>Sep</v>
      </c>
      <c r="G1860" s="4" t="s">
        <v>20</v>
      </c>
      <c r="H1860" s="4" t="s">
        <v>33</v>
      </c>
      <c r="I1860" s="4" t="s">
        <v>2</v>
      </c>
      <c r="J1860" s="4" t="s">
        <v>3</v>
      </c>
      <c r="K1860" s="4" t="s">
        <v>34</v>
      </c>
      <c r="L1860" s="4" t="s">
        <v>35</v>
      </c>
      <c r="M1860" s="8">
        <v>2</v>
      </c>
      <c r="N1860" s="5">
        <v>41.24</v>
      </c>
      <c r="O1860" s="6">
        <v>0</v>
      </c>
      <c r="P1860" s="5">
        <v>14.46</v>
      </c>
      <c r="Q1860" s="5">
        <f t="shared" si="116"/>
        <v>82.48</v>
      </c>
      <c r="R1860" s="5">
        <f t="shared" si="117"/>
        <v>28.92</v>
      </c>
      <c r="S1860" s="5">
        <f t="shared" si="118"/>
        <v>53.56</v>
      </c>
      <c r="T1860" s="7">
        <f t="shared" si="119"/>
        <v>0.64936954413191073</v>
      </c>
    </row>
    <row r="1861" spans="1:20" ht="15.6">
      <c r="A1861" s="2">
        <v>44</v>
      </c>
      <c r="B1861" s="3">
        <v>46275</v>
      </c>
      <c r="C1861" s="4">
        <f>YEAR(SalesDataTable[[#This Row],[Order Date]])</f>
        <v>2026</v>
      </c>
      <c r="D1861" s="16" t="str">
        <f>"Q"&amp;ROUNDUP(MONTH(SalesDataTable[[#This Row],[Order Date]])/3,0)</f>
        <v>Q3</v>
      </c>
      <c r="E1861" s="4">
        <f>MONTH(SalesDataTable[[#This Row],[Order Date]])</f>
        <v>9</v>
      </c>
      <c r="F1861" s="16" t="str">
        <f>TEXT(SalesDataTable[[#This Row],[Order Date]],"MMM")</f>
        <v>Sep</v>
      </c>
      <c r="G1861" s="4" t="s">
        <v>11</v>
      </c>
      <c r="H1861" s="4" t="s">
        <v>39</v>
      </c>
      <c r="I1861" s="4" t="s">
        <v>19</v>
      </c>
      <c r="J1861" s="4" t="s">
        <v>13</v>
      </c>
      <c r="K1861" s="4" t="s">
        <v>4</v>
      </c>
      <c r="L1861" s="4" t="s">
        <v>26</v>
      </c>
      <c r="M1861" s="8">
        <v>1</v>
      </c>
      <c r="N1861" s="5">
        <v>40.1</v>
      </c>
      <c r="O1861" s="6">
        <v>0</v>
      </c>
      <c r="P1861" s="5">
        <v>16.920000000000002</v>
      </c>
      <c r="Q1861" s="5">
        <f t="shared" si="116"/>
        <v>40.1</v>
      </c>
      <c r="R1861" s="5">
        <f t="shared" si="117"/>
        <v>16.920000000000002</v>
      </c>
      <c r="S1861" s="5">
        <f t="shared" si="118"/>
        <v>23.18</v>
      </c>
      <c r="T1861" s="7">
        <f t="shared" si="119"/>
        <v>0.57805486284289276</v>
      </c>
    </row>
    <row r="1862" spans="1:20" ht="15.6">
      <c r="A1862" s="2">
        <v>97</v>
      </c>
      <c r="B1862" s="3">
        <v>46275</v>
      </c>
      <c r="C1862" s="4">
        <f>YEAR(SalesDataTable[[#This Row],[Order Date]])</f>
        <v>2026</v>
      </c>
      <c r="D1862" s="16" t="str">
        <f>"Q"&amp;ROUNDUP(MONTH(SalesDataTable[[#This Row],[Order Date]])/3,0)</f>
        <v>Q3</v>
      </c>
      <c r="E1862" s="4">
        <f>MONTH(SalesDataTable[[#This Row],[Order Date]])</f>
        <v>9</v>
      </c>
      <c r="F1862" s="16" t="str">
        <f>TEXT(SalesDataTable[[#This Row],[Order Date]],"MMM")</f>
        <v>Sep</v>
      </c>
      <c r="G1862" s="4" t="s">
        <v>6</v>
      </c>
      <c r="H1862" s="4" t="s">
        <v>27</v>
      </c>
      <c r="I1862" s="4" t="s">
        <v>2</v>
      </c>
      <c r="J1862" s="4" t="s">
        <v>13</v>
      </c>
      <c r="K1862" s="4" t="s">
        <v>23</v>
      </c>
      <c r="L1862" s="4" t="s">
        <v>40</v>
      </c>
      <c r="M1862" s="8">
        <v>2</v>
      </c>
      <c r="N1862" s="5">
        <v>80.239999999999995</v>
      </c>
      <c r="O1862" s="6">
        <v>0</v>
      </c>
      <c r="P1862" s="5">
        <v>40.5</v>
      </c>
      <c r="Q1862" s="5">
        <f t="shared" si="116"/>
        <v>160.47999999999999</v>
      </c>
      <c r="R1862" s="5">
        <f t="shared" si="117"/>
        <v>81</v>
      </c>
      <c r="S1862" s="5">
        <f t="shared" si="118"/>
        <v>79.47999999999999</v>
      </c>
      <c r="T1862" s="7">
        <f t="shared" si="119"/>
        <v>0.49526420737786636</v>
      </c>
    </row>
    <row r="1863" spans="1:20" ht="15.6">
      <c r="A1863" s="2">
        <v>1015</v>
      </c>
      <c r="B1863" s="3">
        <v>46275</v>
      </c>
      <c r="C1863" s="4">
        <f>YEAR(SalesDataTable[[#This Row],[Order Date]])</f>
        <v>2026</v>
      </c>
      <c r="D1863" s="16" t="str">
        <f>"Q"&amp;ROUNDUP(MONTH(SalesDataTable[[#This Row],[Order Date]])/3,0)</f>
        <v>Q3</v>
      </c>
      <c r="E1863" s="4">
        <f>MONTH(SalesDataTable[[#This Row],[Order Date]])</f>
        <v>9</v>
      </c>
      <c r="F1863" s="16" t="str">
        <f>TEXT(SalesDataTable[[#This Row],[Order Date]],"MMM")</f>
        <v>Sep</v>
      </c>
      <c r="G1863" s="4" t="s">
        <v>11</v>
      </c>
      <c r="H1863" s="4" t="s">
        <v>18</v>
      </c>
      <c r="I1863" s="4" t="s">
        <v>2</v>
      </c>
      <c r="J1863" s="4" t="s">
        <v>13</v>
      </c>
      <c r="K1863" s="4" t="s">
        <v>9</v>
      </c>
      <c r="L1863" s="4" t="s">
        <v>37</v>
      </c>
      <c r="M1863" s="8">
        <v>4</v>
      </c>
      <c r="N1863" s="5">
        <v>151.01</v>
      </c>
      <c r="O1863" s="6">
        <v>0</v>
      </c>
      <c r="P1863" s="5">
        <v>80.569999999999993</v>
      </c>
      <c r="Q1863" s="5">
        <f t="shared" si="116"/>
        <v>604.04</v>
      </c>
      <c r="R1863" s="5">
        <f t="shared" si="117"/>
        <v>322.27999999999997</v>
      </c>
      <c r="S1863" s="5">
        <f t="shared" si="118"/>
        <v>281.76</v>
      </c>
      <c r="T1863" s="7">
        <f t="shared" si="119"/>
        <v>0.46645917488908023</v>
      </c>
    </row>
    <row r="1864" spans="1:20" ht="15.6">
      <c r="A1864" s="2">
        <v>1128</v>
      </c>
      <c r="B1864" s="3">
        <v>46275</v>
      </c>
      <c r="C1864" s="4">
        <f>YEAR(SalesDataTable[[#This Row],[Order Date]])</f>
        <v>2026</v>
      </c>
      <c r="D1864" s="16" t="str">
        <f>"Q"&amp;ROUNDUP(MONTH(SalesDataTable[[#This Row],[Order Date]])/3,0)</f>
        <v>Q3</v>
      </c>
      <c r="E1864" s="4">
        <f>MONTH(SalesDataTable[[#This Row],[Order Date]])</f>
        <v>9</v>
      </c>
      <c r="F1864" s="16" t="str">
        <f>TEXT(SalesDataTable[[#This Row],[Order Date]],"MMM")</f>
        <v>Sep</v>
      </c>
      <c r="G1864" s="4" t="s">
        <v>0</v>
      </c>
      <c r="H1864" s="4" t="s">
        <v>50</v>
      </c>
      <c r="I1864" s="4" t="s">
        <v>28</v>
      </c>
      <c r="J1864" s="4" t="s">
        <v>3</v>
      </c>
      <c r="K1864" s="4" t="s">
        <v>4</v>
      </c>
      <c r="L1864" s="4" t="s">
        <v>22</v>
      </c>
      <c r="M1864" s="8">
        <v>1</v>
      </c>
      <c r="N1864" s="5">
        <v>51.32</v>
      </c>
      <c r="O1864" s="6">
        <v>0.1</v>
      </c>
      <c r="P1864" s="5">
        <v>22.67</v>
      </c>
      <c r="Q1864" s="5">
        <f t="shared" si="116"/>
        <v>46.188000000000002</v>
      </c>
      <c r="R1864" s="5">
        <f t="shared" si="117"/>
        <v>22.67</v>
      </c>
      <c r="S1864" s="5">
        <f t="shared" si="118"/>
        <v>23.518000000000001</v>
      </c>
      <c r="T1864" s="7">
        <f t="shared" si="119"/>
        <v>0.50917987356023209</v>
      </c>
    </row>
    <row r="1865" spans="1:20" ht="15.6">
      <c r="A1865" s="2">
        <v>3548</v>
      </c>
      <c r="B1865" s="3">
        <v>46275</v>
      </c>
      <c r="C1865" s="4">
        <f>YEAR(SalesDataTable[[#This Row],[Order Date]])</f>
        <v>2026</v>
      </c>
      <c r="D1865" s="16" t="str">
        <f>"Q"&amp;ROUNDUP(MONTH(SalesDataTable[[#This Row],[Order Date]])/3,0)</f>
        <v>Q3</v>
      </c>
      <c r="E1865" s="4">
        <f>MONTH(SalesDataTable[[#This Row],[Order Date]])</f>
        <v>9</v>
      </c>
      <c r="F1865" s="16" t="str">
        <f>TEXT(SalesDataTable[[#This Row],[Order Date]],"MMM")</f>
        <v>Sep</v>
      </c>
      <c r="G1865" s="4" t="s">
        <v>20</v>
      </c>
      <c r="H1865" s="4" t="s">
        <v>31</v>
      </c>
      <c r="I1865" s="4" t="s">
        <v>19</v>
      </c>
      <c r="J1865" s="4" t="s">
        <v>3</v>
      </c>
      <c r="K1865" s="4" t="s">
        <v>9</v>
      </c>
      <c r="L1865" s="4" t="s">
        <v>46</v>
      </c>
      <c r="M1865" s="8">
        <v>2</v>
      </c>
      <c r="N1865" s="5">
        <v>72.61</v>
      </c>
      <c r="O1865" s="6">
        <v>0</v>
      </c>
      <c r="P1865" s="5">
        <v>32.68</v>
      </c>
      <c r="Q1865" s="5">
        <f t="shared" si="116"/>
        <v>145.22</v>
      </c>
      <c r="R1865" s="5">
        <f t="shared" si="117"/>
        <v>65.36</v>
      </c>
      <c r="S1865" s="5">
        <f t="shared" si="118"/>
        <v>79.86</v>
      </c>
      <c r="T1865" s="7">
        <f t="shared" si="119"/>
        <v>0.54992425285773305</v>
      </c>
    </row>
    <row r="1866" spans="1:20" ht="15.6">
      <c r="A1866" s="2">
        <v>242</v>
      </c>
      <c r="B1866" s="3">
        <v>46276</v>
      </c>
      <c r="C1866" s="4">
        <f>YEAR(SalesDataTable[[#This Row],[Order Date]])</f>
        <v>2026</v>
      </c>
      <c r="D1866" s="16" t="str">
        <f>"Q"&amp;ROUNDUP(MONTH(SalesDataTable[[#This Row],[Order Date]])/3,0)</f>
        <v>Q3</v>
      </c>
      <c r="E1866" s="4">
        <f>MONTH(SalesDataTable[[#This Row],[Order Date]])</f>
        <v>9</v>
      </c>
      <c r="F1866" s="16" t="str">
        <f>TEXT(SalesDataTable[[#This Row],[Order Date]],"MMM")</f>
        <v>Sep</v>
      </c>
      <c r="G1866" s="4" t="s">
        <v>20</v>
      </c>
      <c r="H1866" s="4" t="s">
        <v>47</v>
      </c>
      <c r="I1866" s="4" t="s">
        <v>28</v>
      </c>
      <c r="J1866" s="4" t="s">
        <v>16</v>
      </c>
      <c r="K1866" s="4" t="s">
        <v>34</v>
      </c>
      <c r="L1866" s="4" t="s">
        <v>35</v>
      </c>
      <c r="M1866" s="8">
        <v>5</v>
      </c>
      <c r="N1866" s="5">
        <v>40.94</v>
      </c>
      <c r="O1866" s="6">
        <v>0</v>
      </c>
      <c r="P1866" s="5">
        <v>14.78</v>
      </c>
      <c r="Q1866" s="5">
        <f t="shared" si="116"/>
        <v>204.7</v>
      </c>
      <c r="R1866" s="5">
        <f t="shared" si="117"/>
        <v>73.899999999999991</v>
      </c>
      <c r="S1866" s="5">
        <f t="shared" si="118"/>
        <v>130.80000000000001</v>
      </c>
      <c r="T1866" s="7">
        <f t="shared" si="119"/>
        <v>0.6389838788470934</v>
      </c>
    </row>
    <row r="1867" spans="1:20" ht="15.6">
      <c r="A1867" s="2">
        <v>784</v>
      </c>
      <c r="B1867" s="3">
        <v>46276</v>
      </c>
      <c r="C1867" s="4">
        <f>YEAR(SalesDataTable[[#This Row],[Order Date]])</f>
        <v>2026</v>
      </c>
      <c r="D1867" s="16" t="str">
        <f>"Q"&amp;ROUNDUP(MONTH(SalesDataTable[[#This Row],[Order Date]])/3,0)</f>
        <v>Q3</v>
      </c>
      <c r="E1867" s="4">
        <f>MONTH(SalesDataTable[[#This Row],[Order Date]])</f>
        <v>9</v>
      </c>
      <c r="F1867" s="16" t="str">
        <f>TEXT(SalesDataTable[[#This Row],[Order Date]],"MMM")</f>
        <v>Sep</v>
      </c>
      <c r="G1867" s="4" t="s">
        <v>11</v>
      </c>
      <c r="H1867" s="4" t="s">
        <v>52</v>
      </c>
      <c r="I1867" s="4" t="s">
        <v>28</v>
      </c>
      <c r="J1867" s="4" t="s">
        <v>13</v>
      </c>
      <c r="K1867" s="4" t="s">
        <v>4</v>
      </c>
      <c r="L1867" s="4" t="s">
        <v>5</v>
      </c>
      <c r="M1867" s="8">
        <v>4</v>
      </c>
      <c r="N1867" s="5">
        <v>81.69</v>
      </c>
      <c r="O1867" s="6">
        <v>0</v>
      </c>
      <c r="P1867" s="5">
        <v>42.23</v>
      </c>
      <c r="Q1867" s="5">
        <f t="shared" si="116"/>
        <v>326.76</v>
      </c>
      <c r="R1867" s="5">
        <f t="shared" si="117"/>
        <v>168.92</v>
      </c>
      <c r="S1867" s="5">
        <f t="shared" si="118"/>
        <v>157.84</v>
      </c>
      <c r="T1867" s="7">
        <f t="shared" si="119"/>
        <v>0.48304566042355246</v>
      </c>
    </row>
    <row r="1868" spans="1:20" ht="15.6">
      <c r="A1868" s="2">
        <v>1535</v>
      </c>
      <c r="B1868" s="3">
        <v>46276</v>
      </c>
      <c r="C1868" s="4">
        <f>YEAR(SalesDataTable[[#This Row],[Order Date]])</f>
        <v>2026</v>
      </c>
      <c r="D1868" s="16" t="str">
        <f>"Q"&amp;ROUNDUP(MONTH(SalesDataTable[[#This Row],[Order Date]])/3,0)</f>
        <v>Q3</v>
      </c>
      <c r="E1868" s="4">
        <f>MONTH(SalesDataTable[[#This Row],[Order Date]])</f>
        <v>9</v>
      </c>
      <c r="F1868" s="16" t="str">
        <f>TEXT(SalesDataTable[[#This Row],[Order Date]],"MMM")</f>
        <v>Sep</v>
      </c>
      <c r="G1868" s="4" t="s">
        <v>0</v>
      </c>
      <c r="H1868" s="4" t="s">
        <v>50</v>
      </c>
      <c r="I1868" s="4" t="s">
        <v>19</v>
      </c>
      <c r="J1868" s="4" t="s">
        <v>13</v>
      </c>
      <c r="K1868" s="4" t="s">
        <v>4</v>
      </c>
      <c r="L1868" s="4" t="s">
        <v>22</v>
      </c>
      <c r="M1868" s="8">
        <v>1</v>
      </c>
      <c r="N1868" s="5">
        <v>51.25</v>
      </c>
      <c r="O1868" s="6">
        <v>0.05</v>
      </c>
      <c r="P1868" s="5">
        <v>21.99</v>
      </c>
      <c r="Q1868" s="5">
        <f t="shared" si="116"/>
        <v>48.6875</v>
      </c>
      <c r="R1868" s="5">
        <f t="shared" si="117"/>
        <v>21.99</v>
      </c>
      <c r="S1868" s="5">
        <f t="shared" si="118"/>
        <v>26.697500000000002</v>
      </c>
      <c r="T1868" s="7">
        <f t="shared" si="119"/>
        <v>0.54834403080872918</v>
      </c>
    </row>
    <row r="1869" spans="1:20" ht="15.6">
      <c r="A1869" s="2">
        <v>1687</v>
      </c>
      <c r="B1869" s="3">
        <v>46276</v>
      </c>
      <c r="C1869" s="4">
        <f>YEAR(SalesDataTable[[#This Row],[Order Date]])</f>
        <v>2026</v>
      </c>
      <c r="D1869" s="16" t="str">
        <f>"Q"&amp;ROUNDUP(MONTH(SalesDataTable[[#This Row],[Order Date]])/3,0)</f>
        <v>Q3</v>
      </c>
      <c r="E1869" s="4">
        <f>MONTH(SalesDataTable[[#This Row],[Order Date]])</f>
        <v>9</v>
      </c>
      <c r="F1869" s="16" t="str">
        <f>TEXT(SalesDataTable[[#This Row],[Order Date]],"MMM")</f>
        <v>Sep</v>
      </c>
      <c r="G1869" s="4" t="s">
        <v>11</v>
      </c>
      <c r="H1869" s="4" t="s">
        <v>52</v>
      </c>
      <c r="I1869" s="4" t="s">
        <v>2</v>
      </c>
      <c r="J1869" s="4" t="s">
        <v>3</v>
      </c>
      <c r="K1869" s="4" t="s">
        <v>34</v>
      </c>
      <c r="L1869" s="4" t="s">
        <v>45</v>
      </c>
      <c r="M1869" s="8">
        <v>1</v>
      </c>
      <c r="N1869" s="5">
        <v>50.78</v>
      </c>
      <c r="O1869" s="6">
        <v>0.05</v>
      </c>
      <c r="P1869" s="5">
        <v>22.52</v>
      </c>
      <c r="Q1869" s="5">
        <f t="shared" si="116"/>
        <v>48.241</v>
      </c>
      <c r="R1869" s="5">
        <f t="shared" si="117"/>
        <v>22.52</v>
      </c>
      <c r="S1869" s="5">
        <f t="shared" si="118"/>
        <v>25.721</v>
      </c>
      <c r="T1869" s="7">
        <f t="shared" si="119"/>
        <v>0.5331771729441761</v>
      </c>
    </row>
    <row r="1870" spans="1:20" ht="15.6">
      <c r="A1870" s="2">
        <v>2162</v>
      </c>
      <c r="B1870" s="3">
        <v>46276</v>
      </c>
      <c r="C1870" s="4">
        <f>YEAR(SalesDataTable[[#This Row],[Order Date]])</f>
        <v>2026</v>
      </c>
      <c r="D1870" s="16" t="str">
        <f>"Q"&amp;ROUNDUP(MONTH(SalesDataTable[[#This Row],[Order Date]])/3,0)</f>
        <v>Q3</v>
      </c>
      <c r="E1870" s="4">
        <f>MONTH(SalesDataTable[[#This Row],[Order Date]])</f>
        <v>9</v>
      </c>
      <c r="F1870" s="16" t="str">
        <f>TEXT(SalesDataTable[[#This Row],[Order Date]],"MMM")</f>
        <v>Sep</v>
      </c>
      <c r="G1870" s="4" t="s">
        <v>6</v>
      </c>
      <c r="H1870" s="4" t="s">
        <v>7</v>
      </c>
      <c r="I1870" s="4" t="s">
        <v>2</v>
      </c>
      <c r="J1870" s="4" t="s">
        <v>13</v>
      </c>
      <c r="K1870" s="4" t="s">
        <v>14</v>
      </c>
      <c r="L1870" s="4" t="s">
        <v>44</v>
      </c>
      <c r="M1870" s="8">
        <v>1</v>
      </c>
      <c r="N1870" s="5">
        <v>133.31</v>
      </c>
      <c r="O1870" s="6">
        <v>0.05</v>
      </c>
      <c r="P1870" s="5">
        <v>67.790000000000006</v>
      </c>
      <c r="Q1870" s="5">
        <f t="shared" si="116"/>
        <v>126.64449999999999</v>
      </c>
      <c r="R1870" s="5">
        <f t="shared" si="117"/>
        <v>67.790000000000006</v>
      </c>
      <c r="S1870" s="5">
        <f t="shared" si="118"/>
        <v>58.854499999999987</v>
      </c>
      <c r="T1870" s="7">
        <f t="shared" si="119"/>
        <v>0.46472211584395684</v>
      </c>
    </row>
    <row r="1871" spans="1:20" ht="15.6">
      <c r="A1871" s="2">
        <v>2307</v>
      </c>
      <c r="B1871" s="3">
        <v>46276</v>
      </c>
      <c r="C1871" s="4">
        <f>YEAR(SalesDataTable[[#This Row],[Order Date]])</f>
        <v>2026</v>
      </c>
      <c r="D1871" s="16" t="str">
        <f>"Q"&amp;ROUNDUP(MONTH(SalesDataTable[[#This Row],[Order Date]])/3,0)</f>
        <v>Q3</v>
      </c>
      <c r="E1871" s="4">
        <f>MONTH(SalesDataTable[[#This Row],[Order Date]])</f>
        <v>9</v>
      </c>
      <c r="F1871" s="16" t="str">
        <f>TEXT(SalesDataTable[[#This Row],[Order Date]],"MMM")</f>
        <v>Sep</v>
      </c>
      <c r="G1871" s="4" t="s">
        <v>11</v>
      </c>
      <c r="H1871" s="4" t="s">
        <v>12</v>
      </c>
      <c r="I1871" s="4" t="s">
        <v>2</v>
      </c>
      <c r="J1871" s="4" t="s">
        <v>3</v>
      </c>
      <c r="K1871" s="4" t="s">
        <v>14</v>
      </c>
      <c r="L1871" s="4" t="s">
        <v>48</v>
      </c>
      <c r="M1871" s="8">
        <v>1</v>
      </c>
      <c r="N1871" s="5">
        <v>162.06</v>
      </c>
      <c r="O1871" s="6">
        <v>0</v>
      </c>
      <c r="P1871" s="5">
        <v>86.95</v>
      </c>
      <c r="Q1871" s="5">
        <f t="shared" si="116"/>
        <v>162.06</v>
      </c>
      <c r="R1871" s="5">
        <f t="shared" si="117"/>
        <v>86.95</v>
      </c>
      <c r="S1871" s="5">
        <f t="shared" si="118"/>
        <v>75.11</v>
      </c>
      <c r="T1871" s="7">
        <f t="shared" si="119"/>
        <v>0.4634703196347032</v>
      </c>
    </row>
    <row r="1872" spans="1:20" ht="15.6">
      <c r="A1872" s="2">
        <v>3976</v>
      </c>
      <c r="B1872" s="3">
        <v>46276</v>
      </c>
      <c r="C1872" s="4">
        <f>YEAR(SalesDataTable[[#This Row],[Order Date]])</f>
        <v>2026</v>
      </c>
      <c r="D1872" s="16" t="str">
        <f>"Q"&amp;ROUNDUP(MONTH(SalesDataTable[[#This Row],[Order Date]])/3,0)</f>
        <v>Q3</v>
      </c>
      <c r="E1872" s="4">
        <f>MONTH(SalesDataTable[[#This Row],[Order Date]])</f>
        <v>9</v>
      </c>
      <c r="F1872" s="16" t="str">
        <f>TEXT(SalesDataTable[[#This Row],[Order Date]],"MMM")</f>
        <v>Sep</v>
      </c>
      <c r="G1872" s="4" t="s">
        <v>11</v>
      </c>
      <c r="H1872" s="4" t="s">
        <v>25</v>
      </c>
      <c r="I1872" s="4" t="s">
        <v>19</v>
      </c>
      <c r="J1872" s="4" t="s">
        <v>3</v>
      </c>
      <c r="K1872" s="4" t="s">
        <v>14</v>
      </c>
      <c r="L1872" s="4" t="s">
        <v>15</v>
      </c>
      <c r="M1872" s="8">
        <v>2</v>
      </c>
      <c r="N1872" s="5">
        <v>37.03</v>
      </c>
      <c r="O1872" s="6">
        <v>0.1</v>
      </c>
      <c r="P1872" s="5">
        <v>13.46</v>
      </c>
      <c r="Q1872" s="5">
        <f t="shared" si="116"/>
        <v>66.654000000000011</v>
      </c>
      <c r="R1872" s="5">
        <f t="shared" si="117"/>
        <v>26.92</v>
      </c>
      <c r="S1872" s="5">
        <f t="shared" si="118"/>
        <v>39.734000000000009</v>
      </c>
      <c r="T1872" s="7">
        <f t="shared" si="119"/>
        <v>0.59612326342004984</v>
      </c>
    </row>
    <row r="1873" spans="1:20" ht="15.6">
      <c r="A1873" s="2">
        <v>5066</v>
      </c>
      <c r="B1873" s="3">
        <v>46276</v>
      </c>
      <c r="C1873" s="4">
        <f>YEAR(SalesDataTable[[#This Row],[Order Date]])</f>
        <v>2026</v>
      </c>
      <c r="D1873" s="16" t="str">
        <f>"Q"&amp;ROUNDUP(MONTH(SalesDataTable[[#This Row],[Order Date]])/3,0)</f>
        <v>Q3</v>
      </c>
      <c r="E1873" s="4">
        <f>MONTH(SalesDataTable[[#This Row],[Order Date]])</f>
        <v>9</v>
      </c>
      <c r="F1873" s="16" t="str">
        <f>TEXT(SalesDataTable[[#This Row],[Order Date]],"MMM")</f>
        <v>Sep</v>
      </c>
      <c r="G1873" s="4" t="s">
        <v>6</v>
      </c>
      <c r="H1873" s="4" t="s">
        <v>41</v>
      </c>
      <c r="I1873" s="4" t="s">
        <v>2</v>
      </c>
      <c r="J1873" s="4" t="s">
        <v>13</v>
      </c>
      <c r="K1873" s="4" t="s">
        <v>23</v>
      </c>
      <c r="L1873" s="4" t="s">
        <v>24</v>
      </c>
      <c r="M1873" s="8">
        <v>1</v>
      </c>
      <c r="N1873" s="5">
        <v>338.01</v>
      </c>
      <c r="O1873" s="6">
        <v>0</v>
      </c>
      <c r="P1873" s="5">
        <v>190.89</v>
      </c>
      <c r="Q1873" s="5">
        <f t="shared" si="116"/>
        <v>338.01</v>
      </c>
      <c r="R1873" s="5">
        <f t="shared" si="117"/>
        <v>190.89</v>
      </c>
      <c r="S1873" s="5">
        <f t="shared" si="118"/>
        <v>147.12</v>
      </c>
      <c r="T1873" s="7">
        <f t="shared" si="119"/>
        <v>0.43525339486997427</v>
      </c>
    </row>
    <row r="1874" spans="1:20" ht="15.6">
      <c r="A1874" s="2">
        <v>78</v>
      </c>
      <c r="B1874" s="3">
        <v>46277</v>
      </c>
      <c r="C1874" s="4">
        <f>YEAR(SalesDataTable[[#This Row],[Order Date]])</f>
        <v>2026</v>
      </c>
      <c r="D1874" s="16" t="str">
        <f>"Q"&amp;ROUNDUP(MONTH(SalesDataTable[[#This Row],[Order Date]])/3,0)</f>
        <v>Q3</v>
      </c>
      <c r="E1874" s="4">
        <f>MONTH(SalesDataTable[[#This Row],[Order Date]])</f>
        <v>9</v>
      </c>
      <c r="F1874" s="16" t="str">
        <f>TEXT(SalesDataTable[[#This Row],[Order Date]],"MMM")</f>
        <v>Sep</v>
      </c>
      <c r="G1874" s="4" t="s">
        <v>20</v>
      </c>
      <c r="H1874" s="4" t="s">
        <v>47</v>
      </c>
      <c r="I1874" s="4" t="s">
        <v>2</v>
      </c>
      <c r="J1874" s="4" t="s">
        <v>13</v>
      </c>
      <c r="K1874" s="4" t="s">
        <v>34</v>
      </c>
      <c r="L1874" s="4" t="s">
        <v>35</v>
      </c>
      <c r="M1874" s="8">
        <v>5</v>
      </c>
      <c r="N1874" s="5">
        <v>40.78</v>
      </c>
      <c r="O1874" s="6">
        <v>0.05</v>
      </c>
      <c r="P1874" s="5">
        <v>14.94</v>
      </c>
      <c r="Q1874" s="5">
        <f t="shared" si="116"/>
        <v>193.70499999999998</v>
      </c>
      <c r="R1874" s="5">
        <f t="shared" si="117"/>
        <v>74.7</v>
      </c>
      <c r="S1874" s="5">
        <f t="shared" si="118"/>
        <v>119.00499999999998</v>
      </c>
      <c r="T1874" s="7">
        <f t="shared" si="119"/>
        <v>0.61436204537828132</v>
      </c>
    </row>
    <row r="1875" spans="1:20" ht="15.6">
      <c r="A1875" s="2">
        <v>354</v>
      </c>
      <c r="B1875" s="3">
        <v>46277</v>
      </c>
      <c r="C1875" s="4">
        <f>YEAR(SalesDataTable[[#This Row],[Order Date]])</f>
        <v>2026</v>
      </c>
      <c r="D1875" s="16" t="str">
        <f>"Q"&amp;ROUNDUP(MONTH(SalesDataTable[[#This Row],[Order Date]])/3,0)</f>
        <v>Q3</v>
      </c>
      <c r="E1875" s="4">
        <f>MONTH(SalesDataTable[[#This Row],[Order Date]])</f>
        <v>9</v>
      </c>
      <c r="F1875" s="16" t="str">
        <f>TEXT(SalesDataTable[[#This Row],[Order Date]],"MMM")</f>
        <v>Sep</v>
      </c>
      <c r="G1875" s="4" t="s">
        <v>11</v>
      </c>
      <c r="H1875" s="4" t="s">
        <v>52</v>
      </c>
      <c r="I1875" s="4" t="s">
        <v>2</v>
      </c>
      <c r="J1875" s="4" t="s">
        <v>3</v>
      </c>
      <c r="K1875" s="4" t="s">
        <v>4</v>
      </c>
      <c r="L1875" s="4" t="s">
        <v>22</v>
      </c>
      <c r="M1875" s="8">
        <v>4</v>
      </c>
      <c r="N1875" s="5">
        <v>51.47</v>
      </c>
      <c r="O1875" s="6">
        <v>0</v>
      </c>
      <c r="P1875" s="5">
        <v>21.9</v>
      </c>
      <c r="Q1875" s="5">
        <f t="shared" si="116"/>
        <v>205.88</v>
      </c>
      <c r="R1875" s="5">
        <f t="shared" si="117"/>
        <v>87.6</v>
      </c>
      <c r="S1875" s="5">
        <f t="shared" si="118"/>
        <v>118.28</v>
      </c>
      <c r="T1875" s="7">
        <f t="shared" si="119"/>
        <v>0.57450942296483387</v>
      </c>
    </row>
    <row r="1876" spans="1:20" ht="15.6">
      <c r="A1876" s="2">
        <v>1738</v>
      </c>
      <c r="B1876" s="3">
        <v>46277</v>
      </c>
      <c r="C1876" s="4">
        <f>YEAR(SalesDataTable[[#This Row],[Order Date]])</f>
        <v>2026</v>
      </c>
      <c r="D1876" s="16" t="str">
        <f>"Q"&amp;ROUNDUP(MONTH(SalesDataTable[[#This Row],[Order Date]])/3,0)</f>
        <v>Q3</v>
      </c>
      <c r="E1876" s="4">
        <f>MONTH(SalesDataTable[[#This Row],[Order Date]])</f>
        <v>9</v>
      </c>
      <c r="F1876" s="16" t="str">
        <f>TEXT(SalesDataTable[[#This Row],[Order Date]],"MMM")</f>
        <v>Sep</v>
      </c>
      <c r="G1876" s="4" t="s">
        <v>0</v>
      </c>
      <c r="H1876" s="4" t="s">
        <v>50</v>
      </c>
      <c r="I1876" s="4" t="s">
        <v>8</v>
      </c>
      <c r="J1876" s="4" t="s">
        <v>16</v>
      </c>
      <c r="K1876" s="4" t="s">
        <v>9</v>
      </c>
      <c r="L1876" s="4" t="s">
        <v>17</v>
      </c>
      <c r="M1876" s="8">
        <v>10</v>
      </c>
      <c r="N1876" s="5">
        <v>144.4</v>
      </c>
      <c r="O1876" s="6">
        <v>0.1</v>
      </c>
      <c r="P1876" s="5">
        <v>81.069999999999993</v>
      </c>
      <c r="Q1876" s="5">
        <f t="shared" si="116"/>
        <v>1299.6000000000001</v>
      </c>
      <c r="R1876" s="5">
        <f t="shared" si="117"/>
        <v>810.69999999999993</v>
      </c>
      <c r="S1876" s="5">
        <f t="shared" si="118"/>
        <v>488.9000000000002</v>
      </c>
      <c r="T1876" s="7">
        <f t="shared" si="119"/>
        <v>0.37619267466912909</v>
      </c>
    </row>
    <row r="1877" spans="1:20" ht="15.6">
      <c r="A1877" s="2">
        <v>1900</v>
      </c>
      <c r="B1877" s="3">
        <v>46277</v>
      </c>
      <c r="C1877" s="4">
        <f>YEAR(SalesDataTable[[#This Row],[Order Date]])</f>
        <v>2026</v>
      </c>
      <c r="D1877" s="16" t="str">
        <f>"Q"&amp;ROUNDUP(MONTH(SalesDataTable[[#This Row],[Order Date]])/3,0)</f>
        <v>Q3</v>
      </c>
      <c r="E1877" s="4">
        <f>MONTH(SalesDataTable[[#This Row],[Order Date]])</f>
        <v>9</v>
      </c>
      <c r="F1877" s="16" t="str">
        <f>TEXT(SalesDataTable[[#This Row],[Order Date]],"MMM")</f>
        <v>Sep</v>
      </c>
      <c r="G1877" s="4" t="s">
        <v>6</v>
      </c>
      <c r="H1877" s="4" t="s">
        <v>27</v>
      </c>
      <c r="I1877" s="4" t="s">
        <v>19</v>
      </c>
      <c r="J1877" s="4" t="s">
        <v>13</v>
      </c>
      <c r="K1877" s="4" t="s">
        <v>34</v>
      </c>
      <c r="L1877" s="4" t="s">
        <v>45</v>
      </c>
      <c r="M1877" s="8">
        <v>1</v>
      </c>
      <c r="N1877" s="5">
        <v>51.34</v>
      </c>
      <c r="O1877" s="6">
        <v>0.1</v>
      </c>
      <c r="P1877" s="5">
        <v>22.63</v>
      </c>
      <c r="Q1877" s="5">
        <f t="shared" si="116"/>
        <v>46.206000000000003</v>
      </c>
      <c r="R1877" s="5">
        <f t="shared" si="117"/>
        <v>22.63</v>
      </c>
      <c r="S1877" s="5">
        <f t="shared" si="118"/>
        <v>23.576000000000004</v>
      </c>
      <c r="T1877" s="7">
        <f t="shared" si="119"/>
        <v>0.51023676578799293</v>
      </c>
    </row>
    <row r="1878" spans="1:20" ht="15.6">
      <c r="A1878" s="2">
        <v>3375</v>
      </c>
      <c r="B1878" s="3">
        <v>46277</v>
      </c>
      <c r="C1878" s="4">
        <f>YEAR(SalesDataTable[[#This Row],[Order Date]])</f>
        <v>2026</v>
      </c>
      <c r="D1878" s="16" t="str">
        <f>"Q"&amp;ROUNDUP(MONTH(SalesDataTable[[#This Row],[Order Date]])/3,0)</f>
        <v>Q3</v>
      </c>
      <c r="E1878" s="4">
        <f>MONTH(SalesDataTable[[#This Row],[Order Date]])</f>
        <v>9</v>
      </c>
      <c r="F1878" s="16" t="str">
        <f>TEXT(SalesDataTable[[#This Row],[Order Date]],"MMM")</f>
        <v>Sep</v>
      </c>
      <c r="G1878" s="4" t="s">
        <v>6</v>
      </c>
      <c r="H1878" s="4" t="s">
        <v>7</v>
      </c>
      <c r="I1878" s="4" t="s">
        <v>8</v>
      </c>
      <c r="J1878" s="4" t="s">
        <v>3</v>
      </c>
      <c r="K1878" s="4" t="s">
        <v>14</v>
      </c>
      <c r="L1878" s="4" t="s">
        <v>32</v>
      </c>
      <c r="M1878" s="8">
        <v>6</v>
      </c>
      <c r="N1878" s="5">
        <v>47.72</v>
      </c>
      <c r="O1878" s="6">
        <v>0.1</v>
      </c>
      <c r="P1878" s="5">
        <v>18.41</v>
      </c>
      <c r="Q1878" s="5">
        <f t="shared" si="116"/>
        <v>257.68799999999999</v>
      </c>
      <c r="R1878" s="5">
        <f t="shared" si="117"/>
        <v>110.46000000000001</v>
      </c>
      <c r="S1878" s="5">
        <f t="shared" si="118"/>
        <v>147.22799999999998</v>
      </c>
      <c r="T1878" s="7">
        <f t="shared" si="119"/>
        <v>0.57134208810654741</v>
      </c>
    </row>
    <row r="1879" spans="1:20" ht="15.6">
      <c r="A1879" s="2">
        <v>3567</v>
      </c>
      <c r="B1879" s="3">
        <v>46277</v>
      </c>
      <c r="C1879" s="4">
        <f>YEAR(SalesDataTable[[#This Row],[Order Date]])</f>
        <v>2026</v>
      </c>
      <c r="D1879" s="16" t="str">
        <f>"Q"&amp;ROUNDUP(MONTH(SalesDataTable[[#This Row],[Order Date]])/3,0)</f>
        <v>Q3</v>
      </c>
      <c r="E1879" s="4">
        <f>MONTH(SalesDataTable[[#This Row],[Order Date]])</f>
        <v>9</v>
      </c>
      <c r="F1879" s="16" t="str">
        <f>TEXT(SalesDataTable[[#This Row],[Order Date]],"MMM")</f>
        <v>Sep</v>
      </c>
      <c r="G1879" s="4" t="s">
        <v>6</v>
      </c>
      <c r="H1879" s="4" t="s">
        <v>41</v>
      </c>
      <c r="I1879" s="4" t="s">
        <v>2</v>
      </c>
      <c r="J1879" s="4" t="s">
        <v>16</v>
      </c>
      <c r="K1879" s="4" t="s">
        <v>23</v>
      </c>
      <c r="L1879" s="4" t="s">
        <v>40</v>
      </c>
      <c r="M1879" s="8">
        <v>1</v>
      </c>
      <c r="N1879" s="5">
        <v>81.489999999999995</v>
      </c>
      <c r="O1879" s="6">
        <v>0.1</v>
      </c>
      <c r="P1879" s="5">
        <v>38.83</v>
      </c>
      <c r="Q1879" s="5">
        <f t="shared" si="116"/>
        <v>73.340999999999994</v>
      </c>
      <c r="R1879" s="5">
        <f t="shared" si="117"/>
        <v>38.83</v>
      </c>
      <c r="S1879" s="5">
        <f t="shared" si="118"/>
        <v>34.510999999999996</v>
      </c>
      <c r="T1879" s="7">
        <f t="shared" si="119"/>
        <v>0.47055535103148305</v>
      </c>
    </row>
    <row r="1880" spans="1:20" ht="15.6">
      <c r="A1880" s="2">
        <v>4106</v>
      </c>
      <c r="B1880" s="3">
        <v>46277</v>
      </c>
      <c r="C1880" s="4">
        <f>YEAR(SalesDataTable[[#This Row],[Order Date]])</f>
        <v>2026</v>
      </c>
      <c r="D1880" s="16" t="str">
        <f>"Q"&amp;ROUNDUP(MONTH(SalesDataTable[[#This Row],[Order Date]])/3,0)</f>
        <v>Q3</v>
      </c>
      <c r="E1880" s="4">
        <f>MONTH(SalesDataTable[[#This Row],[Order Date]])</f>
        <v>9</v>
      </c>
      <c r="F1880" s="16" t="str">
        <f>TEXT(SalesDataTable[[#This Row],[Order Date]],"MMM")</f>
        <v>Sep</v>
      </c>
      <c r="G1880" s="4" t="s">
        <v>6</v>
      </c>
      <c r="H1880" s="4" t="s">
        <v>27</v>
      </c>
      <c r="I1880" s="4" t="s">
        <v>19</v>
      </c>
      <c r="J1880" s="4" t="s">
        <v>3</v>
      </c>
      <c r="K1880" s="4" t="s">
        <v>4</v>
      </c>
      <c r="L1880" s="4" t="s">
        <v>26</v>
      </c>
      <c r="M1880" s="8">
        <v>2</v>
      </c>
      <c r="N1880" s="5">
        <v>39.700000000000003</v>
      </c>
      <c r="O1880" s="6">
        <v>0</v>
      </c>
      <c r="P1880" s="5">
        <v>16.32</v>
      </c>
      <c r="Q1880" s="5">
        <f t="shared" si="116"/>
        <v>79.400000000000006</v>
      </c>
      <c r="R1880" s="5">
        <f t="shared" si="117"/>
        <v>32.64</v>
      </c>
      <c r="S1880" s="5">
        <f t="shared" si="118"/>
        <v>46.760000000000005</v>
      </c>
      <c r="T1880" s="7">
        <f t="shared" si="119"/>
        <v>0.58891687657430736</v>
      </c>
    </row>
    <row r="1881" spans="1:20" ht="15.6">
      <c r="A1881" s="2">
        <v>4293</v>
      </c>
      <c r="B1881" s="3">
        <v>46277</v>
      </c>
      <c r="C1881" s="4">
        <f>YEAR(SalesDataTable[[#This Row],[Order Date]])</f>
        <v>2026</v>
      </c>
      <c r="D1881" s="16" t="str">
        <f>"Q"&amp;ROUNDUP(MONTH(SalesDataTable[[#This Row],[Order Date]])/3,0)</f>
        <v>Q3</v>
      </c>
      <c r="E1881" s="4">
        <f>MONTH(SalesDataTable[[#This Row],[Order Date]])</f>
        <v>9</v>
      </c>
      <c r="F1881" s="16" t="str">
        <f>TEXT(SalesDataTable[[#This Row],[Order Date]],"MMM")</f>
        <v>Sep</v>
      </c>
      <c r="G1881" s="4" t="s">
        <v>6</v>
      </c>
      <c r="H1881" s="4" t="s">
        <v>43</v>
      </c>
      <c r="I1881" s="4" t="s">
        <v>8</v>
      </c>
      <c r="J1881" s="4" t="s">
        <v>13</v>
      </c>
      <c r="K1881" s="4" t="s">
        <v>23</v>
      </c>
      <c r="L1881" s="4" t="s">
        <v>24</v>
      </c>
      <c r="M1881" s="8">
        <v>4</v>
      </c>
      <c r="N1881" s="5">
        <v>344.67</v>
      </c>
      <c r="O1881" s="6">
        <v>0.1</v>
      </c>
      <c r="P1881" s="5">
        <v>195.35</v>
      </c>
      <c r="Q1881" s="5">
        <f t="shared" si="116"/>
        <v>1240.8120000000001</v>
      </c>
      <c r="R1881" s="5">
        <f t="shared" si="117"/>
        <v>781.4</v>
      </c>
      <c r="S1881" s="5">
        <f t="shared" si="118"/>
        <v>459.41200000000015</v>
      </c>
      <c r="T1881" s="7">
        <f t="shared" si="119"/>
        <v>0.37025109363868186</v>
      </c>
    </row>
    <row r="1882" spans="1:20" ht="15.6">
      <c r="A1882" s="2">
        <v>4859</v>
      </c>
      <c r="B1882" s="3">
        <v>46277</v>
      </c>
      <c r="C1882" s="4">
        <f>YEAR(SalesDataTable[[#This Row],[Order Date]])</f>
        <v>2026</v>
      </c>
      <c r="D1882" s="16" t="str">
        <f>"Q"&amp;ROUNDUP(MONTH(SalesDataTable[[#This Row],[Order Date]])/3,0)</f>
        <v>Q3</v>
      </c>
      <c r="E1882" s="4">
        <f>MONTH(SalesDataTable[[#This Row],[Order Date]])</f>
        <v>9</v>
      </c>
      <c r="F1882" s="16" t="str">
        <f>TEXT(SalesDataTable[[#This Row],[Order Date]],"MMM")</f>
        <v>Sep</v>
      </c>
      <c r="G1882" s="4" t="s">
        <v>0</v>
      </c>
      <c r="H1882" s="4" t="s">
        <v>1</v>
      </c>
      <c r="I1882" s="4" t="s">
        <v>2</v>
      </c>
      <c r="J1882" s="4" t="s">
        <v>3</v>
      </c>
      <c r="K1882" s="4" t="s">
        <v>4</v>
      </c>
      <c r="L1882" s="4" t="s">
        <v>5</v>
      </c>
      <c r="M1882" s="8">
        <v>1</v>
      </c>
      <c r="N1882" s="5">
        <v>80.39</v>
      </c>
      <c r="O1882" s="6">
        <v>0</v>
      </c>
      <c r="P1882" s="5">
        <v>42.85</v>
      </c>
      <c r="Q1882" s="5">
        <f t="shared" si="116"/>
        <v>80.39</v>
      </c>
      <c r="R1882" s="5">
        <f t="shared" si="117"/>
        <v>42.85</v>
      </c>
      <c r="S1882" s="5">
        <f t="shared" si="118"/>
        <v>37.54</v>
      </c>
      <c r="T1882" s="7">
        <f t="shared" si="119"/>
        <v>0.46697350416718497</v>
      </c>
    </row>
    <row r="1883" spans="1:20" ht="15.6">
      <c r="A1883" s="2">
        <v>770</v>
      </c>
      <c r="B1883" s="3">
        <v>46278</v>
      </c>
      <c r="C1883" s="4">
        <f>YEAR(SalesDataTable[[#This Row],[Order Date]])</f>
        <v>2026</v>
      </c>
      <c r="D1883" s="16" t="str">
        <f>"Q"&amp;ROUNDUP(MONTH(SalesDataTable[[#This Row],[Order Date]])/3,0)</f>
        <v>Q3</v>
      </c>
      <c r="E1883" s="4">
        <f>MONTH(SalesDataTable[[#This Row],[Order Date]])</f>
        <v>9</v>
      </c>
      <c r="F1883" s="16" t="str">
        <f>TEXT(SalesDataTable[[#This Row],[Order Date]],"MMM")</f>
        <v>Sep</v>
      </c>
      <c r="G1883" s="4" t="s">
        <v>11</v>
      </c>
      <c r="H1883" s="4" t="s">
        <v>18</v>
      </c>
      <c r="I1883" s="4" t="s">
        <v>19</v>
      </c>
      <c r="J1883" s="4" t="s">
        <v>3</v>
      </c>
      <c r="K1883" s="4" t="s">
        <v>9</v>
      </c>
      <c r="L1883" s="4" t="s">
        <v>17</v>
      </c>
      <c r="M1883" s="8">
        <v>1</v>
      </c>
      <c r="N1883" s="5">
        <v>143.66999999999999</v>
      </c>
      <c r="O1883" s="6">
        <v>0.1</v>
      </c>
      <c r="P1883" s="5">
        <v>79.89</v>
      </c>
      <c r="Q1883" s="5">
        <f t="shared" si="116"/>
        <v>129.303</v>
      </c>
      <c r="R1883" s="5">
        <f t="shared" si="117"/>
        <v>79.89</v>
      </c>
      <c r="S1883" s="5">
        <f t="shared" si="118"/>
        <v>49.412999999999997</v>
      </c>
      <c r="T1883" s="7">
        <f t="shared" si="119"/>
        <v>0.38214890605786406</v>
      </c>
    </row>
    <row r="1884" spans="1:20" ht="15.6">
      <c r="A1884" s="2">
        <v>1375</v>
      </c>
      <c r="B1884" s="3">
        <v>46278</v>
      </c>
      <c r="C1884" s="4">
        <f>YEAR(SalesDataTable[[#This Row],[Order Date]])</f>
        <v>2026</v>
      </c>
      <c r="D1884" s="16" t="str">
        <f>"Q"&amp;ROUNDUP(MONTH(SalesDataTable[[#This Row],[Order Date]])/3,0)</f>
        <v>Q3</v>
      </c>
      <c r="E1884" s="4">
        <f>MONTH(SalesDataTable[[#This Row],[Order Date]])</f>
        <v>9</v>
      </c>
      <c r="F1884" s="16" t="str">
        <f>TEXT(SalesDataTable[[#This Row],[Order Date]],"MMM")</f>
        <v>Sep</v>
      </c>
      <c r="G1884" s="4" t="s">
        <v>6</v>
      </c>
      <c r="H1884" s="4" t="s">
        <v>43</v>
      </c>
      <c r="I1884" s="4" t="s">
        <v>19</v>
      </c>
      <c r="J1884" s="4" t="s">
        <v>3</v>
      </c>
      <c r="K1884" s="4" t="s">
        <v>14</v>
      </c>
      <c r="L1884" s="4" t="s">
        <v>15</v>
      </c>
      <c r="M1884" s="8">
        <v>1</v>
      </c>
      <c r="N1884" s="5">
        <v>35.86</v>
      </c>
      <c r="O1884" s="6">
        <v>0</v>
      </c>
      <c r="P1884" s="5">
        <v>13.33</v>
      </c>
      <c r="Q1884" s="5">
        <f t="shared" si="116"/>
        <v>35.86</v>
      </c>
      <c r="R1884" s="5">
        <f t="shared" si="117"/>
        <v>13.33</v>
      </c>
      <c r="S1884" s="5">
        <f t="shared" si="118"/>
        <v>22.53</v>
      </c>
      <c r="T1884" s="7">
        <f t="shared" si="119"/>
        <v>0.62827663134411604</v>
      </c>
    </row>
    <row r="1885" spans="1:20" ht="15.6">
      <c r="A1885" s="2">
        <v>2063</v>
      </c>
      <c r="B1885" s="3">
        <v>46278</v>
      </c>
      <c r="C1885" s="4">
        <f>YEAR(SalesDataTable[[#This Row],[Order Date]])</f>
        <v>2026</v>
      </c>
      <c r="D1885" s="16" t="str">
        <f>"Q"&amp;ROUNDUP(MONTH(SalesDataTable[[#This Row],[Order Date]])/3,0)</f>
        <v>Q3</v>
      </c>
      <c r="E1885" s="4">
        <f>MONTH(SalesDataTable[[#This Row],[Order Date]])</f>
        <v>9</v>
      </c>
      <c r="F1885" s="16" t="str">
        <f>TEXT(SalesDataTable[[#This Row],[Order Date]],"MMM")</f>
        <v>Sep</v>
      </c>
      <c r="G1885" s="4" t="s">
        <v>6</v>
      </c>
      <c r="H1885" s="4" t="s">
        <v>49</v>
      </c>
      <c r="I1885" s="4" t="s">
        <v>19</v>
      </c>
      <c r="J1885" s="4" t="s">
        <v>3</v>
      </c>
      <c r="K1885" s="4" t="s">
        <v>14</v>
      </c>
      <c r="L1885" s="4" t="s">
        <v>44</v>
      </c>
      <c r="M1885" s="8">
        <v>3</v>
      </c>
      <c r="N1885" s="5">
        <v>130.28</v>
      </c>
      <c r="O1885" s="6">
        <v>0.1</v>
      </c>
      <c r="P1885" s="5">
        <v>65.33</v>
      </c>
      <c r="Q1885" s="5">
        <f t="shared" si="116"/>
        <v>351.75600000000003</v>
      </c>
      <c r="R1885" s="5">
        <f t="shared" si="117"/>
        <v>195.99</v>
      </c>
      <c r="S1885" s="5">
        <f t="shared" si="118"/>
        <v>155.76600000000002</v>
      </c>
      <c r="T1885" s="7">
        <f t="shared" si="119"/>
        <v>0.44282400300208102</v>
      </c>
    </row>
    <row r="1886" spans="1:20" ht="15.6">
      <c r="A1886" s="2">
        <v>2563</v>
      </c>
      <c r="B1886" s="3">
        <v>46278</v>
      </c>
      <c r="C1886" s="4">
        <f>YEAR(SalesDataTable[[#This Row],[Order Date]])</f>
        <v>2026</v>
      </c>
      <c r="D1886" s="16" t="str">
        <f>"Q"&amp;ROUNDUP(MONTH(SalesDataTable[[#This Row],[Order Date]])/3,0)</f>
        <v>Q3</v>
      </c>
      <c r="E1886" s="4">
        <f>MONTH(SalesDataTable[[#This Row],[Order Date]])</f>
        <v>9</v>
      </c>
      <c r="F1886" s="16" t="str">
        <f>TEXT(SalesDataTable[[#This Row],[Order Date]],"MMM")</f>
        <v>Sep</v>
      </c>
      <c r="G1886" s="4" t="s">
        <v>6</v>
      </c>
      <c r="H1886" s="4" t="s">
        <v>27</v>
      </c>
      <c r="I1886" s="4" t="s">
        <v>28</v>
      </c>
      <c r="J1886" s="4" t="s">
        <v>3</v>
      </c>
      <c r="K1886" s="4" t="s">
        <v>9</v>
      </c>
      <c r="L1886" s="4" t="s">
        <v>37</v>
      </c>
      <c r="M1886" s="8">
        <v>1</v>
      </c>
      <c r="N1886" s="5">
        <v>157.88999999999999</v>
      </c>
      <c r="O1886" s="6">
        <v>0.1</v>
      </c>
      <c r="P1886" s="5">
        <v>78.209999999999994</v>
      </c>
      <c r="Q1886" s="5">
        <f t="shared" si="116"/>
        <v>142.101</v>
      </c>
      <c r="R1886" s="5">
        <f t="shared" si="117"/>
        <v>78.209999999999994</v>
      </c>
      <c r="S1886" s="5">
        <f t="shared" si="118"/>
        <v>63.891000000000005</v>
      </c>
      <c r="T1886" s="7">
        <f t="shared" si="119"/>
        <v>0.44961682183798851</v>
      </c>
    </row>
    <row r="1887" spans="1:20" ht="15.6">
      <c r="A1887" s="2">
        <v>2786</v>
      </c>
      <c r="B1887" s="3">
        <v>46278</v>
      </c>
      <c r="C1887" s="4">
        <f>YEAR(SalesDataTable[[#This Row],[Order Date]])</f>
        <v>2026</v>
      </c>
      <c r="D1887" s="16" t="str">
        <f>"Q"&amp;ROUNDUP(MONTH(SalesDataTable[[#This Row],[Order Date]])/3,0)</f>
        <v>Q3</v>
      </c>
      <c r="E1887" s="4">
        <f>MONTH(SalesDataTable[[#This Row],[Order Date]])</f>
        <v>9</v>
      </c>
      <c r="F1887" s="16" t="str">
        <f>TEXT(SalesDataTable[[#This Row],[Order Date]],"MMM")</f>
        <v>Sep</v>
      </c>
      <c r="G1887" s="4" t="s">
        <v>20</v>
      </c>
      <c r="H1887" s="4" t="s">
        <v>33</v>
      </c>
      <c r="I1887" s="4" t="s">
        <v>2</v>
      </c>
      <c r="J1887" s="4" t="s">
        <v>13</v>
      </c>
      <c r="K1887" s="4" t="s">
        <v>34</v>
      </c>
      <c r="L1887" s="4" t="s">
        <v>35</v>
      </c>
      <c r="M1887" s="8">
        <v>2</v>
      </c>
      <c r="N1887" s="5">
        <v>40.83</v>
      </c>
      <c r="O1887" s="6">
        <v>0</v>
      </c>
      <c r="P1887" s="5">
        <v>14.56</v>
      </c>
      <c r="Q1887" s="5">
        <f t="shared" si="116"/>
        <v>81.66</v>
      </c>
      <c r="R1887" s="5">
        <f t="shared" si="117"/>
        <v>29.12</v>
      </c>
      <c r="S1887" s="5">
        <f t="shared" si="118"/>
        <v>52.539999999999992</v>
      </c>
      <c r="T1887" s="7">
        <f t="shared" si="119"/>
        <v>0.64339946118050451</v>
      </c>
    </row>
    <row r="1888" spans="1:20" ht="15.6">
      <c r="A1888" s="2">
        <v>3269</v>
      </c>
      <c r="B1888" s="3">
        <v>46278</v>
      </c>
      <c r="C1888" s="4">
        <f>YEAR(SalesDataTable[[#This Row],[Order Date]])</f>
        <v>2026</v>
      </c>
      <c r="D1888" s="16" t="str">
        <f>"Q"&amp;ROUNDUP(MONTH(SalesDataTable[[#This Row],[Order Date]])/3,0)</f>
        <v>Q3</v>
      </c>
      <c r="E1888" s="4">
        <f>MONTH(SalesDataTable[[#This Row],[Order Date]])</f>
        <v>9</v>
      </c>
      <c r="F1888" s="16" t="str">
        <f>TEXT(SalesDataTable[[#This Row],[Order Date]],"MMM")</f>
        <v>Sep</v>
      </c>
      <c r="G1888" s="4" t="s">
        <v>11</v>
      </c>
      <c r="H1888" s="4" t="s">
        <v>52</v>
      </c>
      <c r="I1888" s="4" t="s">
        <v>19</v>
      </c>
      <c r="J1888" s="4" t="s">
        <v>13</v>
      </c>
      <c r="K1888" s="4" t="s">
        <v>34</v>
      </c>
      <c r="L1888" s="4" t="s">
        <v>42</v>
      </c>
      <c r="M1888" s="8">
        <v>2</v>
      </c>
      <c r="N1888" s="5">
        <v>37.119999999999997</v>
      </c>
      <c r="O1888" s="6">
        <v>0</v>
      </c>
      <c r="P1888" s="5">
        <v>14.26</v>
      </c>
      <c r="Q1888" s="5">
        <f t="shared" si="116"/>
        <v>74.239999999999995</v>
      </c>
      <c r="R1888" s="5">
        <f t="shared" si="117"/>
        <v>28.52</v>
      </c>
      <c r="S1888" s="5">
        <f t="shared" si="118"/>
        <v>45.72</v>
      </c>
      <c r="T1888" s="7">
        <f t="shared" si="119"/>
        <v>0.61584051724137934</v>
      </c>
    </row>
    <row r="1889" spans="1:20" ht="15.6">
      <c r="A1889" s="2">
        <v>3346</v>
      </c>
      <c r="B1889" s="3">
        <v>46278</v>
      </c>
      <c r="C1889" s="4">
        <f>YEAR(SalesDataTable[[#This Row],[Order Date]])</f>
        <v>2026</v>
      </c>
      <c r="D1889" s="16" t="str">
        <f>"Q"&amp;ROUNDUP(MONTH(SalesDataTable[[#This Row],[Order Date]])/3,0)</f>
        <v>Q3</v>
      </c>
      <c r="E1889" s="4">
        <f>MONTH(SalesDataTable[[#This Row],[Order Date]])</f>
        <v>9</v>
      </c>
      <c r="F1889" s="16" t="str">
        <f>TEXT(SalesDataTable[[#This Row],[Order Date]],"MMM")</f>
        <v>Sep</v>
      </c>
      <c r="G1889" s="4" t="s">
        <v>20</v>
      </c>
      <c r="H1889" s="4" t="s">
        <v>33</v>
      </c>
      <c r="I1889" s="4" t="s">
        <v>2</v>
      </c>
      <c r="J1889" s="4" t="s">
        <v>3</v>
      </c>
      <c r="K1889" s="4" t="s">
        <v>23</v>
      </c>
      <c r="L1889" s="4" t="s">
        <v>51</v>
      </c>
      <c r="M1889" s="8">
        <v>2</v>
      </c>
      <c r="N1889" s="5">
        <v>124.04</v>
      </c>
      <c r="O1889" s="6">
        <v>0.05</v>
      </c>
      <c r="P1889" s="5">
        <v>59.29</v>
      </c>
      <c r="Q1889" s="5">
        <f t="shared" si="116"/>
        <v>235.67599999999999</v>
      </c>
      <c r="R1889" s="5">
        <f t="shared" si="117"/>
        <v>118.58</v>
      </c>
      <c r="S1889" s="5">
        <f t="shared" si="118"/>
        <v>117.09599999999999</v>
      </c>
      <c r="T1889" s="7">
        <f t="shared" si="119"/>
        <v>0.49685160983723414</v>
      </c>
    </row>
    <row r="1890" spans="1:20" ht="15.6">
      <c r="A1890" s="2">
        <v>4097</v>
      </c>
      <c r="B1890" s="3">
        <v>46278</v>
      </c>
      <c r="C1890" s="4">
        <f>YEAR(SalesDataTable[[#This Row],[Order Date]])</f>
        <v>2026</v>
      </c>
      <c r="D1890" s="16" t="str">
        <f>"Q"&amp;ROUNDUP(MONTH(SalesDataTable[[#This Row],[Order Date]])/3,0)</f>
        <v>Q3</v>
      </c>
      <c r="E1890" s="4">
        <f>MONTH(SalesDataTable[[#This Row],[Order Date]])</f>
        <v>9</v>
      </c>
      <c r="F1890" s="16" t="str">
        <f>TEXT(SalesDataTable[[#This Row],[Order Date]],"MMM")</f>
        <v>Sep</v>
      </c>
      <c r="G1890" s="4" t="s">
        <v>6</v>
      </c>
      <c r="H1890" s="4" t="s">
        <v>43</v>
      </c>
      <c r="I1890" s="4" t="s">
        <v>2</v>
      </c>
      <c r="J1890" s="4" t="s">
        <v>3</v>
      </c>
      <c r="K1890" s="4" t="s">
        <v>9</v>
      </c>
      <c r="L1890" s="4" t="s">
        <v>17</v>
      </c>
      <c r="M1890" s="8">
        <v>1</v>
      </c>
      <c r="N1890" s="5">
        <v>142.36000000000001</v>
      </c>
      <c r="O1890" s="6">
        <v>0</v>
      </c>
      <c r="P1890" s="5">
        <v>78.3</v>
      </c>
      <c r="Q1890" s="5">
        <f t="shared" si="116"/>
        <v>142.36000000000001</v>
      </c>
      <c r="R1890" s="5">
        <f t="shared" si="117"/>
        <v>78.3</v>
      </c>
      <c r="S1890" s="5">
        <f t="shared" si="118"/>
        <v>64.060000000000016</v>
      </c>
      <c r="T1890" s="7">
        <f t="shared" si="119"/>
        <v>0.44998595110986239</v>
      </c>
    </row>
    <row r="1891" spans="1:20" ht="15.6">
      <c r="A1891" s="2">
        <v>4208</v>
      </c>
      <c r="B1891" s="3">
        <v>46278</v>
      </c>
      <c r="C1891" s="4">
        <f>YEAR(SalesDataTable[[#This Row],[Order Date]])</f>
        <v>2026</v>
      </c>
      <c r="D1891" s="16" t="str">
        <f>"Q"&amp;ROUNDUP(MONTH(SalesDataTable[[#This Row],[Order Date]])/3,0)</f>
        <v>Q3</v>
      </c>
      <c r="E1891" s="4">
        <f>MONTH(SalesDataTable[[#This Row],[Order Date]])</f>
        <v>9</v>
      </c>
      <c r="F1891" s="16" t="str">
        <f>TEXT(SalesDataTable[[#This Row],[Order Date]],"MMM")</f>
        <v>Sep</v>
      </c>
      <c r="G1891" s="4" t="s">
        <v>6</v>
      </c>
      <c r="H1891" s="4" t="s">
        <v>43</v>
      </c>
      <c r="I1891" s="4" t="s">
        <v>8</v>
      </c>
      <c r="J1891" s="4" t="s">
        <v>16</v>
      </c>
      <c r="K1891" s="4" t="s">
        <v>4</v>
      </c>
      <c r="L1891" s="4" t="s">
        <v>30</v>
      </c>
      <c r="M1891" s="8">
        <v>6</v>
      </c>
      <c r="N1891" s="5">
        <v>104.11</v>
      </c>
      <c r="O1891" s="6">
        <v>0.1</v>
      </c>
      <c r="P1891" s="5">
        <v>49</v>
      </c>
      <c r="Q1891" s="5">
        <f t="shared" si="116"/>
        <v>562.19399999999996</v>
      </c>
      <c r="R1891" s="5">
        <f t="shared" si="117"/>
        <v>294</v>
      </c>
      <c r="S1891" s="5">
        <f t="shared" si="118"/>
        <v>268.19399999999996</v>
      </c>
      <c r="T1891" s="7">
        <f t="shared" si="119"/>
        <v>0.47704884790659446</v>
      </c>
    </row>
    <row r="1892" spans="1:20" ht="15.6">
      <c r="A1892" s="2">
        <v>4606</v>
      </c>
      <c r="B1892" s="3">
        <v>46278</v>
      </c>
      <c r="C1892" s="4">
        <f>YEAR(SalesDataTable[[#This Row],[Order Date]])</f>
        <v>2026</v>
      </c>
      <c r="D1892" s="16" t="str">
        <f>"Q"&amp;ROUNDUP(MONTH(SalesDataTable[[#This Row],[Order Date]])/3,0)</f>
        <v>Q3</v>
      </c>
      <c r="E1892" s="4">
        <f>MONTH(SalesDataTable[[#This Row],[Order Date]])</f>
        <v>9</v>
      </c>
      <c r="F1892" s="16" t="str">
        <f>TEXT(SalesDataTable[[#This Row],[Order Date]],"MMM")</f>
        <v>Sep</v>
      </c>
      <c r="G1892" s="4" t="s">
        <v>20</v>
      </c>
      <c r="H1892" s="4" t="s">
        <v>33</v>
      </c>
      <c r="I1892" s="4" t="s">
        <v>2</v>
      </c>
      <c r="J1892" s="4" t="s">
        <v>16</v>
      </c>
      <c r="K1892" s="4" t="s">
        <v>23</v>
      </c>
      <c r="L1892" s="4" t="s">
        <v>24</v>
      </c>
      <c r="M1892" s="8">
        <v>1</v>
      </c>
      <c r="N1892" s="5">
        <v>335.02</v>
      </c>
      <c r="O1892" s="6">
        <v>0.05</v>
      </c>
      <c r="P1892" s="5">
        <v>198.44</v>
      </c>
      <c r="Q1892" s="5">
        <f t="shared" si="116"/>
        <v>318.26899999999995</v>
      </c>
      <c r="R1892" s="5">
        <f t="shared" si="117"/>
        <v>198.44</v>
      </c>
      <c r="S1892" s="5">
        <f t="shared" si="118"/>
        <v>119.82899999999995</v>
      </c>
      <c r="T1892" s="7">
        <f t="shared" si="119"/>
        <v>0.3765022669502841</v>
      </c>
    </row>
    <row r="1893" spans="1:20" ht="15.6">
      <c r="A1893" s="2">
        <v>222</v>
      </c>
      <c r="B1893" s="3">
        <v>46279</v>
      </c>
      <c r="C1893" s="4">
        <f>YEAR(SalesDataTable[[#This Row],[Order Date]])</f>
        <v>2026</v>
      </c>
      <c r="D1893" s="16" t="str">
        <f>"Q"&amp;ROUNDUP(MONTH(SalesDataTable[[#This Row],[Order Date]])/3,0)</f>
        <v>Q3</v>
      </c>
      <c r="E1893" s="4">
        <f>MONTH(SalesDataTable[[#This Row],[Order Date]])</f>
        <v>9</v>
      </c>
      <c r="F1893" s="16" t="str">
        <f>TEXT(SalesDataTable[[#This Row],[Order Date]],"MMM")</f>
        <v>Sep</v>
      </c>
      <c r="G1893" s="4" t="s">
        <v>6</v>
      </c>
      <c r="H1893" s="4" t="s">
        <v>43</v>
      </c>
      <c r="I1893" s="4" t="s">
        <v>2</v>
      </c>
      <c r="J1893" s="4" t="s">
        <v>3</v>
      </c>
      <c r="K1893" s="4" t="s">
        <v>4</v>
      </c>
      <c r="L1893" s="4" t="s">
        <v>22</v>
      </c>
      <c r="M1893" s="8">
        <v>2</v>
      </c>
      <c r="N1893" s="5">
        <v>49.69</v>
      </c>
      <c r="O1893" s="6">
        <v>0.05</v>
      </c>
      <c r="P1893" s="5">
        <v>22.55</v>
      </c>
      <c r="Q1893" s="5">
        <f t="shared" si="116"/>
        <v>94.410999999999987</v>
      </c>
      <c r="R1893" s="5">
        <f t="shared" si="117"/>
        <v>45.1</v>
      </c>
      <c r="S1893" s="5">
        <f t="shared" si="118"/>
        <v>49.310999999999986</v>
      </c>
      <c r="T1893" s="7">
        <f t="shared" si="119"/>
        <v>0.52230142674052804</v>
      </c>
    </row>
    <row r="1894" spans="1:20" ht="15.6">
      <c r="A1894" s="2">
        <v>241</v>
      </c>
      <c r="B1894" s="3">
        <v>46279</v>
      </c>
      <c r="C1894" s="4">
        <f>YEAR(SalesDataTable[[#This Row],[Order Date]])</f>
        <v>2026</v>
      </c>
      <c r="D1894" s="16" t="str">
        <f>"Q"&amp;ROUNDUP(MONTH(SalesDataTable[[#This Row],[Order Date]])/3,0)</f>
        <v>Q3</v>
      </c>
      <c r="E1894" s="4">
        <f>MONTH(SalesDataTable[[#This Row],[Order Date]])</f>
        <v>9</v>
      </c>
      <c r="F1894" s="16" t="str">
        <f>TEXT(SalesDataTable[[#This Row],[Order Date]],"MMM")</f>
        <v>Sep</v>
      </c>
      <c r="G1894" s="4" t="s">
        <v>11</v>
      </c>
      <c r="H1894" s="4" t="s">
        <v>25</v>
      </c>
      <c r="I1894" s="4" t="s">
        <v>2</v>
      </c>
      <c r="J1894" s="4" t="s">
        <v>3</v>
      </c>
      <c r="K1894" s="4" t="s">
        <v>4</v>
      </c>
      <c r="L1894" s="4" t="s">
        <v>22</v>
      </c>
      <c r="M1894" s="8">
        <v>4</v>
      </c>
      <c r="N1894" s="5">
        <v>50.5</v>
      </c>
      <c r="O1894" s="6">
        <v>0</v>
      </c>
      <c r="P1894" s="5">
        <v>23.02</v>
      </c>
      <c r="Q1894" s="5">
        <f t="shared" si="116"/>
        <v>202</v>
      </c>
      <c r="R1894" s="5">
        <f t="shared" si="117"/>
        <v>92.08</v>
      </c>
      <c r="S1894" s="5">
        <f t="shared" si="118"/>
        <v>109.92</v>
      </c>
      <c r="T1894" s="7">
        <f t="shared" si="119"/>
        <v>0.5441584158415842</v>
      </c>
    </row>
    <row r="1895" spans="1:20" ht="15.6">
      <c r="A1895" s="2">
        <v>753</v>
      </c>
      <c r="B1895" s="3">
        <v>46279</v>
      </c>
      <c r="C1895" s="4">
        <f>YEAR(SalesDataTable[[#This Row],[Order Date]])</f>
        <v>2026</v>
      </c>
      <c r="D1895" s="16" t="str">
        <f>"Q"&amp;ROUNDUP(MONTH(SalesDataTable[[#This Row],[Order Date]])/3,0)</f>
        <v>Q3</v>
      </c>
      <c r="E1895" s="4">
        <f>MONTH(SalesDataTable[[#This Row],[Order Date]])</f>
        <v>9</v>
      </c>
      <c r="F1895" s="16" t="str">
        <f>TEXT(SalesDataTable[[#This Row],[Order Date]],"MMM")</f>
        <v>Sep</v>
      </c>
      <c r="G1895" s="4" t="s">
        <v>20</v>
      </c>
      <c r="H1895" s="4" t="s">
        <v>21</v>
      </c>
      <c r="I1895" s="4" t="s">
        <v>19</v>
      </c>
      <c r="J1895" s="4" t="s">
        <v>3</v>
      </c>
      <c r="K1895" s="4" t="s">
        <v>14</v>
      </c>
      <c r="L1895" s="4" t="s">
        <v>32</v>
      </c>
      <c r="M1895" s="8">
        <v>1</v>
      </c>
      <c r="N1895" s="5">
        <v>47.55</v>
      </c>
      <c r="O1895" s="6">
        <v>0.05</v>
      </c>
      <c r="P1895" s="5">
        <v>18.350000000000001</v>
      </c>
      <c r="Q1895" s="5">
        <f t="shared" si="116"/>
        <v>45.172499999999992</v>
      </c>
      <c r="R1895" s="5">
        <f t="shared" si="117"/>
        <v>18.350000000000001</v>
      </c>
      <c r="S1895" s="5">
        <f t="shared" si="118"/>
        <v>26.822499999999991</v>
      </c>
      <c r="T1895" s="7">
        <f t="shared" si="119"/>
        <v>0.5937794011843488</v>
      </c>
    </row>
    <row r="1896" spans="1:20" ht="15.6">
      <c r="A1896" s="2">
        <v>2530</v>
      </c>
      <c r="B1896" s="3">
        <v>46279</v>
      </c>
      <c r="C1896" s="4">
        <f>YEAR(SalesDataTable[[#This Row],[Order Date]])</f>
        <v>2026</v>
      </c>
      <c r="D1896" s="16" t="str">
        <f>"Q"&amp;ROUNDUP(MONTH(SalesDataTable[[#This Row],[Order Date]])/3,0)</f>
        <v>Q3</v>
      </c>
      <c r="E1896" s="4">
        <f>MONTH(SalesDataTable[[#This Row],[Order Date]])</f>
        <v>9</v>
      </c>
      <c r="F1896" s="16" t="str">
        <f>TEXT(SalesDataTable[[#This Row],[Order Date]],"MMM")</f>
        <v>Sep</v>
      </c>
      <c r="G1896" s="4" t="s">
        <v>20</v>
      </c>
      <c r="H1896" s="4" t="s">
        <v>31</v>
      </c>
      <c r="I1896" s="4" t="s">
        <v>2</v>
      </c>
      <c r="J1896" s="4" t="s">
        <v>13</v>
      </c>
      <c r="K1896" s="4" t="s">
        <v>14</v>
      </c>
      <c r="L1896" s="4" t="s">
        <v>32</v>
      </c>
      <c r="M1896" s="8">
        <v>6</v>
      </c>
      <c r="N1896" s="5">
        <v>46.16</v>
      </c>
      <c r="O1896" s="6">
        <v>0.1</v>
      </c>
      <c r="P1896" s="5">
        <v>18.39</v>
      </c>
      <c r="Q1896" s="5">
        <f t="shared" si="116"/>
        <v>249.26399999999998</v>
      </c>
      <c r="R1896" s="5">
        <f t="shared" si="117"/>
        <v>110.34</v>
      </c>
      <c r="S1896" s="5">
        <f t="shared" si="118"/>
        <v>138.92399999999998</v>
      </c>
      <c r="T1896" s="7">
        <f t="shared" si="119"/>
        <v>0.55733679953783932</v>
      </c>
    </row>
    <row r="1897" spans="1:20" ht="15.6">
      <c r="A1897" s="2">
        <v>572</v>
      </c>
      <c r="B1897" s="3">
        <v>46280</v>
      </c>
      <c r="C1897" s="4">
        <f>YEAR(SalesDataTable[[#This Row],[Order Date]])</f>
        <v>2026</v>
      </c>
      <c r="D1897" s="16" t="str">
        <f>"Q"&amp;ROUNDUP(MONTH(SalesDataTable[[#This Row],[Order Date]])/3,0)</f>
        <v>Q3</v>
      </c>
      <c r="E1897" s="4">
        <f>MONTH(SalesDataTable[[#This Row],[Order Date]])</f>
        <v>9</v>
      </c>
      <c r="F1897" s="16" t="str">
        <f>TEXT(SalesDataTable[[#This Row],[Order Date]],"MMM")</f>
        <v>Sep</v>
      </c>
      <c r="G1897" s="4" t="s">
        <v>0</v>
      </c>
      <c r="H1897" s="4" t="s">
        <v>50</v>
      </c>
      <c r="I1897" s="4" t="s">
        <v>19</v>
      </c>
      <c r="J1897" s="4" t="s">
        <v>3</v>
      </c>
      <c r="K1897" s="4" t="s">
        <v>14</v>
      </c>
      <c r="L1897" s="4" t="s">
        <v>44</v>
      </c>
      <c r="M1897" s="8">
        <v>2</v>
      </c>
      <c r="N1897" s="5">
        <v>135.79</v>
      </c>
      <c r="O1897" s="6">
        <v>0.05</v>
      </c>
      <c r="P1897" s="5">
        <v>66.53</v>
      </c>
      <c r="Q1897" s="5">
        <f t="shared" si="116"/>
        <v>258.00099999999998</v>
      </c>
      <c r="R1897" s="5">
        <f t="shared" si="117"/>
        <v>133.06</v>
      </c>
      <c r="S1897" s="5">
        <f t="shared" si="118"/>
        <v>124.94099999999997</v>
      </c>
      <c r="T1897" s="7">
        <f t="shared" si="119"/>
        <v>0.48426556486215167</v>
      </c>
    </row>
    <row r="1898" spans="1:20" ht="15.6">
      <c r="A1898" s="2">
        <v>874</v>
      </c>
      <c r="B1898" s="3">
        <v>46280</v>
      </c>
      <c r="C1898" s="4">
        <f>YEAR(SalesDataTable[[#This Row],[Order Date]])</f>
        <v>2026</v>
      </c>
      <c r="D1898" s="16" t="str">
        <f>"Q"&amp;ROUNDUP(MONTH(SalesDataTable[[#This Row],[Order Date]])/3,0)</f>
        <v>Q3</v>
      </c>
      <c r="E1898" s="4">
        <f>MONTH(SalesDataTable[[#This Row],[Order Date]])</f>
        <v>9</v>
      </c>
      <c r="F1898" s="16" t="str">
        <f>TEXT(SalesDataTable[[#This Row],[Order Date]],"MMM")</f>
        <v>Sep</v>
      </c>
      <c r="G1898" s="4" t="s">
        <v>0</v>
      </c>
      <c r="H1898" s="4" t="s">
        <v>50</v>
      </c>
      <c r="I1898" s="4" t="s">
        <v>2</v>
      </c>
      <c r="J1898" s="4" t="s">
        <v>3</v>
      </c>
      <c r="K1898" s="4" t="s">
        <v>9</v>
      </c>
      <c r="L1898" s="4" t="s">
        <v>17</v>
      </c>
      <c r="M1898" s="8">
        <v>2</v>
      </c>
      <c r="N1898" s="5">
        <v>141.91999999999999</v>
      </c>
      <c r="O1898" s="6">
        <v>0</v>
      </c>
      <c r="P1898" s="5">
        <v>79.900000000000006</v>
      </c>
      <c r="Q1898" s="5">
        <f t="shared" si="116"/>
        <v>283.83999999999997</v>
      </c>
      <c r="R1898" s="5">
        <f t="shared" si="117"/>
        <v>159.80000000000001</v>
      </c>
      <c r="S1898" s="5">
        <f t="shared" si="118"/>
        <v>124.03999999999996</v>
      </c>
      <c r="T1898" s="7">
        <f t="shared" si="119"/>
        <v>0.43700676437429531</v>
      </c>
    </row>
    <row r="1899" spans="1:20" ht="15.6">
      <c r="A1899" s="2">
        <v>937</v>
      </c>
      <c r="B1899" s="3">
        <v>46280</v>
      </c>
      <c r="C1899" s="4">
        <f>YEAR(SalesDataTable[[#This Row],[Order Date]])</f>
        <v>2026</v>
      </c>
      <c r="D1899" s="16" t="str">
        <f>"Q"&amp;ROUNDUP(MONTH(SalesDataTable[[#This Row],[Order Date]])/3,0)</f>
        <v>Q3</v>
      </c>
      <c r="E1899" s="4">
        <f>MONTH(SalesDataTable[[#This Row],[Order Date]])</f>
        <v>9</v>
      </c>
      <c r="F1899" s="16" t="str">
        <f>TEXT(SalesDataTable[[#This Row],[Order Date]],"MMM")</f>
        <v>Sep</v>
      </c>
      <c r="G1899" s="4" t="s">
        <v>20</v>
      </c>
      <c r="H1899" s="4" t="s">
        <v>21</v>
      </c>
      <c r="I1899" s="4" t="s">
        <v>28</v>
      </c>
      <c r="J1899" s="4" t="s">
        <v>16</v>
      </c>
      <c r="K1899" s="4" t="s">
        <v>9</v>
      </c>
      <c r="L1899" s="4" t="s">
        <v>17</v>
      </c>
      <c r="M1899" s="8">
        <v>1</v>
      </c>
      <c r="N1899" s="5">
        <v>146.41</v>
      </c>
      <c r="O1899" s="6">
        <v>0.15</v>
      </c>
      <c r="P1899" s="5">
        <v>80.87</v>
      </c>
      <c r="Q1899" s="5">
        <f t="shared" si="116"/>
        <v>124.4485</v>
      </c>
      <c r="R1899" s="5">
        <f t="shared" si="117"/>
        <v>80.87</v>
      </c>
      <c r="S1899" s="5">
        <f t="shared" si="118"/>
        <v>43.578499999999991</v>
      </c>
      <c r="T1899" s="7">
        <f t="shared" si="119"/>
        <v>0.35017296311325563</v>
      </c>
    </row>
    <row r="1900" spans="1:20" ht="15.6">
      <c r="A1900" s="2">
        <v>1229</v>
      </c>
      <c r="B1900" s="3">
        <v>46280</v>
      </c>
      <c r="C1900" s="4">
        <f>YEAR(SalesDataTable[[#This Row],[Order Date]])</f>
        <v>2026</v>
      </c>
      <c r="D1900" s="16" t="str">
        <f>"Q"&amp;ROUNDUP(MONTH(SalesDataTable[[#This Row],[Order Date]])/3,0)</f>
        <v>Q3</v>
      </c>
      <c r="E1900" s="4">
        <f>MONTH(SalesDataTable[[#This Row],[Order Date]])</f>
        <v>9</v>
      </c>
      <c r="F1900" s="16" t="str">
        <f>TEXT(SalesDataTable[[#This Row],[Order Date]],"MMM")</f>
        <v>Sep</v>
      </c>
      <c r="G1900" s="4" t="s">
        <v>6</v>
      </c>
      <c r="H1900" s="4" t="s">
        <v>7</v>
      </c>
      <c r="I1900" s="4" t="s">
        <v>28</v>
      </c>
      <c r="J1900" s="4" t="s">
        <v>13</v>
      </c>
      <c r="K1900" s="4" t="s">
        <v>4</v>
      </c>
      <c r="L1900" s="4" t="s">
        <v>26</v>
      </c>
      <c r="M1900" s="8">
        <v>5</v>
      </c>
      <c r="N1900" s="5">
        <v>40.17</v>
      </c>
      <c r="O1900" s="6">
        <v>0</v>
      </c>
      <c r="P1900" s="5">
        <v>16.27</v>
      </c>
      <c r="Q1900" s="5">
        <f t="shared" si="116"/>
        <v>200.85000000000002</v>
      </c>
      <c r="R1900" s="5">
        <f t="shared" si="117"/>
        <v>81.349999999999994</v>
      </c>
      <c r="S1900" s="5">
        <f t="shared" si="118"/>
        <v>119.50000000000003</v>
      </c>
      <c r="T1900" s="7">
        <f t="shared" si="119"/>
        <v>0.59497137167040082</v>
      </c>
    </row>
    <row r="1901" spans="1:20" ht="15.6">
      <c r="A1901" s="2">
        <v>2186</v>
      </c>
      <c r="B1901" s="3">
        <v>46280</v>
      </c>
      <c r="C1901" s="4">
        <f>YEAR(SalesDataTable[[#This Row],[Order Date]])</f>
        <v>2026</v>
      </c>
      <c r="D1901" s="16" t="str">
        <f>"Q"&amp;ROUNDUP(MONTH(SalesDataTable[[#This Row],[Order Date]])/3,0)</f>
        <v>Q3</v>
      </c>
      <c r="E1901" s="4">
        <f>MONTH(SalesDataTable[[#This Row],[Order Date]])</f>
        <v>9</v>
      </c>
      <c r="F1901" s="16" t="str">
        <f>TEXT(SalesDataTable[[#This Row],[Order Date]],"MMM")</f>
        <v>Sep</v>
      </c>
      <c r="G1901" s="4" t="s">
        <v>11</v>
      </c>
      <c r="H1901" s="4" t="s">
        <v>12</v>
      </c>
      <c r="I1901" s="4" t="s">
        <v>2</v>
      </c>
      <c r="J1901" s="4" t="s">
        <v>3</v>
      </c>
      <c r="K1901" s="4" t="s">
        <v>9</v>
      </c>
      <c r="L1901" s="4" t="s">
        <v>10</v>
      </c>
      <c r="M1901" s="8">
        <v>2</v>
      </c>
      <c r="N1901" s="5">
        <v>91.6</v>
      </c>
      <c r="O1901" s="6">
        <v>0</v>
      </c>
      <c r="P1901" s="5">
        <v>46.54</v>
      </c>
      <c r="Q1901" s="5">
        <f t="shared" si="116"/>
        <v>183.2</v>
      </c>
      <c r="R1901" s="5">
        <f t="shared" si="117"/>
        <v>93.08</v>
      </c>
      <c r="S1901" s="5">
        <f t="shared" si="118"/>
        <v>90.11999999999999</v>
      </c>
      <c r="T1901" s="7">
        <f t="shared" si="119"/>
        <v>0.49192139737991264</v>
      </c>
    </row>
    <row r="1902" spans="1:20" ht="15.6">
      <c r="A1902" s="2">
        <v>2922</v>
      </c>
      <c r="B1902" s="3">
        <v>46280</v>
      </c>
      <c r="C1902" s="4">
        <f>YEAR(SalesDataTable[[#This Row],[Order Date]])</f>
        <v>2026</v>
      </c>
      <c r="D1902" s="16" t="str">
        <f>"Q"&amp;ROUNDUP(MONTH(SalesDataTable[[#This Row],[Order Date]])/3,0)</f>
        <v>Q3</v>
      </c>
      <c r="E1902" s="4">
        <f>MONTH(SalesDataTable[[#This Row],[Order Date]])</f>
        <v>9</v>
      </c>
      <c r="F1902" s="16" t="str">
        <f>TEXT(SalesDataTable[[#This Row],[Order Date]],"MMM")</f>
        <v>Sep</v>
      </c>
      <c r="G1902" s="4" t="s">
        <v>11</v>
      </c>
      <c r="H1902" s="4" t="s">
        <v>12</v>
      </c>
      <c r="I1902" s="4" t="s">
        <v>2</v>
      </c>
      <c r="J1902" s="4" t="s">
        <v>13</v>
      </c>
      <c r="K1902" s="4" t="s">
        <v>34</v>
      </c>
      <c r="L1902" s="4" t="s">
        <v>38</v>
      </c>
      <c r="M1902" s="8">
        <v>4</v>
      </c>
      <c r="N1902" s="5">
        <v>121.47</v>
      </c>
      <c r="O1902" s="6">
        <v>0.05</v>
      </c>
      <c r="P1902" s="5">
        <v>67.650000000000006</v>
      </c>
      <c r="Q1902" s="5">
        <f t="shared" si="116"/>
        <v>461.58599999999996</v>
      </c>
      <c r="R1902" s="5">
        <f t="shared" si="117"/>
        <v>270.60000000000002</v>
      </c>
      <c r="S1902" s="5">
        <f t="shared" si="118"/>
        <v>190.98599999999993</v>
      </c>
      <c r="T1902" s="7">
        <f t="shared" si="119"/>
        <v>0.41376038268058379</v>
      </c>
    </row>
    <row r="1903" spans="1:20" ht="15.6">
      <c r="A1903" s="2">
        <v>3140</v>
      </c>
      <c r="B1903" s="3">
        <v>46280</v>
      </c>
      <c r="C1903" s="4">
        <f>YEAR(SalesDataTable[[#This Row],[Order Date]])</f>
        <v>2026</v>
      </c>
      <c r="D1903" s="16" t="str">
        <f>"Q"&amp;ROUNDUP(MONTH(SalesDataTable[[#This Row],[Order Date]])/3,0)</f>
        <v>Q3</v>
      </c>
      <c r="E1903" s="4">
        <f>MONTH(SalesDataTable[[#This Row],[Order Date]])</f>
        <v>9</v>
      </c>
      <c r="F1903" s="16" t="str">
        <f>TEXT(SalesDataTable[[#This Row],[Order Date]],"MMM")</f>
        <v>Sep</v>
      </c>
      <c r="G1903" s="4" t="s">
        <v>6</v>
      </c>
      <c r="H1903" s="4" t="s">
        <v>43</v>
      </c>
      <c r="I1903" s="4" t="s">
        <v>28</v>
      </c>
      <c r="J1903" s="4" t="s">
        <v>13</v>
      </c>
      <c r="K1903" s="4" t="s">
        <v>23</v>
      </c>
      <c r="L1903" s="4" t="s">
        <v>51</v>
      </c>
      <c r="M1903" s="8">
        <v>2</v>
      </c>
      <c r="N1903" s="5">
        <v>122.69</v>
      </c>
      <c r="O1903" s="6">
        <v>0</v>
      </c>
      <c r="P1903" s="5">
        <v>61.4</v>
      </c>
      <c r="Q1903" s="5">
        <f t="shared" si="116"/>
        <v>245.38</v>
      </c>
      <c r="R1903" s="5">
        <f t="shared" si="117"/>
        <v>122.8</v>
      </c>
      <c r="S1903" s="5">
        <f t="shared" si="118"/>
        <v>122.58</v>
      </c>
      <c r="T1903" s="7">
        <f t="shared" si="119"/>
        <v>0.49955171570625151</v>
      </c>
    </row>
    <row r="1904" spans="1:20" ht="15.6">
      <c r="A1904" s="2">
        <v>3369</v>
      </c>
      <c r="B1904" s="3">
        <v>46280</v>
      </c>
      <c r="C1904" s="4">
        <f>YEAR(SalesDataTable[[#This Row],[Order Date]])</f>
        <v>2026</v>
      </c>
      <c r="D1904" s="16" t="str">
        <f>"Q"&amp;ROUNDUP(MONTH(SalesDataTable[[#This Row],[Order Date]])/3,0)</f>
        <v>Q3</v>
      </c>
      <c r="E1904" s="4">
        <f>MONTH(SalesDataTable[[#This Row],[Order Date]])</f>
        <v>9</v>
      </c>
      <c r="F1904" s="16" t="str">
        <f>TEXT(SalesDataTable[[#This Row],[Order Date]],"MMM")</f>
        <v>Sep</v>
      </c>
      <c r="G1904" s="4" t="s">
        <v>6</v>
      </c>
      <c r="H1904" s="4" t="s">
        <v>43</v>
      </c>
      <c r="I1904" s="4" t="s">
        <v>28</v>
      </c>
      <c r="J1904" s="4" t="s">
        <v>13</v>
      </c>
      <c r="K1904" s="4" t="s">
        <v>14</v>
      </c>
      <c r="L1904" s="4" t="s">
        <v>32</v>
      </c>
      <c r="M1904" s="8">
        <v>1</v>
      </c>
      <c r="N1904" s="5">
        <v>45.59</v>
      </c>
      <c r="O1904" s="6">
        <v>0</v>
      </c>
      <c r="P1904" s="5">
        <v>18.28</v>
      </c>
      <c r="Q1904" s="5">
        <f t="shared" si="116"/>
        <v>45.59</v>
      </c>
      <c r="R1904" s="5">
        <f t="shared" si="117"/>
        <v>18.28</v>
      </c>
      <c r="S1904" s="5">
        <f t="shared" si="118"/>
        <v>27.310000000000002</v>
      </c>
      <c r="T1904" s="7">
        <f t="shared" si="119"/>
        <v>0.59903487606931349</v>
      </c>
    </row>
    <row r="1905" spans="1:20" ht="15.6">
      <c r="A1905" s="2">
        <v>4865</v>
      </c>
      <c r="B1905" s="3">
        <v>46280</v>
      </c>
      <c r="C1905" s="4">
        <f>YEAR(SalesDataTable[[#This Row],[Order Date]])</f>
        <v>2026</v>
      </c>
      <c r="D1905" s="16" t="str">
        <f>"Q"&amp;ROUNDUP(MONTH(SalesDataTable[[#This Row],[Order Date]])/3,0)</f>
        <v>Q3</v>
      </c>
      <c r="E1905" s="4">
        <f>MONTH(SalesDataTable[[#This Row],[Order Date]])</f>
        <v>9</v>
      </c>
      <c r="F1905" s="16" t="str">
        <f>TEXT(SalesDataTable[[#This Row],[Order Date]],"MMM")</f>
        <v>Sep</v>
      </c>
      <c r="G1905" s="4" t="s">
        <v>20</v>
      </c>
      <c r="H1905" s="4" t="s">
        <v>21</v>
      </c>
      <c r="I1905" s="4" t="s">
        <v>2</v>
      </c>
      <c r="J1905" s="4" t="s">
        <v>3</v>
      </c>
      <c r="K1905" s="4" t="s">
        <v>4</v>
      </c>
      <c r="L1905" s="4" t="s">
        <v>5</v>
      </c>
      <c r="M1905" s="8">
        <v>1</v>
      </c>
      <c r="N1905" s="5">
        <v>83.8</v>
      </c>
      <c r="O1905" s="6">
        <v>0</v>
      </c>
      <c r="P1905" s="5">
        <v>42.23</v>
      </c>
      <c r="Q1905" s="5">
        <f t="shared" si="116"/>
        <v>83.8</v>
      </c>
      <c r="R1905" s="5">
        <f t="shared" si="117"/>
        <v>42.23</v>
      </c>
      <c r="S1905" s="5">
        <f t="shared" si="118"/>
        <v>41.57</v>
      </c>
      <c r="T1905" s="7">
        <f t="shared" si="119"/>
        <v>0.49606205250596663</v>
      </c>
    </row>
    <row r="1906" spans="1:20" ht="15.6">
      <c r="A1906" s="2">
        <v>103</v>
      </c>
      <c r="B1906" s="3">
        <v>46281</v>
      </c>
      <c r="C1906" s="4">
        <f>YEAR(SalesDataTable[[#This Row],[Order Date]])</f>
        <v>2026</v>
      </c>
      <c r="D1906" s="16" t="str">
        <f>"Q"&amp;ROUNDUP(MONTH(SalesDataTable[[#This Row],[Order Date]])/3,0)</f>
        <v>Q3</v>
      </c>
      <c r="E1906" s="4">
        <f>MONTH(SalesDataTable[[#This Row],[Order Date]])</f>
        <v>9</v>
      </c>
      <c r="F1906" s="16" t="str">
        <f>TEXT(SalesDataTable[[#This Row],[Order Date]],"MMM")</f>
        <v>Sep</v>
      </c>
      <c r="G1906" s="4" t="s">
        <v>11</v>
      </c>
      <c r="H1906" s="4" t="s">
        <v>18</v>
      </c>
      <c r="I1906" s="4" t="s">
        <v>2</v>
      </c>
      <c r="J1906" s="4" t="s">
        <v>13</v>
      </c>
      <c r="K1906" s="4" t="s">
        <v>14</v>
      </c>
      <c r="L1906" s="4" t="s">
        <v>44</v>
      </c>
      <c r="M1906" s="8">
        <v>1</v>
      </c>
      <c r="N1906" s="5">
        <v>132.58000000000001</v>
      </c>
      <c r="O1906" s="6">
        <v>0.15</v>
      </c>
      <c r="P1906" s="5">
        <v>67.62</v>
      </c>
      <c r="Q1906" s="5">
        <f t="shared" si="116"/>
        <v>112.69300000000001</v>
      </c>
      <c r="R1906" s="5">
        <f t="shared" si="117"/>
        <v>67.62</v>
      </c>
      <c r="S1906" s="5">
        <f t="shared" si="118"/>
        <v>45.073000000000008</v>
      </c>
      <c r="T1906" s="7">
        <f t="shared" si="119"/>
        <v>0.39996273060438536</v>
      </c>
    </row>
    <row r="1907" spans="1:20" ht="15.6">
      <c r="A1907" s="2">
        <v>4500</v>
      </c>
      <c r="B1907" s="3">
        <v>46281</v>
      </c>
      <c r="C1907" s="4">
        <f>YEAR(SalesDataTable[[#This Row],[Order Date]])</f>
        <v>2026</v>
      </c>
      <c r="D1907" s="16" t="str">
        <f>"Q"&amp;ROUNDUP(MONTH(SalesDataTable[[#This Row],[Order Date]])/3,0)</f>
        <v>Q3</v>
      </c>
      <c r="E1907" s="4">
        <f>MONTH(SalesDataTable[[#This Row],[Order Date]])</f>
        <v>9</v>
      </c>
      <c r="F1907" s="16" t="str">
        <f>TEXT(SalesDataTable[[#This Row],[Order Date]],"MMM")</f>
        <v>Sep</v>
      </c>
      <c r="G1907" s="4" t="s">
        <v>20</v>
      </c>
      <c r="H1907" s="4" t="s">
        <v>33</v>
      </c>
      <c r="I1907" s="4" t="s">
        <v>2</v>
      </c>
      <c r="J1907" s="4" t="s">
        <v>13</v>
      </c>
      <c r="K1907" s="4" t="s">
        <v>23</v>
      </c>
      <c r="L1907" s="4" t="s">
        <v>51</v>
      </c>
      <c r="M1907" s="8">
        <v>2</v>
      </c>
      <c r="N1907" s="5">
        <v>122.12</v>
      </c>
      <c r="O1907" s="6">
        <v>0.05</v>
      </c>
      <c r="P1907" s="5">
        <v>61.76</v>
      </c>
      <c r="Q1907" s="5">
        <f t="shared" si="116"/>
        <v>232.02799999999999</v>
      </c>
      <c r="R1907" s="5">
        <f t="shared" si="117"/>
        <v>123.52</v>
      </c>
      <c r="S1907" s="5">
        <f t="shared" si="118"/>
        <v>108.508</v>
      </c>
      <c r="T1907" s="7">
        <f t="shared" si="119"/>
        <v>0.46765045597945076</v>
      </c>
    </row>
    <row r="1908" spans="1:20" ht="15.6">
      <c r="A1908" s="2">
        <v>5093</v>
      </c>
      <c r="B1908" s="3">
        <v>46281</v>
      </c>
      <c r="C1908" s="4">
        <f>YEAR(SalesDataTable[[#This Row],[Order Date]])</f>
        <v>2026</v>
      </c>
      <c r="D1908" s="16" t="str">
        <f>"Q"&amp;ROUNDUP(MONTH(SalesDataTable[[#This Row],[Order Date]])/3,0)</f>
        <v>Q3</v>
      </c>
      <c r="E1908" s="4">
        <f>MONTH(SalesDataTable[[#This Row],[Order Date]])</f>
        <v>9</v>
      </c>
      <c r="F1908" s="16" t="str">
        <f>TEXT(SalesDataTable[[#This Row],[Order Date]],"MMM")</f>
        <v>Sep</v>
      </c>
      <c r="G1908" s="4" t="s">
        <v>0</v>
      </c>
      <c r="H1908" s="4" t="s">
        <v>1</v>
      </c>
      <c r="I1908" s="4" t="s">
        <v>8</v>
      </c>
      <c r="J1908" s="4" t="s">
        <v>16</v>
      </c>
      <c r="K1908" s="4" t="s">
        <v>9</v>
      </c>
      <c r="L1908" s="4" t="s">
        <v>17</v>
      </c>
      <c r="M1908" s="8">
        <v>3</v>
      </c>
      <c r="N1908" s="5">
        <v>140.47</v>
      </c>
      <c r="O1908" s="6">
        <v>0.15</v>
      </c>
      <c r="P1908" s="5">
        <v>81.739999999999995</v>
      </c>
      <c r="Q1908" s="5">
        <f t="shared" si="116"/>
        <v>358.19849999999997</v>
      </c>
      <c r="R1908" s="5">
        <f t="shared" si="117"/>
        <v>245.21999999999997</v>
      </c>
      <c r="S1908" s="5">
        <f t="shared" si="118"/>
        <v>112.9785</v>
      </c>
      <c r="T1908" s="7">
        <f t="shared" si="119"/>
        <v>0.31540751845694498</v>
      </c>
    </row>
    <row r="1909" spans="1:20" ht="15.6">
      <c r="A1909" s="2">
        <v>5147</v>
      </c>
      <c r="B1909" s="3">
        <v>46281</v>
      </c>
      <c r="C1909" s="4">
        <f>YEAR(SalesDataTable[[#This Row],[Order Date]])</f>
        <v>2026</v>
      </c>
      <c r="D1909" s="16" t="str">
        <f>"Q"&amp;ROUNDUP(MONTH(SalesDataTable[[#This Row],[Order Date]])/3,0)</f>
        <v>Q3</v>
      </c>
      <c r="E1909" s="4">
        <f>MONTH(SalesDataTable[[#This Row],[Order Date]])</f>
        <v>9</v>
      </c>
      <c r="F1909" s="16" t="str">
        <f>TEXT(SalesDataTable[[#This Row],[Order Date]],"MMM")</f>
        <v>Sep</v>
      </c>
      <c r="G1909" s="4" t="s">
        <v>20</v>
      </c>
      <c r="H1909" s="4" t="s">
        <v>47</v>
      </c>
      <c r="I1909" s="4" t="s">
        <v>2</v>
      </c>
      <c r="J1909" s="4" t="s">
        <v>13</v>
      </c>
      <c r="K1909" s="4" t="s">
        <v>9</v>
      </c>
      <c r="L1909" s="4" t="s">
        <v>17</v>
      </c>
      <c r="M1909" s="8">
        <v>2</v>
      </c>
      <c r="N1909" s="5">
        <v>145.35</v>
      </c>
      <c r="O1909" s="6">
        <v>0.05</v>
      </c>
      <c r="P1909" s="5">
        <v>78.39</v>
      </c>
      <c r="Q1909" s="5">
        <f t="shared" si="116"/>
        <v>276.16499999999996</v>
      </c>
      <c r="R1909" s="5">
        <f t="shared" si="117"/>
        <v>156.78</v>
      </c>
      <c r="S1909" s="5">
        <f t="shared" si="118"/>
        <v>119.38499999999996</v>
      </c>
      <c r="T1909" s="7">
        <f t="shared" si="119"/>
        <v>0.4322959100537721</v>
      </c>
    </row>
    <row r="1910" spans="1:20" ht="15.6">
      <c r="A1910" s="2">
        <v>365</v>
      </c>
      <c r="B1910" s="3">
        <v>46282</v>
      </c>
      <c r="C1910" s="4">
        <f>YEAR(SalesDataTable[[#This Row],[Order Date]])</f>
        <v>2026</v>
      </c>
      <c r="D1910" s="16" t="str">
        <f>"Q"&amp;ROUNDUP(MONTH(SalesDataTable[[#This Row],[Order Date]])/3,0)</f>
        <v>Q3</v>
      </c>
      <c r="E1910" s="4">
        <f>MONTH(SalesDataTable[[#This Row],[Order Date]])</f>
        <v>9</v>
      </c>
      <c r="F1910" s="16" t="str">
        <f>TEXT(SalesDataTable[[#This Row],[Order Date]],"MMM")</f>
        <v>Sep</v>
      </c>
      <c r="G1910" s="4" t="s">
        <v>20</v>
      </c>
      <c r="H1910" s="4" t="s">
        <v>33</v>
      </c>
      <c r="I1910" s="4" t="s">
        <v>28</v>
      </c>
      <c r="J1910" s="4" t="s">
        <v>3</v>
      </c>
      <c r="K1910" s="4" t="s">
        <v>23</v>
      </c>
      <c r="L1910" s="4" t="s">
        <v>51</v>
      </c>
      <c r="M1910" s="8">
        <v>2</v>
      </c>
      <c r="N1910" s="5">
        <v>121.25</v>
      </c>
      <c r="O1910" s="6">
        <v>0</v>
      </c>
      <c r="P1910" s="5">
        <v>61.5</v>
      </c>
      <c r="Q1910" s="5">
        <f t="shared" si="116"/>
        <v>242.5</v>
      </c>
      <c r="R1910" s="5">
        <f t="shared" si="117"/>
        <v>123</v>
      </c>
      <c r="S1910" s="5">
        <f t="shared" si="118"/>
        <v>119.5</v>
      </c>
      <c r="T1910" s="7">
        <f t="shared" si="119"/>
        <v>0.4927835051546392</v>
      </c>
    </row>
    <row r="1911" spans="1:20" ht="15.6">
      <c r="A1911" s="2">
        <v>494</v>
      </c>
      <c r="B1911" s="3">
        <v>46282</v>
      </c>
      <c r="C1911" s="4">
        <f>YEAR(SalesDataTable[[#This Row],[Order Date]])</f>
        <v>2026</v>
      </c>
      <c r="D1911" s="16" t="str">
        <f>"Q"&amp;ROUNDUP(MONTH(SalesDataTable[[#This Row],[Order Date]])/3,0)</f>
        <v>Q3</v>
      </c>
      <c r="E1911" s="4">
        <f>MONTH(SalesDataTable[[#This Row],[Order Date]])</f>
        <v>9</v>
      </c>
      <c r="F1911" s="16" t="str">
        <f>TEXT(SalesDataTable[[#This Row],[Order Date]],"MMM")</f>
        <v>Sep</v>
      </c>
      <c r="G1911" s="4" t="s">
        <v>20</v>
      </c>
      <c r="H1911" s="4" t="s">
        <v>21</v>
      </c>
      <c r="I1911" s="4" t="s">
        <v>2</v>
      </c>
      <c r="J1911" s="4" t="s">
        <v>13</v>
      </c>
      <c r="K1911" s="4" t="s">
        <v>14</v>
      </c>
      <c r="L1911" s="4" t="s">
        <v>15</v>
      </c>
      <c r="M1911" s="8">
        <v>1</v>
      </c>
      <c r="N1911" s="5">
        <v>35.94</v>
      </c>
      <c r="O1911" s="6">
        <v>0.1</v>
      </c>
      <c r="P1911" s="5">
        <v>13.19</v>
      </c>
      <c r="Q1911" s="5">
        <f t="shared" si="116"/>
        <v>32.345999999999997</v>
      </c>
      <c r="R1911" s="5">
        <f t="shared" si="117"/>
        <v>13.19</v>
      </c>
      <c r="S1911" s="5">
        <f t="shared" si="118"/>
        <v>19.155999999999999</v>
      </c>
      <c r="T1911" s="7">
        <f t="shared" si="119"/>
        <v>0.59222160390774747</v>
      </c>
    </row>
    <row r="1912" spans="1:20" ht="15.6">
      <c r="A1912" s="2">
        <v>665</v>
      </c>
      <c r="B1912" s="3">
        <v>46282</v>
      </c>
      <c r="C1912" s="4">
        <f>YEAR(SalesDataTable[[#This Row],[Order Date]])</f>
        <v>2026</v>
      </c>
      <c r="D1912" s="16" t="str">
        <f>"Q"&amp;ROUNDUP(MONTH(SalesDataTable[[#This Row],[Order Date]])/3,0)</f>
        <v>Q3</v>
      </c>
      <c r="E1912" s="4">
        <f>MONTH(SalesDataTable[[#This Row],[Order Date]])</f>
        <v>9</v>
      </c>
      <c r="F1912" s="16" t="str">
        <f>TEXT(SalesDataTable[[#This Row],[Order Date]],"MMM")</f>
        <v>Sep</v>
      </c>
      <c r="G1912" s="4" t="s">
        <v>6</v>
      </c>
      <c r="H1912" s="4" t="s">
        <v>49</v>
      </c>
      <c r="I1912" s="4" t="s">
        <v>2</v>
      </c>
      <c r="J1912" s="4" t="s">
        <v>13</v>
      </c>
      <c r="K1912" s="4" t="s">
        <v>4</v>
      </c>
      <c r="L1912" s="4" t="s">
        <v>30</v>
      </c>
      <c r="M1912" s="8">
        <v>1</v>
      </c>
      <c r="N1912" s="5">
        <v>101.18</v>
      </c>
      <c r="O1912" s="6">
        <v>0.1</v>
      </c>
      <c r="P1912" s="5">
        <v>49.38</v>
      </c>
      <c r="Q1912" s="5">
        <f t="shared" si="116"/>
        <v>91.062000000000012</v>
      </c>
      <c r="R1912" s="5">
        <f t="shared" si="117"/>
        <v>49.38</v>
      </c>
      <c r="S1912" s="5">
        <f t="shared" si="118"/>
        <v>41.682000000000009</v>
      </c>
      <c r="T1912" s="7">
        <f t="shared" si="119"/>
        <v>0.45773209461685449</v>
      </c>
    </row>
    <row r="1913" spans="1:20" ht="15.6">
      <c r="A1913" s="2">
        <v>2067</v>
      </c>
      <c r="B1913" s="3">
        <v>46282</v>
      </c>
      <c r="C1913" s="4">
        <f>YEAR(SalesDataTable[[#This Row],[Order Date]])</f>
        <v>2026</v>
      </c>
      <c r="D1913" s="16" t="str">
        <f>"Q"&amp;ROUNDUP(MONTH(SalesDataTable[[#This Row],[Order Date]])/3,0)</f>
        <v>Q3</v>
      </c>
      <c r="E1913" s="4">
        <f>MONTH(SalesDataTable[[#This Row],[Order Date]])</f>
        <v>9</v>
      </c>
      <c r="F1913" s="16" t="str">
        <f>TEXT(SalesDataTable[[#This Row],[Order Date]],"MMM")</f>
        <v>Sep</v>
      </c>
      <c r="G1913" s="4" t="s">
        <v>20</v>
      </c>
      <c r="H1913" s="4" t="s">
        <v>31</v>
      </c>
      <c r="I1913" s="4" t="s">
        <v>19</v>
      </c>
      <c r="J1913" s="4" t="s">
        <v>13</v>
      </c>
      <c r="K1913" s="4" t="s">
        <v>4</v>
      </c>
      <c r="L1913" s="4" t="s">
        <v>5</v>
      </c>
      <c r="M1913" s="8">
        <v>2</v>
      </c>
      <c r="N1913" s="5">
        <v>82.47</v>
      </c>
      <c r="O1913" s="6">
        <v>0</v>
      </c>
      <c r="P1913" s="5">
        <v>42.49</v>
      </c>
      <c r="Q1913" s="5">
        <f t="shared" si="116"/>
        <v>164.94</v>
      </c>
      <c r="R1913" s="5">
        <f t="shared" si="117"/>
        <v>84.98</v>
      </c>
      <c r="S1913" s="5">
        <f t="shared" si="118"/>
        <v>79.959999999999994</v>
      </c>
      <c r="T1913" s="7">
        <f t="shared" si="119"/>
        <v>0.48478234509518608</v>
      </c>
    </row>
    <row r="1914" spans="1:20" ht="15.6">
      <c r="A1914" s="2">
        <v>2648</v>
      </c>
      <c r="B1914" s="3">
        <v>46282</v>
      </c>
      <c r="C1914" s="4">
        <f>YEAR(SalesDataTable[[#This Row],[Order Date]])</f>
        <v>2026</v>
      </c>
      <c r="D1914" s="16" t="str">
        <f>"Q"&amp;ROUNDUP(MONTH(SalesDataTable[[#This Row],[Order Date]])/3,0)</f>
        <v>Q3</v>
      </c>
      <c r="E1914" s="4">
        <f>MONTH(SalesDataTable[[#This Row],[Order Date]])</f>
        <v>9</v>
      </c>
      <c r="F1914" s="16" t="str">
        <f>TEXT(SalesDataTable[[#This Row],[Order Date]],"MMM")</f>
        <v>Sep</v>
      </c>
      <c r="G1914" s="4" t="s">
        <v>11</v>
      </c>
      <c r="H1914" s="4" t="s">
        <v>52</v>
      </c>
      <c r="I1914" s="4" t="s">
        <v>28</v>
      </c>
      <c r="J1914" s="4" t="s">
        <v>13</v>
      </c>
      <c r="K1914" s="4" t="s">
        <v>34</v>
      </c>
      <c r="L1914" s="4" t="s">
        <v>45</v>
      </c>
      <c r="M1914" s="8">
        <v>1</v>
      </c>
      <c r="N1914" s="5">
        <v>50.47</v>
      </c>
      <c r="O1914" s="6">
        <v>0.05</v>
      </c>
      <c r="P1914" s="5">
        <v>22.27</v>
      </c>
      <c r="Q1914" s="5">
        <f t="shared" si="116"/>
        <v>47.946499999999993</v>
      </c>
      <c r="R1914" s="5">
        <f t="shared" si="117"/>
        <v>22.27</v>
      </c>
      <c r="S1914" s="5">
        <f t="shared" si="118"/>
        <v>25.676499999999994</v>
      </c>
      <c r="T1914" s="7">
        <f t="shared" si="119"/>
        <v>0.53552396942425406</v>
      </c>
    </row>
    <row r="1915" spans="1:20" ht="15.6">
      <c r="A1915" s="2">
        <v>3074</v>
      </c>
      <c r="B1915" s="3">
        <v>46282</v>
      </c>
      <c r="C1915" s="4">
        <f>YEAR(SalesDataTable[[#This Row],[Order Date]])</f>
        <v>2026</v>
      </c>
      <c r="D1915" s="16" t="str">
        <f>"Q"&amp;ROUNDUP(MONTH(SalesDataTable[[#This Row],[Order Date]])/3,0)</f>
        <v>Q3</v>
      </c>
      <c r="E1915" s="4">
        <f>MONTH(SalesDataTable[[#This Row],[Order Date]])</f>
        <v>9</v>
      </c>
      <c r="F1915" s="16" t="str">
        <f>TEXT(SalesDataTable[[#This Row],[Order Date]],"MMM")</f>
        <v>Sep</v>
      </c>
      <c r="G1915" s="4" t="s">
        <v>20</v>
      </c>
      <c r="H1915" s="4" t="s">
        <v>33</v>
      </c>
      <c r="I1915" s="4" t="s">
        <v>8</v>
      </c>
      <c r="J1915" s="4" t="s">
        <v>16</v>
      </c>
      <c r="K1915" s="4" t="s">
        <v>23</v>
      </c>
      <c r="L1915" s="4" t="s">
        <v>40</v>
      </c>
      <c r="M1915" s="8">
        <v>5</v>
      </c>
      <c r="N1915" s="5">
        <v>82.63</v>
      </c>
      <c r="O1915" s="6">
        <v>0.15</v>
      </c>
      <c r="P1915" s="5">
        <v>38.630000000000003</v>
      </c>
      <c r="Q1915" s="5">
        <f t="shared" si="116"/>
        <v>351.17749999999995</v>
      </c>
      <c r="R1915" s="5">
        <f t="shared" si="117"/>
        <v>193.15</v>
      </c>
      <c r="S1915" s="5">
        <f t="shared" si="118"/>
        <v>158.02749999999995</v>
      </c>
      <c r="T1915" s="7">
        <f t="shared" si="119"/>
        <v>0.44999323703824978</v>
      </c>
    </row>
    <row r="1916" spans="1:20" ht="15.6">
      <c r="A1916" s="2">
        <v>259</v>
      </c>
      <c r="B1916" s="3">
        <v>46283</v>
      </c>
      <c r="C1916" s="4">
        <f>YEAR(SalesDataTable[[#This Row],[Order Date]])</f>
        <v>2026</v>
      </c>
      <c r="D1916" s="16" t="str">
        <f>"Q"&amp;ROUNDUP(MONTH(SalesDataTable[[#This Row],[Order Date]])/3,0)</f>
        <v>Q3</v>
      </c>
      <c r="E1916" s="4">
        <f>MONTH(SalesDataTable[[#This Row],[Order Date]])</f>
        <v>9</v>
      </c>
      <c r="F1916" s="16" t="str">
        <f>TEXT(SalesDataTable[[#This Row],[Order Date]],"MMM")</f>
        <v>Sep</v>
      </c>
      <c r="G1916" s="4" t="s">
        <v>20</v>
      </c>
      <c r="H1916" s="4" t="s">
        <v>33</v>
      </c>
      <c r="I1916" s="4" t="s">
        <v>19</v>
      </c>
      <c r="J1916" s="4" t="s">
        <v>16</v>
      </c>
      <c r="K1916" s="4" t="s">
        <v>14</v>
      </c>
      <c r="L1916" s="4" t="s">
        <v>48</v>
      </c>
      <c r="M1916" s="8">
        <v>4</v>
      </c>
      <c r="N1916" s="5">
        <v>168.48</v>
      </c>
      <c r="O1916" s="6">
        <v>0.1</v>
      </c>
      <c r="P1916" s="5">
        <v>89.85</v>
      </c>
      <c r="Q1916" s="5">
        <f t="shared" si="116"/>
        <v>606.52800000000002</v>
      </c>
      <c r="R1916" s="5">
        <f t="shared" si="117"/>
        <v>359.4</v>
      </c>
      <c r="S1916" s="5">
        <f t="shared" si="118"/>
        <v>247.12800000000004</v>
      </c>
      <c r="T1916" s="7">
        <f t="shared" si="119"/>
        <v>0.4074469768914214</v>
      </c>
    </row>
    <row r="1917" spans="1:20" ht="15.6">
      <c r="A1917" s="2">
        <v>997</v>
      </c>
      <c r="B1917" s="3">
        <v>46283</v>
      </c>
      <c r="C1917" s="4">
        <f>YEAR(SalesDataTable[[#This Row],[Order Date]])</f>
        <v>2026</v>
      </c>
      <c r="D1917" s="16" t="str">
        <f>"Q"&amp;ROUNDUP(MONTH(SalesDataTable[[#This Row],[Order Date]])/3,0)</f>
        <v>Q3</v>
      </c>
      <c r="E1917" s="4">
        <f>MONTH(SalesDataTable[[#This Row],[Order Date]])</f>
        <v>9</v>
      </c>
      <c r="F1917" s="16" t="str">
        <f>TEXT(SalesDataTable[[#This Row],[Order Date]],"MMM")</f>
        <v>Sep</v>
      </c>
      <c r="G1917" s="4" t="s">
        <v>6</v>
      </c>
      <c r="H1917" s="4" t="s">
        <v>41</v>
      </c>
      <c r="I1917" s="4" t="s">
        <v>28</v>
      </c>
      <c r="J1917" s="4" t="s">
        <v>3</v>
      </c>
      <c r="K1917" s="4" t="s">
        <v>23</v>
      </c>
      <c r="L1917" s="4" t="s">
        <v>51</v>
      </c>
      <c r="M1917" s="8">
        <v>2</v>
      </c>
      <c r="N1917" s="5">
        <v>121.82</v>
      </c>
      <c r="O1917" s="6">
        <v>0</v>
      </c>
      <c r="P1917" s="5">
        <v>61.92</v>
      </c>
      <c r="Q1917" s="5">
        <f t="shared" si="116"/>
        <v>243.64</v>
      </c>
      <c r="R1917" s="5">
        <f t="shared" si="117"/>
        <v>123.84</v>
      </c>
      <c r="S1917" s="5">
        <f t="shared" si="118"/>
        <v>119.79999999999998</v>
      </c>
      <c r="T1917" s="7">
        <f t="shared" si="119"/>
        <v>0.49170907896897059</v>
      </c>
    </row>
    <row r="1918" spans="1:20" ht="15.6">
      <c r="A1918" s="2">
        <v>2102</v>
      </c>
      <c r="B1918" s="3">
        <v>46283</v>
      </c>
      <c r="C1918" s="4">
        <f>YEAR(SalesDataTable[[#This Row],[Order Date]])</f>
        <v>2026</v>
      </c>
      <c r="D1918" s="16" t="str">
        <f>"Q"&amp;ROUNDUP(MONTH(SalesDataTable[[#This Row],[Order Date]])/3,0)</f>
        <v>Q3</v>
      </c>
      <c r="E1918" s="4">
        <f>MONTH(SalesDataTable[[#This Row],[Order Date]])</f>
        <v>9</v>
      </c>
      <c r="F1918" s="16" t="str">
        <f>TEXT(SalesDataTable[[#This Row],[Order Date]],"MMM")</f>
        <v>Sep</v>
      </c>
      <c r="G1918" s="4" t="s">
        <v>0</v>
      </c>
      <c r="H1918" s="4" t="s">
        <v>50</v>
      </c>
      <c r="I1918" s="4" t="s">
        <v>19</v>
      </c>
      <c r="J1918" s="4" t="s">
        <v>3</v>
      </c>
      <c r="K1918" s="4" t="s">
        <v>4</v>
      </c>
      <c r="L1918" s="4" t="s">
        <v>22</v>
      </c>
      <c r="M1918" s="8">
        <v>1</v>
      </c>
      <c r="N1918" s="5">
        <v>50.02</v>
      </c>
      <c r="O1918" s="6">
        <v>0.1</v>
      </c>
      <c r="P1918" s="5">
        <v>22.47</v>
      </c>
      <c r="Q1918" s="5">
        <f t="shared" si="116"/>
        <v>45.018000000000001</v>
      </c>
      <c r="R1918" s="5">
        <f t="shared" si="117"/>
        <v>22.47</v>
      </c>
      <c r="S1918" s="5">
        <f t="shared" si="118"/>
        <v>22.548000000000002</v>
      </c>
      <c r="T1918" s="7">
        <f t="shared" si="119"/>
        <v>0.50086632013861121</v>
      </c>
    </row>
    <row r="1919" spans="1:20" ht="15.6">
      <c r="A1919" s="2">
        <v>2452</v>
      </c>
      <c r="B1919" s="3">
        <v>46283</v>
      </c>
      <c r="C1919" s="4">
        <f>YEAR(SalesDataTable[[#This Row],[Order Date]])</f>
        <v>2026</v>
      </c>
      <c r="D1919" s="16" t="str">
        <f>"Q"&amp;ROUNDUP(MONTH(SalesDataTable[[#This Row],[Order Date]])/3,0)</f>
        <v>Q3</v>
      </c>
      <c r="E1919" s="4">
        <f>MONTH(SalesDataTable[[#This Row],[Order Date]])</f>
        <v>9</v>
      </c>
      <c r="F1919" s="16" t="str">
        <f>TEXT(SalesDataTable[[#This Row],[Order Date]],"MMM")</f>
        <v>Sep</v>
      </c>
      <c r="G1919" s="4" t="s">
        <v>11</v>
      </c>
      <c r="H1919" s="4" t="s">
        <v>25</v>
      </c>
      <c r="I1919" s="4" t="s">
        <v>2</v>
      </c>
      <c r="J1919" s="4" t="s">
        <v>13</v>
      </c>
      <c r="K1919" s="4" t="s">
        <v>34</v>
      </c>
      <c r="L1919" s="4" t="s">
        <v>45</v>
      </c>
      <c r="M1919" s="8">
        <v>1</v>
      </c>
      <c r="N1919" s="5">
        <v>50.17</v>
      </c>
      <c r="O1919" s="6">
        <v>0.1</v>
      </c>
      <c r="P1919" s="5">
        <v>21.99</v>
      </c>
      <c r="Q1919" s="5">
        <f t="shared" si="116"/>
        <v>45.153000000000006</v>
      </c>
      <c r="R1919" s="5">
        <f t="shared" si="117"/>
        <v>21.99</v>
      </c>
      <c r="S1919" s="5">
        <f t="shared" si="118"/>
        <v>23.163000000000007</v>
      </c>
      <c r="T1919" s="7">
        <f t="shared" si="119"/>
        <v>0.51298917015480705</v>
      </c>
    </row>
    <row r="1920" spans="1:20" ht="15.6">
      <c r="A1920" s="2">
        <v>2761</v>
      </c>
      <c r="B1920" s="3">
        <v>46283</v>
      </c>
      <c r="C1920" s="4">
        <f>YEAR(SalesDataTable[[#This Row],[Order Date]])</f>
        <v>2026</v>
      </c>
      <c r="D1920" s="16" t="str">
        <f>"Q"&amp;ROUNDUP(MONTH(SalesDataTable[[#This Row],[Order Date]])/3,0)</f>
        <v>Q3</v>
      </c>
      <c r="E1920" s="4">
        <f>MONTH(SalesDataTable[[#This Row],[Order Date]])</f>
        <v>9</v>
      </c>
      <c r="F1920" s="16" t="str">
        <f>TEXT(SalesDataTable[[#This Row],[Order Date]],"MMM")</f>
        <v>Sep</v>
      </c>
      <c r="G1920" s="4" t="s">
        <v>0</v>
      </c>
      <c r="H1920" s="4" t="s">
        <v>50</v>
      </c>
      <c r="I1920" s="4" t="s">
        <v>8</v>
      </c>
      <c r="J1920" s="4" t="s">
        <v>16</v>
      </c>
      <c r="K1920" s="4" t="s">
        <v>23</v>
      </c>
      <c r="L1920" s="4" t="s">
        <v>51</v>
      </c>
      <c r="M1920" s="8">
        <v>5</v>
      </c>
      <c r="N1920" s="5">
        <v>124.51</v>
      </c>
      <c r="O1920" s="6">
        <v>0.1</v>
      </c>
      <c r="P1920" s="5">
        <v>60.29</v>
      </c>
      <c r="Q1920" s="5">
        <f t="shared" si="116"/>
        <v>560.29500000000007</v>
      </c>
      <c r="R1920" s="5">
        <f t="shared" si="117"/>
        <v>301.45</v>
      </c>
      <c r="S1920" s="5">
        <f t="shared" si="118"/>
        <v>258.84500000000008</v>
      </c>
      <c r="T1920" s="7">
        <f t="shared" si="119"/>
        <v>0.46197984990049895</v>
      </c>
    </row>
    <row r="1921" spans="1:20" ht="15.6">
      <c r="A1921" s="2">
        <v>3993</v>
      </c>
      <c r="B1921" s="3">
        <v>46283</v>
      </c>
      <c r="C1921" s="4">
        <f>YEAR(SalesDataTable[[#This Row],[Order Date]])</f>
        <v>2026</v>
      </c>
      <c r="D1921" s="16" t="str">
        <f>"Q"&amp;ROUNDUP(MONTH(SalesDataTable[[#This Row],[Order Date]])/3,0)</f>
        <v>Q3</v>
      </c>
      <c r="E1921" s="4">
        <f>MONTH(SalesDataTable[[#This Row],[Order Date]])</f>
        <v>9</v>
      </c>
      <c r="F1921" s="16" t="str">
        <f>TEXT(SalesDataTable[[#This Row],[Order Date]],"MMM")</f>
        <v>Sep</v>
      </c>
      <c r="G1921" s="4" t="s">
        <v>6</v>
      </c>
      <c r="H1921" s="4" t="s">
        <v>43</v>
      </c>
      <c r="I1921" s="4" t="s">
        <v>28</v>
      </c>
      <c r="J1921" s="4" t="s">
        <v>3</v>
      </c>
      <c r="K1921" s="4" t="s">
        <v>9</v>
      </c>
      <c r="L1921" s="4" t="s">
        <v>37</v>
      </c>
      <c r="M1921" s="8">
        <v>1</v>
      </c>
      <c r="N1921" s="5">
        <v>153.68</v>
      </c>
      <c r="O1921" s="6">
        <v>0.05</v>
      </c>
      <c r="P1921" s="5">
        <v>77.42</v>
      </c>
      <c r="Q1921" s="5">
        <f t="shared" si="116"/>
        <v>145.99600000000001</v>
      </c>
      <c r="R1921" s="5">
        <f t="shared" si="117"/>
        <v>77.42</v>
      </c>
      <c r="S1921" s="5">
        <f t="shared" si="118"/>
        <v>68.576000000000008</v>
      </c>
      <c r="T1921" s="7">
        <f t="shared" si="119"/>
        <v>0.46971149894517661</v>
      </c>
    </row>
    <row r="1922" spans="1:20" ht="15.6">
      <c r="A1922" s="2">
        <v>4343</v>
      </c>
      <c r="B1922" s="3">
        <v>46283</v>
      </c>
      <c r="C1922" s="4">
        <f>YEAR(SalesDataTable[[#This Row],[Order Date]])</f>
        <v>2026</v>
      </c>
      <c r="D1922" s="16" t="str">
        <f>"Q"&amp;ROUNDUP(MONTH(SalesDataTable[[#This Row],[Order Date]])/3,0)</f>
        <v>Q3</v>
      </c>
      <c r="E1922" s="4">
        <f>MONTH(SalesDataTable[[#This Row],[Order Date]])</f>
        <v>9</v>
      </c>
      <c r="F1922" s="16" t="str">
        <f>TEXT(SalesDataTable[[#This Row],[Order Date]],"MMM")</f>
        <v>Sep</v>
      </c>
      <c r="G1922" s="4" t="s">
        <v>6</v>
      </c>
      <c r="H1922" s="4" t="s">
        <v>43</v>
      </c>
      <c r="I1922" s="4" t="s">
        <v>28</v>
      </c>
      <c r="J1922" s="4" t="s">
        <v>13</v>
      </c>
      <c r="K1922" s="4" t="s">
        <v>23</v>
      </c>
      <c r="L1922" s="4" t="s">
        <v>51</v>
      </c>
      <c r="M1922" s="8">
        <v>2</v>
      </c>
      <c r="N1922" s="5">
        <v>121.37</v>
      </c>
      <c r="O1922" s="6">
        <v>0.05</v>
      </c>
      <c r="P1922" s="5">
        <v>60.13</v>
      </c>
      <c r="Q1922" s="5">
        <f t="shared" ref="Q1922:Q1985" si="120">M1922*N1922*(1-O1922)</f>
        <v>230.60300000000001</v>
      </c>
      <c r="R1922" s="5">
        <f t="shared" ref="R1922:R1985" si="121">M1922*P1922</f>
        <v>120.26</v>
      </c>
      <c r="S1922" s="5">
        <f t="shared" ref="S1922:S1985" si="122">Q1922-R1922</f>
        <v>110.343</v>
      </c>
      <c r="T1922" s="7">
        <f t="shared" ref="T1922:T1985" si="123">IFERROR(S1922/Q1922,0)</f>
        <v>0.47849767782726155</v>
      </c>
    </row>
    <row r="1923" spans="1:20" ht="15.6">
      <c r="A1923" s="2">
        <v>4429</v>
      </c>
      <c r="B1923" s="3">
        <v>46283</v>
      </c>
      <c r="C1923" s="4">
        <f>YEAR(SalesDataTable[[#This Row],[Order Date]])</f>
        <v>2026</v>
      </c>
      <c r="D1923" s="16" t="str">
        <f>"Q"&amp;ROUNDUP(MONTH(SalesDataTable[[#This Row],[Order Date]])/3,0)</f>
        <v>Q3</v>
      </c>
      <c r="E1923" s="4">
        <f>MONTH(SalesDataTable[[#This Row],[Order Date]])</f>
        <v>9</v>
      </c>
      <c r="F1923" s="16" t="str">
        <f>TEXT(SalesDataTable[[#This Row],[Order Date]],"MMM")</f>
        <v>Sep</v>
      </c>
      <c r="G1923" s="4" t="s">
        <v>0</v>
      </c>
      <c r="H1923" s="4" t="s">
        <v>50</v>
      </c>
      <c r="I1923" s="4" t="s">
        <v>2</v>
      </c>
      <c r="J1923" s="4" t="s">
        <v>16</v>
      </c>
      <c r="K1923" s="4" t="s">
        <v>9</v>
      </c>
      <c r="L1923" s="4" t="s">
        <v>17</v>
      </c>
      <c r="M1923" s="8">
        <v>2</v>
      </c>
      <c r="N1923" s="5">
        <v>145.1</v>
      </c>
      <c r="O1923" s="6">
        <v>0.1</v>
      </c>
      <c r="P1923" s="5">
        <v>77.62</v>
      </c>
      <c r="Q1923" s="5">
        <f t="shared" si="120"/>
        <v>261.18</v>
      </c>
      <c r="R1923" s="5">
        <f t="shared" si="121"/>
        <v>155.24</v>
      </c>
      <c r="S1923" s="5">
        <f t="shared" si="122"/>
        <v>105.94</v>
      </c>
      <c r="T1923" s="7">
        <f t="shared" si="123"/>
        <v>0.40562064476606169</v>
      </c>
    </row>
    <row r="1924" spans="1:20" ht="15.6">
      <c r="A1924" s="2">
        <v>4824</v>
      </c>
      <c r="B1924" s="3">
        <v>46283</v>
      </c>
      <c r="C1924" s="4">
        <f>YEAR(SalesDataTable[[#This Row],[Order Date]])</f>
        <v>2026</v>
      </c>
      <c r="D1924" s="16" t="str">
        <f>"Q"&amp;ROUNDUP(MONTH(SalesDataTable[[#This Row],[Order Date]])/3,0)</f>
        <v>Q3</v>
      </c>
      <c r="E1924" s="4">
        <f>MONTH(SalesDataTable[[#This Row],[Order Date]])</f>
        <v>9</v>
      </c>
      <c r="F1924" s="16" t="str">
        <f>TEXT(SalesDataTable[[#This Row],[Order Date]],"MMM")</f>
        <v>Sep</v>
      </c>
      <c r="G1924" s="4" t="s">
        <v>20</v>
      </c>
      <c r="H1924" s="4" t="s">
        <v>33</v>
      </c>
      <c r="I1924" s="4" t="s">
        <v>2</v>
      </c>
      <c r="J1924" s="4" t="s">
        <v>3</v>
      </c>
      <c r="K1924" s="4" t="s">
        <v>34</v>
      </c>
      <c r="L1924" s="4" t="s">
        <v>42</v>
      </c>
      <c r="M1924" s="8">
        <v>1</v>
      </c>
      <c r="N1924" s="5">
        <v>36.729999999999997</v>
      </c>
      <c r="O1924" s="6">
        <v>0.05</v>
      </c>
      <c r="P1924" s="5">
        <v>14.11</v>
      </c>
      <c r="Q1924" s="5">
        <f t="shared" si="120"/>
        <v>34.893499999999996</v>
      </c>
      <c r="R1924" s="5">
        <f t="shared" si="121"/>
        <v>14.11</v>
      </c>
      <c r="S1924" s="5">
        <f t="shared" si="122"/>
        <v>20.783499999999997</v>
      </c>
      <c r="T1924" s="7">
        <f t="shared" si="123"/>
        <v>0.59562669265049362</v>
      </c>
    </row>
    <row r="1925" spans="1:20" ht="15.6">
      <c r="A1925" s="2">
        <v>4881</v>
      </c>
      <c r="B1925" s="3">
        <v>46283</v>
      </c>
      <c r="C1925" s="4">
        <f>YEAR(SalesDataTable[[#This Row],[Order Date]])</f>
        <v>2026</v>
      </c>
      <c r="D1925" s="16" t="str">
        <f>"Q"&amp;ROUNDUP(MONTH(SalesDataTable[[#This Row],[Order Date]])/3,0)</f>
        <v>Q3</v>
      </c>
      <c r="E1925" s="4">
        <f>MONTH(SalesDataTable[[#This Row],[Order Date]])</f>
        <v>9</v>
      </c>
      <c r="F1925" s="16" t="str">
        <f>TEXT(SalesDataTable[[#This Row],[Order Date]],"MMM")</f>
        <v>Sep</v>
      </c>
      <c r="G1925" s="4" t="s">
        <v>11</v>
      </c>
      <c r="H1925" s="4" t="s">
        <v>12</v>
      </c>
      <c r="I1925" s="4" t="s">
        <v>2</v>
      </c>
      <c r="J1925" s="4" t="s">
        <v>16</v>
      </c>
      <c r="K1925" s="4" t="s">
        <v>14</v>
      </c>
      <c r="L1925" s="4" t="s">
        <v>44</v>
      </c>
      <c r="M1925" s="8">
        <v>4</v>
      </c>
      <c r="N1925" s="5">
        <v>134.15</v>
      </c>
      <c r="O1925" s="6">
        <v>0.05</v>
      </c>
      <c r="P1925" s="5">
        <v>65.58</v>
      </c>
      <c r="Q1925" s="5">
        <f t="shared" si="120"/>
        <v>509.77</v>
      </c>
      <c r="R1925" s="5">
        <f t="shared" si="121"/>
        <v>262.32</v>
      </c>
      <c r="S1925" s="5">
        <f t="shared" si="122"/>
        <v>247.45</v>
      </c>
      <c r="T1925" s="7">
        <f t="shared" si="123"/>
        <v>0.48541499107440611</v>
      </c>
    </row>
    <row r="1926" spans="1:20" ht="15.6">
      <c r="A1926" s="2">
        <v>5138</v>
      </c>
      <c r="B1926" s="3">
        <v>46283</v>
      </c>
      <c r="C1926" s="4">
        <f>YEAR(SalesDataTable[[#This Row],[Order Date]])</f>
        <v>2026</v>
      </c>
      <c r="D1926" s="16" t="str">
        <f>"Q"&amp;ROUNDUP(MONTH(SalesDataTable[[#This Row],[Order Date]])/3,0)</f>
        <v>Q3</v>
      </c>
      <c r="E1926" s="4">
        <f>MONTH(SalesDataTable[[#This Row],[Order Date]])</f>
        <v>9</v>
      </c>
      <c r="F1926" s="16" t="str">
        <f>TEXT(SalesDataTable[[#This Row],[Order Date]],"MMM")</f>
        <v>Sep</v>
      </c>
      <c r="G1926" s="4" t="s">
        <v>0</v>
      </c>
      <c r="H1926" s="4" t="s">
        <v>1</v>
      </c>
      <c r="I1926" s="4" t="s">
        <v>8</v>
      </c>
      <c r="J1926" s="4" t="s">
        <v>16</v>
      </c>
      <c r="K1926" s="4" t="s">
        <v>9</v>
      </c>
      <c r="L1926" s="4" t="s">
        <v>10</v>
      </c>
      <c r="M1926" s="8">
        <v>8</v>
      </c>
      <c r="N1926" s="5">
        <v>94.21</v>
      </c>
      <c r="O1926" s="6">
        <v>0.1</v>
      </c>
      <c r="P1926" s="5">
        <v>45.05</v>
      </c>
      <c r="Q1926" s="5">
        <f t="shared" si="120"/>
        <v>678.31200000000001</v>
      </c>
      <c r="R1926" s="5">
        <f t="shared" si="121"/>
        <v>360.4</v>
      </c>
      <c r="S1926" s="5">
        <f t="shared" si="122"/>
        <v>317.91200000000003</v>
      </c>
      <c r="T1926" s="7">
        <f t="shared" si="123"/>
        <v>0.46868107891353833</v>
      </c>
    </row>
    <row r="1927" spans="1:20" ht="15.6">
      <c r="A1927" s="2">
        <v>1214</v>
      </c>
      <c r="B1927" s="3">
        <v>46284</v>
      </c>
      <c r="C1927" s="4">
        <f>YEAR(SalesDataTable[[#This Row],[Order Date]])</f>
        <v>2026</v>
      </c>
      <c r="D1927" s="16" t="str">
        <f>"Q"&amp;ROUNDUP(MONTH(SalesDataTable[[#This Row],[Order Date]])/3,0)</f>
        <v>Q3</v>
      </c>
      <c r="E1927" s="4">
        <f>MONTH(SalesDataTable[[#This Row],[Order Date]])</f>
        <v>9</v>
      </c>
      <c r="F1927" s="16" t="str">
        <f>TEXT(SalesDataTable[[#This Row],[Order Date]],"MMM")</f>
        <v>Sep</v>
      </c>
      <c r="G1927" s="4" t="s">
        <v>0</v>
      </c>
      <c r="H1927" s="4" t="s">
        <v>50</v>
      </c>
      <c r="I1927" s="4" t="s">
        <v>19</v>
      </c>
      <c r="J1927" s="4" t="s">
        <v>3</v>
      </c>
      <c r="K1927" s="4" t="s">
        <v>23</v>
      </c>
      <c r="L1927" s="4" t="s">
        <v>29</v>
      </c>
      <c r="M1927" s="8">
        <v>1</v>
      </c>
      <c r="N1927" s="5">
        <v>198.29</v>
      </c>
      <c r="O1927" s="6">
        <v>0.05</v>
      </c>
      <c r="P1927" s="5">
        <v>106.24</v>
      </c>
      <c r="Q1927" s="5">
        <f t="shared" si="120"/>
        <v>188.37549999999999</v>
      </c>
      <c r="R1927" s="5">
        <f t="shared" si="121"/>
        <v>106.24</v>
      </c>
      <c r="S1927" s="5">
        <f t="shared" si="122"/>
        <v>82.135499999999993</v>
      </c>
      <c r="T1927" s="7">
        <f t="shared" si="123"/>
        <v>0.436020076920831</v>
      </c>
    </row>
    <row r="1928" spans="1:20" ht="15.6">
      <c r="A1928" s="2">
        <v>1346</v>
      </c>
      <c r="B1928" s="3">
        <v>46284</v>
      </c>
      <c r="C1928" s="4">
        <f>YEAR(SalesDataTable[[#This Row],[Order Date]])</f>
        <v>2026</v>
      </c>
      <c r="D1928" s="16" t="str">
        <f>"Q"&amp;ROUNDUP(MONTH(SalesDataTable[[#This Row],[Order Date]])/3,0)</f>
        <v>Q3</v>
      </c>
      <c r="E1928" s="4">
        <f>MONTH(SalesDataTable[[#This Row],[Order Date]])</f>
        <v>9</v>
      </c>
      <c r="F1928" s="16" t="str">
        <f>TEXT(SalesDataTable[[#This Row],[Order Date]],"MMM")</f>
        <v>Sep</v>
      </c>
      <c r="G1928" s="4" t="s">
        <v>6</v>
      </c>
      <c r="H1928" s="4" t="s">
        <v>49</v>
      </c>
      <c r="I1928" s="4" t="s">
        <v>28</v>
      </c>
      <c r="J1928" s="4" t="s">
        <v>3</v>
      </c>
      <c r="K1928" s="4" t="s">
        <v>14</v>
      </c>
      <c r="L1928" s="4" t="s">
        <v>48</v>
      </c>
      <c r="M1928" s="8">
        <v>3</v>
      </c>
      <c r="N1928" s="5">
        <v>166.21</v>
      </c>
      <c r="O1928" s="6">
        <v>0.05</v>
      </c>
      <c r="P1928" s="5">
        <v>85.03</v>
      </c>
      <c r="Q1928" s="5">
        <f t="shared" si="120"/>
        <v>473.69849999999997</v>
      </c>
      <c r="R1928" s="5">
        <f t="shared" si="121"/>
        <v>255.09</v>
      </c>
      <c r="S1928" s="5">
        <f t="shared" si="122"/>
        <v>218.60849999999996</v>
      </c>
      <c r="T1928" s="7">
        <f t="shared" si="123"/>
        <v>0.4614929116304991</v>
      </c>
    </row>
    <row r="1929" spans="1:20" ht="15.6">
      <c r="A1929" s="2">
        <v>1361</v>
      </c>
      <c r="B1929" s="3">
        <v>46284</v>
      </c>
      <c r="C1929" s="4">
        <f>YEAR(SalesDataTable[[#This Row],[Order Date]])</f>
        <v>2026</v>
      </c>
      <c r="D1929" s="16" t="str">
        <f>"Q"&amp;ROUNDUP(MONTH(SalesDataTable[[#This Row],[Order Date]])/3,0)</f>
        <v>Q3</v>
      </c>
      <c r="E1929" s="4">
        <f>MONTH(SalesDataTable[[#This Row],[Order Date]])</f>
        <v>9</v>
      </c>
      <c r="F1929" s="16" t="str">
        <f>TEXT(SalesDataTable[[#This Row],[Order Date]],"MMM")</f>
        <v>Sep</v>
      </c>
      <c r="G1929" s="4" t="s">
        <v>6</v>
      </c>
      <c r="H1929" s="4" t="s">
        <v>27</v>
      </c>
      <c r="I1929" s="4" t="s">
        <v>28</v>
      </c>
      <c r="J1929" s="4" t="s">
        <v>13</v>
      </c>
      <c r="K1929" s="4" t="s">
        <v>4</v>
      </c>
      <c r="L1929" s="4" t="s">
        <v>26</v>
      </c>
      <c r="M1929" s="8">
        <v>1</v>
      </c>
      <c r="N1929" s="5">
        <v>40.700000000000003</v>
      </c>
      <c r="O1929" s="6">
        <v>0.05</v>
      </c>
      <c r="P1929" s="5">
        <v>16.43</v>
      </c>
      <c r="Q1929" s="5">
        <f t="shared" si="120"/>
        <v>38.664999999999999</v>
      </c>
      <c r="R1929" s="5">
        <f t="shared" si="121"/>
        <v>16.43</v>
      </c>
      <c r="S1929" s="5">
        <f t="shared" si="122"/>
        <v>22.234999999999999</v>
      </c>
      <c r="T1929" s="7">
        <f t="shared" si="123"/>
        <v>0.57506789085736454</v>
      </c>
    </row>
    <row r="1930" spans="1:20" ht="15.6">
      <c r="A1930" s="2">
        <v>2728</v>
      </c>
      <c r="B1930" s="3">
        <v>46284</v>
      </c>
      <c r="C1930" s="4">
        <f>YEAR(SalesDataTable[[#This Row],[Order Date]])</f>
        <v>2026</v>
      </c>
      <c r="D1930" s="16" t="str">
        <f>"Q"&amp;ROUNDUP(MONTH(SalesDataTable[[#This Row],[Order Date]])/3,0)</f>
        <v>Q3</v>
      </c>
      <c r="E1930" s="4">
        <f>MONTH(SalesDataTable[[#This Row],[Order Date]])</f>
        <v>9</v>
      </c>
      <c r="F1930" s="16" t="str">
        <f>TEXT(SalesDataTable[[#This Row],[Order Date]],"MMM")</f>
        <v>Sep</v>
      </c>
      <c r="G1930" s="4" t="s">
        <v>0</v>
      </c>
      <c r="H1930" s="4" t="s">
        <v>50</v>
      </c>
      <c r="I1930" s="4" t="s">
        <v>2</v>
      </c>
      <c r="J1930" s="4" t="s">
        <v>13</v>
      </c>
      <c r="K1930" s="4" t="s">
        <v>9</v>
      </c>
      <c r="L1930" s="4" t="s">
        <v>37</v>
      </c>
      <c r="M1930" s="8">
        <v>3</v>
      </c>
      <c r="N1930" s="5">
        <v>153.5</v>
      </c>
      <c r="O1930" s="6">
        <v>0</v>
      </c>
      <c r="P1930" s="5">
        <v>80.819999999999993</v>
      </c>
      <c r="Q1930" s="5">
        <f t="shared" si="120"/>
        <v>460.5</v>
      </c>
      <c r="R1930" s="5">
        <f t="shared" si="121"/>
        <v>242.45999999999998</v>
      </c>
      <c r="S1930" s="5">
        <f t="shared" si="122"/>
        <v>218.04000000000002</v>
      </c>
      <c r="T1930" s="7">
        <f t="shared" si="123"/>
        <v>0.47348534201954401</v>
      </c>
    </row>
    <row r="1931" spans="1:20" ht="15.6">
      <c r="A1931" s="2">
        <v>2788</v>
      </c>
      <c r="B1931" s="3">
        <v>46284</v>
      </c>
      <c r="C1931" s="4">
        <f>YEAR(SalesDataTable[[#This Row],[Order Date]])</f>
        <v>2026</v>
      </c>
      <c r="D1931" s="16" t="str">
        <f>"Q"&amp;ROUNDUP(MONTH(SalesDataTable[[#This Row],[Order Date]])/3,0)</f>
        <v>Q3</v>
      </c>
      <c r="E1931" s="4">
        <f>MONTH(SalesDataTable[[#This Row],[Order Date]])</f>
        <v>9</v>
      </c>
      <c r="F1931" s="16" t="str">
        <f>TEXT(SalesDataTable[[#This Row],[Order Date]],"MMM")</f>
        <v>Sep</v>
      </c>
      <c r="G1931" s="4" t="s">
        <v>6</v>
      </c>
      <c r="H1931" s="4" t="s">
        <v>43</v>
      </c>
      <c r="I1931" s="4" t="s">
        <v>28</v>
      </c>
      <c r="J1931" s="4" t="s">
        <v>13</v>
      </c>
      <c r="K1931" s="4" t="s">
        <v>9</v>
      </c>
      <c r="L1931" s="4" t="s">
        <v>46</v>
      </c>
      <c r="M1931" s="8">
        <v>1</v>
      </c>
      <c r="N1931" s="5">
        <v>70.430000000000007</v>
      </c>
      <c r="O1931" s="6">
        <v>0</v>
      </c>
      <c r="P1931" s="5">
        <v>31.51</v>
      </c>
      <c r="Q1931" s="5">
        <f t="shared" si="120"/>
        <v>70.430000000000007</v>
      </c>
      <c r="R1931" s="5">
        <f t="shared" si="121"/>
        <v>31.51</v>
      </c>
      <c r="S1931" s="5">
        <f t="shared" si="122"/>
        <v>38.92</v>
      </c>
      <c r="T1931" s="7">
        <f t="shared" si="123"/>
        <v>0.55260542382507449</v>
      </c>
    </row>
    <row r="1932" spans="1:20" ht="15.6">
      <c r="A1932" s="2">
        <v>2932</v>
      </c>
      <c r="B1932" s="3">
        <v>46284</v>
      </c>
      <c r="C1932" s="4">
        <f>YEAR(SalesDataTable[[#This Row],[Order Date]])</f>
        <v>2026</v>
      </c>
      <c r="D1932" s="16" t="str">
        <f>"Q"&amp;ROUNDUP(MONTH(SalesDataTable[[#This Row],[Order Date]])/3,0)</f>
        <v>Q3</v>
      </c>
      <c r="E1932" s="4">
        <f>MONTH(SalesDataTable[[#This Row],[Order Date]])</f>
        <v>9</v>
      </c>
      <c r="F1932" s="16" t="str">
        <f>TEXT(SalesDataTable[[#This Row],[Order Date]],"MMM")</f>
        <v>Sep</v>
      </c>
      <c r="G1932" s="4" t="s">
        <v>0</v>
      </c>
      <c r="H1932" s="4" t="s">
        <v>50</v>
      </c>
      <c r="I1932" s="4" t="s">
        <v>19</v>
      </c>
      <c r="J1932" s="4" t="s">
        <v>16</v>
      </c>
      <c r="K1932" s="4" t="s">
        <v>4</v>
      </c>
      <c r="L1932" s="4" t="s">
        <v>22</v>
      </c>
      <c r="M1932" s="8">
        <v>4</v>
      </c>
      <c r="N1932" s="5">
        <v>49.93</v>
      </c>
      <c r="O1932" s="6">
        <v>0</v>
      </c>
      <c r="P1932" s="5">
        <v>22.99</v>
      </c>
      <c r="Q1932" s="5">
        <f t="shared" si="120"/>
        <v>199.72</v>
      </c>
      <c r="R1932" s="5">
        <f t="shared" si="121"/>
        <v>91.96</v>
      </c>
      <c r="S1932" s="5">
        <f t="shared" si="122"/>
        <v>107.76</v>
      </c>
      <c r="T1932" s="7">
        <f t="shared" si="123"/>
        <v>0.53955537752853999</v>
      </c>
    </row>
    <row r="1933" spans="1:20" ht="15.6">
      <c r="A1933" s="2">
        <v>3399</v>
      </c>
      <c r="B1933" s="3">
        <v>46284</v>
      </c>
      <c r="C1933" s="4">
        <f>YEAR(SalesDataTable[[#This Row],[Order Date]])</f>
        <v>2026</v>
      </c>
      <c r="D1933" s="16" t="str">
        <f>"Q"&amp;ROUNDUP(MONTH(SalesDataTable[[#This Row],[Order Date]])/3,0)</f>
        <v>Q3</v>
      </c>
      <c r="E1933" s="4">
        <f>MONTH(SalesDataTable[[#This Row],[Order Date]])</f>
        <v>9</v>
      </c>
      <c r="F1933" s="16" t="str">
        <f>TEXT(SalesDataTable[[#This Row],[Order Date]],"MMM")</f>
        <v>Sep</v>
      </c>
      <c r="G1933" s="4" t="s">
        <v>6</v>
      </c>
      <c r="H1933" s="4" t="s">
        <v>43</v>
      </c>
      <c r="I1933" s="4" t="s">
        <v>19</v>
      </c>
      <c r="J1933" s="4" t="s">
        <v>3</v>
      </c>
      <c r="K1933" s="4" t="s">
        <v>4</v>
      </c>
      <c r="L1933" s="4" t="s">
        <v>22</v>
      </c>
      <c r="M1933" s="8">
        <v>1</v>
      </c>
      <c r="N1933" s="5">
        <v>50.18</v>
      </c>
      <c r="O1933" s="6">
        <v>0</v>
      </c>
      <c r="P1933" s="5">
        <v>22.92</v>
      </c>
      <c r="Q1933" s="5">
        <f t="shared" si="120"/>
        <v>50.18</v>
      </c>
      <c r="R1933" s="5">
        <f t="shared" si="121"/>
        <v>22.92</v>
      </c>
      <c r="S1933" s="5">
        <f t="shared" si="122"/>
        <v>27.259999999999998</v>
      </c>
      <c r="T1933" s="7">
        <f t="shared" si="123"/>
        <v>0.54324432044639293</v>
      </c>
    </row>
    <row r="1934" spans="1:20" ht="15.6">
      <c r="A1934" s="2">
        <v>3588</v>
      </c>
      <c r="B1934" s="3">
        <v>46284</v>
      </c>
      <c r="C1934" s="4">
        <f>YEAR(SalesDataTable[[#This Row],[Order Date]])</f>
        <v>2026</v>
      </c>
      <c r="D1934" s="16" t="str">
        <f>"Q"&amp;ROUNDUP(MONTH(SalesDataTable[[#This Row],[Order Date]])/3,0)</f>
        <v>Q3</v>
      </c>
      <c r="E1934" s="4">
        <f>MONTH(SalesDataTable[[#This Row],[Order Date]])</f>
        <v>9</v>
      </c>
      <c r="F1934" s="16" t="str">
        <f>TEXT(SalesDataTable[[#This Row],[Order Date]],"MMM")</f>
        <v>Sep</v>
      </c>
      <c r="G1934" s="4" t="s">
        <v>20</v>
      </c>
      <c r="H1934" s="4" t="s">
        <v>47</v>
      </c>
      <c r="I1934" s="4" t="s">
        <v>19</v>
      </c>
      <c r="J1934" s="4" t="s">
        <v>13</v>
      </c>
      <c r="K1934" s="4" t="s">
        <v>14</v>
      </c>
      <c r="L1934" s="4" t="s">
        <v>48</v>
      </c>
      <c r="M1934" s="8">
        <v>2</v>
      </c>
      <c r="N1934" s="5">
        <v>164.01</v>
      </c>
      <c r="O1934" s="6">
        <v>0.15</v>
      </c>
      <c r="P1934" s="5">
        <v>87.14</v>
      </c>
      <c r="Q1934" s="5">
        <f t="shared" si="120"/>
        <v>278.81699999999995</v>
      </c>
      <c r="R1934" s="5">
        <f t="shared" si="121"/>
        <v>174.28</v>
      </c>
      <c r="S1934" s="5">
        <f t="shared" si="122"/>
        <v>104.53699999999995</v>
      </c>
      <c r="T1934" s="7">
        <f t="shared" si="123"/>
        <v>0.37493050997607741</v>
      </c>
    </row>
    <row r="1935" spans="1:20" ht="15.6">
      <c r="A1935" s="2">
        <v>3603</v>
      </c>
      <c r="B1935" s="3">
        <v>46284</v>
      </c>
      <c r="C1935" s="4">
        <f>YEAR(SalesDataTable[[#This Row],[Order Date]])</f>
        <v>2026</v>
      </c>
      <c r="D1935" s="16" t="str">
        <f>"Q"&amp;ROUNDUP(MONTH(SalesDataTable[[#This Row],[Order Date]])/3,0)</f>
        <v>Q3</v>
      </c>
      <c r="E1935" s="4">
        <f>MONTH(SalesDataTable[[#This Row],[Order Date]])</f>
        <v>9</v>
      </c>
      <c r="F1935" s="16" t="str">
        <f>TEXT(SalesDataTable[[#This Row],[Order Date]],"MMM")</f>
        <v>Sep</v>
      </c>
      <c r="G1935" s="4" t="s">
        <v>6</v>
      </c>
      <c r="H1935" s="4" t="s">
        <v>49</v>
      </c>
      <c r="I1935" s="4" t="s">
        <v>28</v>
      </c>
      <c r="J1935" s="4" t="s">
        <v>3</v>
      </c>
      <c r="K1935" s="4" t="s">
        <v>4</v>
      </c>
      <c r="L1935" s="4" t="s">
        <v>5</v>
      </c>
      <c r="M1935" s="8">
        <v>2</v>
      </c>
      <c r="N1935" s="5">
        <v>83.77</v>
      </c>
      <c r="O1935" s="6">
        <v>0</v>
      </c>
      <c r="P1935" s="5">
        <v>43.32</v>
      </c>
      <c r="Q1935" s="5">
        <f t="shared" si="120"/>
        <v>167.54</v>
      </c>
      <c r="R1935" s="5">
        <f t="shared" si="121"/>
        <v>86.64</v>
      </c>
      <c r="S1935" s="5">
        <f t="shared" si="122"/>
        <v>80.899999999999991</v>
      </c>
      <c r="T1935" s="7">
        <f t="shared" si="123"/>
        <v>0.4828697624447893</v>
      </c>
    </row>
    <row r="1936" spans="1:20" ht="15.6">
      <c r="A1936" s="2">
        <v>3845</v>
      </c>
      <c r="B1936" s="3">
        <v>46284</v>
      </c>
      <c r="C1936" s="4">
        <f>YEAR(SalesDataTable[[#This Row],[Order Date]])</f>
        <v>2026</v>
      </c>
      <c r="D1936" s="16" t="str">
        <f>"Q"&amp;ROUNDUP(MONTH(SalesDataTable[[#This Row],[Order Date]])/3,0)</f>
        <v>Q3</v>
      </c>
      <c r="E1936" s="4">
        <f>MONTH(SalesDataTable[[#This Row],[Order Date]])</f>
        <v>9</v>
      </c>
      <c r="F1936" s="16" t="str">
        <f>TEXT(SalesDataTable[[#This Row],[Order Date]],"MMM")</f>
        <v>Sep</v>
      </c>
      <c r="G1936" s="4" t="s">
        <v>20</v>
      </c>
      <c r="H1936" s="4" t="s">
        <v>33</v>
      </c>
      <c r="I1936" s="4" t="s">
        <v>2</v>
      </c>
      <c r="J1936" s="4" t="s">
        <v>13</v>
      </c>
      <c r="K1936" s="4" t="s">
        <v>23</v>
      </c>
      <c r="L1936" s="4" t="s">
        <v>40</v>
      </c>
      <c r="M1936" s="8">
        <v>1</v>
      </c>
      <c r="N1936" s="5">
        <v>81.84</v>
      </c>
      <c r="O1936" s="6">
        <v>0</v>
      </c>
      <c r="P1936" s="5">
        <v>38.5</v>
      </c>
      <c r="Q1936" s="5">
        <f t="shared" si="120"/>
        <v>81.84</v>
      </c>
      <c r="R1936" s="5">
        <f t="shared" si="121"/>
        <v>38.5</v>
      </c>
      <c r="S1936" s="5">
        <f t="shared" si="122"/>
        <v>43.34</v>
      </c>
      <c r="T1936" s="7">
        <f t="shared" si="123"/>
        <v>0.52956989247311825</v>
      </c>
    </row>
    <row r="1937" spans="1:20" ht="15.6">
      <c r="A1937" s="2">
        <v>4191</v>
      </c>
      <c r="B1937" s="3">
        <v>46284</v>
      </c>
      <c r="C1937" s="4">
        <f>YEAR(SalesDataTable[[#This Row],[Order Date]])</f>
        <v>2026</v>
      </c>
      <c r="D1937" s="16" t="str">
        <f>"Q"&amp;ROUNDUP(MONTH(SalesDataTable[[#This Row],[Order Date]])/3,0)</f>
        <v>Q3</v>
      </c>
      <c r="E1937" s="4">
        <f>MONTH(SalesDataTable[[#This Row],[Order Date]])</f>
        <v>9</v>
      </c>
      <c r="F1937" s="16" t="str">
        <f>TEXT(SalesDataTable[[#This Row],[Order Date]],"MMM")</f>
        <v>Sep</v>
      </c>
      <c r="G1937" s="4" t="s">
        <v>11</v>
      </c>
      <c r="H1937" s="4" t="s">
        <v>25</v>
      </c>
      <c r="I1937" s="4" t="s">
        <v>28</v>
      </c>
      <c r="J1937" s="4" t="s">
        <v>3</v>
      </c>
      <c r="K1937" s="4" t="s">
        <v>34</v>
      </c>
      <c r="L1937" s="4" t="s">
        <v>35</v>
      </c>
      <c r="M1937" s="8">
        <v>1</v>
      </c>
      <c r="N1937" s="5">
        <v>40.32</v>
      </c>
      <c r="O1937" s="6">
        <v>0.15</v>
      </c>
      <c r="P1937" s="5">
        <v>14.39</v>
      </c>
      <c r="Q1937" s="5">
        <f t="shared" si="120"/>
        <v>34.271999999999998</v>
      </c>
      <c r="R1937" s="5">
        <f t="shared" si="121"/>
        <v>14.39</v>
      </c>
      <c r="S1937" s="5">
        <f t="shared" si="122"/>
        <v>19.881999999999998</v>
      </c>
      <c r="T1937" s="7">
        <f t="shared" si="123"/>
        <v>0.58012371615312786</v>
      </c>
    </row>
    <row r="1938" spans="1:20" ht="15.6">
      <c r="A1938" s="2">
        <v>4269</v>
      </c>
      <c r="B1938" s="3">
        <v>46284</v>
      </c>
      <c r="C1938" s="4">
        <f>YEAR(SalesDataTable[[#This Row],[Order Date]])</f>
        <v>2026</v>
      </c>
      <c r="D1938" s="16" t="str">
        <f>"Q"&amp;ROUNDUP(MONTH(SalesDataTable[[#This Row],[Order Date]])/3,0)</f>
        <v>Q3</v>
      </c>
      <c r="E1938" s="4">
        <f>MONTH(SalesDataTable[[#This Row],[Order Date]])</f>
        <v>9</v>
      </c>
      <c r="F1938" s="16" t="str">
        <f>TEXT(SalesDataTable[[#This Row],[Order Date]],"MMM")</f>
        <v>Sep</v>
      </c>
      <c r="G1938" s="4" t="s">
        <v>11</v>
      </c>
      <c r="H1938" s="4" t="s">
        <v>52</v>
      </c>
      <c r="I1938" s="4" t="s">
        <v>8</v>
      </c>
      <c r="J1938" s="4" t="s">
        <v>16</v>
      </c>
      <c r="K1938" s="4" t="s">
        <v>9</v>
      </c>
      <c r="L1938" s="4" t="s">
        <v>37</v>
      </c>
      <c r="M1938" s="8">
        <v>4</v>
      </c>
      <c r="N1938" s="5">
        <v>155.84</v>
      </c>
      <c r="O1938" s="6">
        <v>0.05</v>
      </c>
      <c r="P1938" s="5">
        <v>80.790000000000006</v>
      </c>
      <c r="Q1938" s="5">
        <f t="shared" si="120"/>
        <v>592.19200000000001</v>
      </c>
      <c r="R1938" s="5">
        <f t="shared" si="121"/>
        <v>323.16000000000003</v>
      </c>
      <c r="S1938" s="5">
        <f t="shared" si="122"/>
        <v>269.03199999999998</v>
      </c>
      <c r="T1938" s="7">
        <f t="shared" si="123"/>
        <v>0.45429860585755966</v>
      </c>
    </row>
    <row r="1939" spans="1:20" ht="15.6">
      <c r="A1939" s="2">
        <v>5</v>
      </c>
      <c r="B1939" s="3">
        <v>46285</v>
      </c>
      <c r="C1939" s="4">
        <f>YEAR(SalesDataTable[[#This Row],[Order Date]])</f>
        <v>2026</v>
      </c>
      <c r="D1939" s="16" t="str">
        <f>"Q"&amp;ROUNDUP(MONTH(SalesDataTable[[#This Row],[Order Date]])/3,0)</f>
        <v>Q3</v>
      </c>
      <c r="E1939" s="4">
        <f>MONTH(SalesDataTable[[#This Row],[Order Date]])</f>
        <v>9</v>
      </c>
      <c r="F1939" s="16" t="str">
        <f>TEXT(SalesDataTable[[#This Row],[Order Date]],"MMM")</f>
        <v>Sep</v>
      </c>
      <c r="G1939" s="4" t="s">
        <v>6</v>
      </c>
      <c r="H1939" s="4" t="s">
        <v>27</v>
      </c>
      <c r="I1939" s="4" t="s">
        <v>2</v>
      </c>
      <c r="J1939" s="4" t="s">
        <v>16</v>
      </c>
      <c r="K1939" s="4" t="s">
        <v>34</v>
      </c>
      <c r="L1939" s="4" t="s">
        <v>45</v>
      </c>
      <c r="M1939" s="8">
        <v>1</v>
      </c>
      <c r="N1939" s="5">
        <v>51.83</v>
      </c>
      <c r="O1939" s="6">
        <v>0</v>
      </c>
      <c r="P1939" s="5">
        <v>21.9</v>
      </c>
      <c r="Q1939" s="5">
        <f t="shared" si="120"/>
        <v>51.83</v>
      </c>
      <c r="R1939" s="5">
        <f t="shared" si="121"/>
        <v>21.9</v>
      </c>
      <c r="S1939" s="5">
        <f t="shared" si="122"/>
        <v>29.93</v>
      </c>
      <c r="T1939" s="7">
        <f t="shared" si="123"/>
        <v>0.57746478873239437</v>
      </c>
    </row>
    <row r="1940" spans="1:20" ht="15.6">
      <c r="A1940" s="2">
        <v>210</v>
      </c>
      <c r="B1940" s="3">
        <v>46285</v>
      </c>
      <c r="C1940" s="4">
        <f>YEAR(SalesDataTable[[#This Row],[Order Date]])</f>
        <v>2026</v>
      </c>
      <c r="D1940" s="16" t="str">
        <f>"Q"&amp;ROUNDUP(MONTH(SalesDataTable[[#This Row],[Order Date]])/3,0)</f>
        <v>Q3</v>
      </c>
      <c r="E1940" s="4">
        <f>MONTH(SalesDataTable[[#This Row],[Order Date]])</f>
        <v>9</v>
      </c>
      <c r="F1940" s="16" t="str">
        <f>TEXT(SalesDataTable[[#This Row],[Order Date]],"MMM")</f>
        <v>Sep</v>
      </c>
      <c r="G1940" s="4" t="s">
        <v>11</v>
      </c>
      <c r="H1940" s="4" t="s">
        <v>18</v>
      </c>
      <c r="I1940" s="4" t="s">
        <v>19</v>
      </c>
      <c r="J1940" s="4" t="s">
        <v>3</v>
      </c>
      <c r="K1940" s="4" t="s">
        <v>23</v>
      </c>
      <c r="L1940" s="4" t="s">
        <v>29</v>
      </c>
      <c r="M1940" s="8">
        <v>1</v>
      </c>
      <c r="N1940" s="5">
        <v>190.77</v>
      </c>
      <c r="O1940" s="6">
        <v>0.05</v>
      </c>
      <c r="P1940" s="5">
        <v>104.69</v>
      </c>
      <c r="Q1940" s="5">
        <f t="shared" si="120"/>
        <v>181.23150000000001</v>
      </c>
      <c r="R1940" s="5">
        <f t="shared" si="121"/>
        <v>104.69</v>
      </c>
      <c r="S1940" s="5">
        <f t="shared" si="122"/>
        <v>76.541500000000013</v>
      </c>
      <c r="T1940" s="7">
        <f t="shared" si="123"/>
        <v>0.42234103894742364</v>
      </c>
    </row>
    <row r="1941" spans="1:20" ht="15.6">
      <c r="A1941" s="2">
        <v>462</v>
      </c>
      <c r="B1941" s="3">
        <v>46285</v>
      </c>
      <c r="C1941" s="4">
        <f>YEAR(SalesDataTable[[#This Row],[Order Date]])</f>
        <v>2026</v>
      </c>
      <c r="D1941" s="16" t="str">
        <f>"Q"&amp;ROUNDUP(MONTH(SalesDataTable[[#This Row],[Order Date]])/3,0)</f>
        <v>Q3</v>
      </c>
      <c r="E1941" s="4">
        <f>MONTH(SalesDataTable[[#This Row],[Order Date]])</f>
        <v>9</v>
      </c>
      <c r="F1941" s="16" t="str">
        <f>TEXT(SalesDataTable[[#This Row],[Order Date]],"MMM")</f>
        <v>Sep</v>
      </c>
      <c r="G1941" s="4" t="s">
        <v>6</v>
      </c>
      <c r="H1941" s="4" t="s">
        <v>43</v>
      </c>
      <c r="I1941" s="4" t="s">
        <v>19</v>
      </c>
      <c r="J1941" s="4" t="s">
        <v>13</v>
      </c>
      <c r="K1941" s="4" t="s">
        <v>4</v>
      </c>
      <c r="L1941" s="4" t="s">
        <v>26</v>
      </c>
      <c r="M1941" s="8">
        <v>2</v>
      </c>
      <c r="N1941" s="5">
        <v>40.049999999999997</v>
      </c>
      <c r="O1941" s="6">
        <v>0.05</v>
      </c>
      <c r="P1941" s="5">
        <v>16.97</v>
      </c>
      <c r="Q1941" s="5">
        <f t="shared" si="120"/>
        <v>76.094999999999985</v>
      </c>
      <c r="R1941" s="5">
        <f t="shared" si="121"/>
        <v>33.94</v>
      </c>
      <c r="S1941" s="5">
        <f t="shared" si="122"/>
        <v>42.154999999999987</v>
      </c>
      <c r="T1941" s="7">
        <f t="shared" si="123"/>
        <v>0.55397857940731976</v>
      </c>
    </row>
    <row r="1942" spans="1:20" ht="15.6">
      <c r="A1942" s="2">
        <v>725</v>
      </c>
      <c r="B1942" s="3">
        <v>46285</v>
      </c>
      <c r="C1942" s="4">
        <f>YEAR(SalesDataTable[[#This Row],[Order Date]])</f>
        <v>2026</v>
      </c>
      <c r="D1942" s="16" t="str">
        <f>"Q"&amp;ROUNDUP(MONTH(SalesDataTable[[#This Row],[Order Date]])/3,0)</f>
        <v>Q3</v>
      </c>
      <c r="E1942" s="4">
        <f>MONTH(SalesDataTable[[#This Row],[Order Date]])</f>
        <v>9</v>
      </c>
      <c r="F1942" s="16" t="str">
        <f>TEXT(SalesDataTable[[#This Row],[Order Date]],"MMM")</f>
        <v>Sep</v>
      </c>
      <c r="G1942" s="4" t="s">
        <v>6</v>
      </c>
      <c r="H1942" s="4" t="s">
        <v>43</v>
      </c>
      <c r="I1942" s="4" t="s">
        <v>2</v>
      </c>
      <c r="J1942" s="4" t="s">
        <v>13</v>
      </c>
      <c r="K1942" s="4" t="s">
        <v>4</v>
      </c>
      <c r="L1942" s="4" t="s">
        <v>5</v>
      </c>
      <c r="M1942" s="8">
        <v>1</v>
      </c>
      <c r="N1942" s="5">
        <v>82.08</v>
      </c>
      <c r="O1942" s="6">
        <v>0.05</v>
      </c>
      <c r="P1942" s="5">
        <v>43.18</v>
      </c>
      <c r="Q1942" s="5">
        <f t="shared" si="120"/>
        <v>77.975999999999999</v>
      </c>
      <c r="R1942" s="5">
        <f t="shared" si="121"/>
        <v>43.18</v>
      </c>
      <c r="S1942" s="5">
        <f t="shared" si="122"/>
        <v>34.795999999999999</v>
      </c>
      <c r="T1942" s="7">
        <f t="shared" si="123"/>
        <v>0.44623986867754178</v>
      </c>
    </row>
    <row r="1943" spans="1:20" ht="15.6">
      <c r="A1943" s="2">
        <v>918</v>
      </c>
      <c r="B1943" s="3">
        <v>46285</v>
      </c>
      <c r="C1943" s="4">
        <f>YEAR(SalesDataTable[[#This Row],[Order Date]])</f>
        <v>2026</v>
      </c>
      <c r="D1943" s="16" t="str">
        <f>"Q"&amp;ROUNDUP(MONTH(SalesDataTable[[#This Row],[Order Date]])/3,0)</f>
        <v>Q3</v>
      </c>
      <c r="E1943" s="4">
        <f>MONTH(SalesDataTable[[#This Row],[Order Date]])</f>
        <v>9</v>
      </c>
      <c r="F1943" s="16" t="str">
        <f>TEXT(SalesDataTable[[#This Row],[Order Date]],"MMM")</f>
        <v>Sep</v>
      </c>
      <c r="G1943" s="4" t="s">
        <v>0</v>
      </c>
      <c r="H1943" s="4" t="s">
        <v>50</v>
      </c>
      <c r="I1943" s="4" t="s">
        <v>2</v>
      </c>
      <c r="J1943" s="4" t="s">
        <v>3</v>
      </c>
      <c r="K1943" s="4" t="s">
        <v>4</v>
      </c>
      <c r="L1943" s="4" t="s">
        <v>22</v>
      </c>
      <c r="M1943" s="8">
        <v>1</v>
      </c>
      <c r="N1943" s="5">
        <v>50.3</v>
      </c>
      <c r="O1943" s="6">
        <v>0.05</v>
      </c>
      <c r="P1943" s="5">
        <v>22.14</v>
      </c>
      <c r="Q1943" s="5">
        <f t="shared" si="120"/>
        <v>47.784999999999997</v>
      </c>
      <c r="R1943" s="5">
        <f t="shared" si="121"/>
        <v>22.14</v>
      </c>
      <c r="S1943" s="5">
        <f t="shared" si="122"/>
        <v>25.644999999999996</v>
      </c>
      <c r="T1943" s="7">
        <f t="shared" si="123"/>
        <v>0.53667468870984614</v>
      </c>
    </row>
    <row r="1944" spans="1:20" ht="15.6">
      <c r="A1944" s="2">
        <v>1442</v>
      </c>
      <c r="B1944" s="3">
        <v>46285</v>
      </c>
      <c r="C1944" s="4">
        <f>YEAR(SalesDataTable[[#This Row],[Order Date]])</f>
        <v>2026</v>
      </c>
      <c r="D1944" s="16" t="str">
        <f>"Q"&amp;ROUNDUP(MONTH(SalesDataTable[[#This Row],[Order Date]])/3,0)</f>
        <v>Q3</v>
      </c>
      <c r="E1944" s="4">
        <f>MONTH(SalesDataTable[[#This Row],[Order Date]])</f>
        <v>9</v>
      </c>
      <c r="F1944" s="16" t="str">
        <f>TEXT(SalesDataTable[[#This Row],[Order Date]],"MMM")</f>
        <v>Sep</v>
      </c>
      <c r="G1944" s="4" t="s">
        <v>11</v>
      </c>
      <c r="H1944" s="4" t="s">
        <v>52</v>
      </c>
      <c r="I1944" s="4" t="s">
        <v>2</v>
      </c>
      <c r="J1944" s="4" t="s">
        <v>13</v>
      </c>
      <c r="K1944" s="4" t="s">
        <v>14</v>
      </c>
      <c r="L1944" s="4" t="s">
        <v>32</v>
      </c>
      <c r="M1944" s="8">
        <v>1</v>
      </c>
      <c r="N1944" s="5">
        <v>47.68</v>
      </c>
      <c r="O1944" s="6">
        <v>0.1</v>
      </c>
      <c r="P1944" s="5">
        <v>18.03</v>
      </c>
      <c r="Q1944" s="5">
        <f t="shared" si="120"/>
        <v>42.911999999999999</v>
      </c>
      <c r="R1944" s="5">
        <f t="shared" si="121"/>
        <v>18.03</v>
      </c>
      <c r="S1944" s="5">
        <f t="shared" si="122"/>
        <v>24.881999999999998</v>
      </c>
      <c r="T1944" s="7">
        <f t="shared" si="123"/>
        <v>0.57983780760626391</v>
      </c>
    </row>
    <row r="1945" spans="1:20" ht="15.6">
      <c r="A1945" s="2">
        <v>4290</v>
      </c>
      <c r="B1945" s="3">
        <v>46285</v>
      </c>
      <c r="C1945" s="4">
        <f>YEAR(SalesDataTable[[#This Row],[Order Date]])</f>
        <v>2026</v>
      </c>
      <c r="D1945" s="16" t="str">
        <f>"Q"&amp;ROUNDUP(MONTH(SalesDataTable[[#This Row],[Order Date]])/3,0)</f>
        <v>Q3</v>
      </c>
      <c r="E1945" s="4">
        <f>MONTH(SalesDataTable[[#This Row],[Order Date]])</f>
        <v>9</v>
      </c>
      <c r="F1945" s="16" t="str">
        <f>TEXT(SalesDataTable[[#This Row],[Order Date]],"MMM")</f>
        <v>Sep</v>
      </c>
      <c r="G1945" s="4" t="s">
        <v>11</v>
      </c>
      <c r="H1945" s="4" t="s">
        <v>12</v>
      </c>
      <c r="I1945" s="4" t="s">
        <v>19</v>
      </c>
      <c r="J1945" s="4" t="s">
        <v>3</v>
      </c>
      <c r="K1945" s="4" t="s">
        <v>4</v>
      </c>
      <c r="L1945" s="4" t="s">
        <v>22</v>
      </c>
      <c r="M1945" s="8">
        <v>2</v>
      </c>
      <c r="N1945" s="5">
        <v>51.48</v>
      </c>
      <c r="O1945" s="6">
        <v>0.05</v>
      </c>
      <c r="P1945" s="5">
        <v>22.38</v>
      </c>
      <c r="Q1945" s="5">
        <f t="shared" si="120"/>
        <v>97.811999999999983</v>
      </c>
      <c r="R1945" s="5">
        <f t="shared" si="121"/>
        <v>44.76</v>
      </c>
      <c r="S1945" s="5">
        <f t="shared" si="122"/>
        <v>53.051999999999985</v>
      </c>
      <c r="T1945" s="7">
        <f t="shared" si="123"/>
        <v>0.54238743712427917</v>
      </c>
    </row>
    <row r="1946" spans="1:20" ht="15.6">
      <c r="A1946" s="2">
        <v>4666</v>
      </c>
      <c r="B1946" s="3">
        <v>46285</v>
      </c>
      <c r="C1946" s="4">
        <f>YEAR(SalesDataTable[[#This Row],[Order Date]])</f>
        <v>2026</v>
      </c>
      <c r="D1946" s="16" t="str">
        <f>"Q"&amp;ROUNDUP(MONTH(SalesDataTable[[#This Row],[Order Date]])/3,0)</f>
        <v>Q3</v>
      </c>
      <c r="E1946" s="4">
        <f>MONTH(SalesDataTable[[#This Row],[Order Date]])</f>
        <v>9</v>
      </c>
      <c r="F1946" s="16" t="str">
        <f>TEXT(SalesDataTable[[#This Row],[Order Date]],"MMM")</f>
        <v>Sep</v>
      </c>
      <c r="G1946" s="4" t="s">
        <v>11</v>
      </c>
      <c r="H1946" s="4" t="s">
        <v>18</v>
      </c>
      <c r="I1946" s="4" t="s">
        <v>2</v>
      </c>
      <c r="J1946" s="4" t="s">
        <v>16</v>
      </c>
      <c r="K1946" s="4" t="s">
        <v>34</v>
      </c>
      <c r="L1946" s="4" t="s">
        <v>38</v>
      </c>
      <c r="M1946" s="8">
        <v>2</v>
      </c>
      <c r="N1946" s="5">
        <v>123.73</v>
      </c>
      <c r="O1946" s="6">
        <v>0</v>
      </c>
      <c r="P1946" s="5">
        <v>68.459999999999994</v>
      </c>
      <c r="Q1946" s="5">
        <f t="shared" si="120"/>
        <v>247.46</v>
      </c>
      <c r="R1946" s="5">
        <f t="shared" si="121"/>
        <v>136.91999999999999</v>
      </c>
      <c r="S1946" s="5">
        <f t="shared" si="122"/>
        <v>110.54000000000002</v>
      </c>
      <c r="T1946" s="7">
        <f t="shared" si="123"/>
        <v>0.44669845631617239</v>
      </c>
    </row>
    <row r="1947" spans="1:20" ht="15.6">
      <c r="A1947" s="2">
        <v>234</v>
      </c>
      <c r="B1947" s="3">
        <v>46286</v>
      </c>
      <c r="C1947" s="4">
        <f>YEAR(SalesDataTable[[#This Row],[Order Date]])</f>
        <v>2026</v>
      </c>
      <c r="D1947" s="16" t="str">
        <f>"Q"&amp;ROUNDUP(MONTH(SalesDataTable[[#This Row],[Order Date]])/3,0)</f>
        <v>Q3</v>
      </c>
      <c r="E1947" s="4">
        <f>MONTH(SalesDataTable[[#This Row],[Order Date]])</f>
        <v>9</v>
      </c>
      <c r="F1947" s="16" t="str">
        <f>TEXT(SalesDataTable[[#This Row],[Order Date]],"MMM")</f>
        <v>Sep</v>
      </c>
      <c r="G1947" s="4" t="s">
        <v>11</v>
      </c>
      <c r="H1947" s="4" t="s">
        <v>25</v>
      </c>
      <c r="I1947" s="4" t="s">
        <v>2</v>
      </c>
      <c r="J1947" s="4" t="s">
        <v>16</v>
      </c>
      <c r="K1947" s="4" t="s">
        <v>9</v>
      </c>
      <c r="L1947" s="4" t="s">
        <v>17</v>
      </c>
      <c r="M1947" s="8">
        <v>2</v>
      </c>
      <c r="N1947" s="5">
        <v>146.81</v>
      </c>
      <c r="O1947" s="6">
        <v>0</v>
      </c>
      <c r="P1947" s="5">
        <v>79.72</v>
      </c>
      <c r="Q1947" s="5">
        <f t="shared" si="120"/>
        <v>293.62</v>
      </c>
      <c r="R1947" s="5">
        <f t="shared" si="121"/>
        <v>159.44</v>
      </c>
      <c r="S1947" s="5">
        <f t="shared" si="122"/>
        <v>134.18</v>
      </c>
      <c r="T1947" s="7">
        <f t="shared" si="123"/>
        <v>0.45698521899053202</v>
      </c>
    </row>
    <row r="1948" spans="1:20" ht="15.6">
      <c r="A1948" s="2">
        <v>802</v>
      </c>
      <c r="B1948" s="3">
        <v>46286</v>
      </c>
      <c r="C1948" s="4">
        <f>YEAR(SalesDataTable[[#This Row],[Order Date]])</f>
        <v>2026</v>
      </c>
      <c r="D1948" s="16" t="str">
        <f>"Q"&amp;ROUNDUP(MONTH(SalesDataTable[[#This Row],[Order Date]])/3,0)</f>
        <v>Q3</v>
      </c>
      <c r="E1948" s="4">
        <f>MONTH(SalesDataTable[[#This Row],[Order Date]])</f>
        <v>9</v>
      </c>
      <c r="F1948" s="16" t="str">
        <f>TEXT(SalesDataTable[[#This Row],[Order Date]],"MMM")</f>
        <v>Sep</v>
      </c>
      <c r="G1948" s="4" t="s">
        <v>6</v>
      </c>
      <c r="H1948" s="4" t="s">
        <v>43</v>
      </c>
      <c r="I1948" s="4" t="s">
        <v>19</v>
      </c>
      <c r="J1948" s="4" t="s">
        <v>3</v>
      </c>
      <c r="K1948" s="4" t="s">
        <v>14</v>
      </c>
      <c r="L1948" s="4" t="s">
        <v>48</v>
      </c>
      <c r="M1948" s="8">
        <v>2</v>
      </c>
      <c r="N1948" s="5">
        <v>167.16</v>
      </c>
      <c r="O1948" s="6">
        <v>0</v>
      </c>
      <c r="P1948" s="5">
        <v>88.51</v>
      </c>
      <c r="Q1948" s="5">
        <f t="shared" si="120"/>
        <v>334.32</v>
      </c>
      <c r="R1948" s="5">
        <f t="shared" si="121"/>
        <v>177.02</v>
      </c>
      <c r="S1948" s="5">
        <f t="shared" si="122"/>
        <v>157.29999999999998</v>
      </c>
      <c r="T1948" s="7">
        <f t="shared" si="123"/>
        <v>0.4705072983967456</v>
      </c>
    </row>
    <row r="1949" spans="1:20" ht="15.6">
      <c r="A1949" s="2">
        <v>1942</v>
      </c>
      <c r="B1949" s="3">
        <v>46286</v>
      </c>
      <c r="C1949" s="4">
        <f>YEAR(SalesDataTable[[#This Row],[Order Date]])</f>
        <v>2026</v>
      </c>
      <c r="D1949" s="16" t="str">
        <f>"Q"&amp;ROUNDUP(MONTH(SalesDataTable[[#This Row],[Order Date]])/3,0)</f>
        <v>Q3</v>
      </c>
      <c r="E1949" s="4">
        <f>MONTH(SalesDataTable[[#This Row],[Order Date]])</f>
        <v>9</v>
      </c>
      <c r="F1949" s="16" t="str">
        <f>TEXT(SalesDataTable[[#This Row],[Order Date]],"MMM")</f>
        <v>Sep</v>
      </c>
      <c r="G1949" s="4" t="s">
        <v>11</v>
      </c>
      <c r="H1949" s="4" t="s">
        <v>12</v>
      </c>
      <c r="I1949" s="4" t="s">
        <v>2</v>
      </c>
      <c r="J1949" s="4" t="s">
        <v>13</v>
      </c>
      <c r="K1949" s="4" t="s">
        <v>4</v>
      </c>
      <c r="L1949" s="4" t="s">
        <v>5</v>
      </c>
      <c r="M1949" s="8">
        <v>1</v>
      </c>
      <c r="N1949" s="5">
        <v>83.69</v>
      </c>
      <c r="O1949" s="6">
        <v>0</v>
      </c>
      <c r="P1949" s="5">
        <v>42.76</v>
      </c>
      <c r="Q1949" s="5">
        <f t="shared" si="120"/>
        <v>83.69</v>
      </c>
      <c r="R1949" s="5">
        <f t="shared" si="121"/>
        <v>42.76</v>
      </c>
      <c r="S1949" s="5">
        <f t="shared" si="122"/>
        <v>40.93</v>
      </c>
      <c r="T1949" s="7">
        <f t="shared" si="123"/>
        <v>0.48906679412116144</v>
      </c>
    </row>
    <row r="1950" spans="1:20" ht="15.6">
      <c r="A1950" s="2">
        <v>2200</v>
      </c>
      <c r="B1950" s="3">
        <v>46286</v>
      </c>
      <c r="C1950" s="4">
        <f>YEAR(SalesDataTable[[#This Row],[Order Date]])</f>
        <v>2026</v>
      </c>
      <c r="D1950" s="16" t="str">
        <f>"Q"&amp;ROUNDUP(MONTH(SalesDataTable[[#This Row],[Order Date]])/3,0)</f>
        <v>Q3</v>
      </c>
      <c r="E1950" s="4">
        <f>MONTH(SalesDataTable[[#This Row],[Order Date]])</f>
        <v>9</v>
      </c>
      <c r="F1950" s="16" t="str">
        <f>TEXT(SalesDataTable[[#This Row],[Order Date]],"MMM")</f>
        <v>Sep</v>
      </c>
      <c r="G1950" s="4" t="s">
        <v>0</v>
      </c>
      <c r="H1950" s="4" t="s">
        <v>1</v>
      </c>
      <c r="I1950" s="4" t="s">
        <v>2</v>
      </c>
      <c r="J1950" s="4" t="s">
        <v>13</v>
      </c>
      <c r="K1950" s="4" t="s">
        <v>4</v>
      </c>
      <c r="L1950" s="4" t="s">
        <v>26</v>
      </c>
      <c r="M1950" s="8">
        <v>1</v>
      </c>
      <c r="N1950" s="5">
        <v>40.4</v>
      </c>
      <c r="O1950" s="6">
        <v>0.15</v>
      </c>
      <c r="P1950" s="5">
        <v>16.47</v>
      </c>
      <c r="Q1950" s="5">
        <f t="shared" si="120"/>
        <v>34.339999999999996</v>
      </c>
      <c r="R1950" s="5">
        <f t="shared" si="121"/>
        <v>16.47</v>
      </c>
      <c r="S1950" s="5">
        <f t="shared" si="122"/>
        <v>17.869999999999997</v>
      </c>
      <c r="T1950" s="7">
        <f t="shared" si="123"/>
        <v>0.52038439138031445</v>
      </c>
    </row>
    <row r="1951" spans="1:20" ht="15.6">
      <c r="A1951" s="2">
        <v>2236</v>
      </c>
      <c r="B1951" s="3">
        <v>46286</v>
      </c>
      <c r="C1951" s="4">
        <f>YEAR(SalesDataTable[[#This Row],[Order Date]])</f>
        <v>2026</v>
      </c>
      <c r="D1951" s="16" t="str">
        <f>"Q"&amp;ROUNDUP(MONTH(SalesDataTable[[#This Row],[Order Date]])/3,0)</f>
        <v>Q3</v>
      </c>
      <c r="E1951" s="4">
        <f>MONTH(SalesDataTable[[#This Row],[Order Date]])</f>
        <v>9</v>
      </c>
      <c r="F1951" s="16" t="str">
        <f>TEXT(SalesDataTable[[#This Row],[Order Date]],"MMM")</f>
        <v>Sep</v>
      </c>
      <c r="G1951" s="4" t="s">
        <v>6</v>
      </c>
      <c r="H1951" s="4" t="s">
        <v>41</v>
      </c>
      <c r="I1951" s="4" t="s">
        <v>2</v>
      </c>
      <c r="J1951" s="4" t="s">
        <v>3</v>
      </c>
      <c r="K1951" s="4" t="s">
        <v>9</v>
      </c>
      <c r="L1951" s="4" t="s">
        <v>17</v>
      </c>
      <c r="M1951" s="8">
        <v>3</v>
      </c>
      <c r="N1951" s="5">
        <v>143.31</v>
      </c>
      <c r="O1951" s="6">
        <v>0</v>
      </c>
      <c r="P1951" s="5">
        <v>81.36</v>
      </c>
      <c r="Q1951" s="5">
        <f t="shared" si="120"/>
        <v>429.93</v>
      </c>
      <c r="R1951" s="5">
        <f t="shared" si="121"/>
        <v>244.07999999999998</v>
      </c>
      <c r="S1951" s="5">
        <f t="shared" si="122"/>
        <v>185.85000000000002</v>
      </c>
      <c r="T1951" s="7">
        <f t="shared" si="123"/>
        <v>0.43227967343521045</v>
      </c>
    </row>
    <row r="1952" spans="1:20" ht="15.6">
      <c r="A1952" s="2">
        <v>4041</v>
      </c>
      <c r="B1952" s="3">
        <v>46286</v>
      </c>
      <c r="C1952" s="4">
        <f>YEAR(SalesDataTable[[#This Row],[Order Date]])</f>
        <v>2026</v>
      </c>
      <c r="D1952" s="16" t="str">
        <f>"Q"&amp;ROUNDUP(MONTH(SalesDataTable[[#This Row],[Order Date]])/3,0)</f>
        <v>Q3</v>
      </c>
      <c r="E1952" s="4">
        <f>MONTH(SalesDataTable[[#This Row],[Order Date]])</f>
        <v>9</v>
      </c>
      <c r="F1952" s="16" t="str">
        <f>TEXT(SalesDataTable[[#This Row],[Order Date]],"MMM")</f>
        <v>Sep</v>
      </c>
      <c r="G1952" s="4" t="s">
        <v>6</v>
      </c>
      <c r="H1952" s="4" t="s">
        <v>41</v>
      </c>
      <c r="I1952" s="4" t="s">
        <v>8</v>
      </c>
      <c r="J1952" s="4" t="s">
        <v>3</v>
      </c>
      <c r="K1952" s="4" t="s">
        <v>34</v>
      </c>
      <c r="L1952" s="4" t="s">
        <v>45</v>
      </c>
      <c r="M1952" s="8">
        <v>15</v>
      </c>
      <c r="N1952" s="5">
        <v>51.1</v>
      </c>
      <c r="O1952" s="6">
        <v>0.1</v>
      </c>
      <c r="P1952" s="5">
        <v>21.9</v>
      </c>
      <c r="Q1952" s="5">
        <f t="shared" si="120"/>
        <v>689.85</v>
      </c>
      <c r="R1952" s="5">
        <f t="shared" si="121"/>
        <v>328.5</v>
      </c>
      <c r="S1952" s="5">
        <f t="shared" si="122"/>
        <v>361.35</v>
      </c>
      <c r="T1952" s="7">
        <f t="shared" si="123"/>
        <v>0.52380952380952384</v>
      </c>
    </row>
    <row r="1953" spans="1:20" ht="15.6">
      <c r="A1953" s="2">
        <v>4435</v>
      </c>
      <c r="B1953" s="3">
        <v>46286</v>
      </c>
      <c r="C1953" s="4">
        <f>YEAR(SalesDataTable[[#This Row],[Order Date]])</f>
        <v>2026</v>
      </c>
      <c r="D1953" s="16" t="str">
        <f>"Q"&amp;ROUNDUP(MONTH(SalesDataTable[[#This Row],[Order Date]])/3,0)</f>
        <v>Q3</v>
      </c>
      <c r="E1953" s="4">
        <f>MONTH(SalesDataTable[[#This Row],[Order Date]])</f>
        <v>9</v>
      </c>
      <c r="F1953" s="16" t="str">
        <f>TEXT(SalesDataTable[[#This Row],[Order Date]],"MMM")</f>
        <v>Sep</v>
      </c>
      <c r="G1953" s="4" t="s">
        <v>20</v>
      </c>
      <c r="H1953" s="4" t="s">
        <v>47</v>
      </c>
      <c r="I1953" s="4" t="s">
        <v>28</v>
      </c>
      <c r="J1953" s="4" t="s">
        <v>13</v>
      </c>
      <c r="K1953" s="4" t="s">
        <v>9</v>
      </c>
      <c r="L1953" s="4" t="s">
        <v>17</v>
      </c>
      <c r="M1953" s="8">
        <v>1</v>
      </c>
      <c r="N1953" s="5">
        <v>146.33000000000001</v>
      </c>
      <c r="O1953" s="6">
        <v>0</v>
      </c>
      <c r="P1953" s="5">
        <v>80.05</v>
      </c>
      <c r="Q1953" s="5">
        <f t="shared" si="120"/>
        <v>146.33000000000001</v>
      </c>
      <c r="R1953" s="5">
        <f t="shared" si="121"/>
        <v>80.05</v>
      </c>
      <c r="S1953" s="5">
        <f t="shared" si="122"/>
        <v>66.280000000000015</v>
      </c>
      <c r="T1953" s="7">
        <f t="shared" si="123"/>
        <v>0.45294881432378875</v>
      </c>
    </row>
    <row r="1954" spans="1:20" ht="15.6">
      <c r="A1954" s="2">
        <v>305</v>
      </c>
      <c r="B1954" s="3">
        <v>46287</v>
      </c>
      <c r="C1954" s="4">
        <f>YEAR(SalesDataTable[[#This Row],[Order Date]])</f>
        <v>2026</v>
      </c>
      <c r="D1954" s="16" t="str">
        <f>"Q"&amp;ROUNDUP(MONTH(SalesDataTable[[#This Row],[Order Date]])/3,0)</f>
        <v>Q3</v>
      </c>
      <c r="E1954" s="4">
        <f>MONTH(SalesDataTable[[#This Row],[Order Date]])</f>
        <v>9</v>
      </c>
      <c r="F1954" s="16" t="str">
        <f>TEXT(SalesDataTable[[#This Row],[Order Date]],"MMM")</f>
        <v>Sep</v>
      </c>
      <c r="G1954" s="4" t="s">
        <v>20</v>
      </c>
      <c r="H1954" s="4" t="s">
        <v>33</v>
      </c>
      <c r="I1954" s="4" t="s">
        <v>2</v>
      </c>
      <c r="J1954" s="4" t="s">
        <v>3</v>
      </c>
      <c r="K1954" s="4" t="s">
        <v>14</v>
      </c>
      <c r="L1954" s="4" t="s">
        <v>44</v>
      </c>
      <c r="M1954" s="8">
        <v>1</v>
      </c>
      <c r="N1954" s="5">
        <v>130.69999999999999</v>
      </c>
      <c r="O1954" s="6">
        <v>0.05</v>
      </c>
      <c r="P1954" s="5">
        <v>68.23</v>
      </c>
      <c r="Q1954" s="5">
        <f t="shared" si="120"/>
        <v>124.16499999999998</v>
      </c>
      <c r="R1954" s="5">
        <f t="shared" si="121"/>
        <v>68.23</v>
      </c>
      <c r="S1954" s="5">
        <f t="shared" si="122"/>
        <v>55.934999999999974</v>
      </c>
      <c r="T1954" s="7">
        <f t="shared" si="123"/>
        <v>0.45048926831232622</v>
      </c>
    </row>
    <row r="1955" spans="1:20" ht="15.6">
      <c r="A1955" s="2">
        <v>808</v>
      </c>
      <c r="B1955" s="3">
        <v>46287</v>
      </c>
      <c r="C1955" s="4">
        <f>YEAR(SalesDataTable[[#This Row],[Order Date]])</f>
        <v>2026</v>
      </c>
      <c r="D1955" s="16" t="str">
        <f>"Q"&amp;ROUNDUP(MONTH(SalesDataTable[[#This Row],[Order Date]])/3,0)</f>
        <v>Q3</v>
      </c>
      <c r="E1955" s="4">
        <f>MONTH(SalesDataTable[[#This Row],[Order Date]])</f>
        <v>9</v>
      </c>
      <c r="F1955" s="16" t="str">
        <f>TEXT(SalesDataTable[[#This Row],[Order Date]],"MMM")</f>
        <v>Sep</v>
      </c>
      <c r="G1955" s="4" t="s">
        <v>6</v>
      </c>
      <c r="H1955" s="4" t="s">
        <v>43</v>
      </c>
      <c r="I1955" s="4" t="s">
        <v>8</v>
      </c>
      <c r="J1955" s="4" t="s">
        <v>16</v>
      </c>
      <c r="K1955" s="4" t="s">
        <v>34</v>
      </c>
      <c r="L1955" s="4" t="s">
        <v>35</v>
      </c>
      <c r="M1955" s="8">
        <v>8</v>
      </c>
      <c r="N1955" s="5">
        <v>39.630000000000003</v>
      </c>
      <c r="O1955" s="6">
        <v>0.15</v>
      </c>
      <c r="P1955" s="5">
        <v>14.61</v>
      </c>
      <c r="Q1955" s="5">
        <f t="shared" si="120"/>
        <v>269.48400000000004</v>
      </c>
      <c r="R1955" s="5">
        <f t="shared" si="121"/>
        <v>116.88</v>
      </c>
      <c r="S1955" s="5">
        <f t="shared" si="122"/>
        <v>152.60400000000004</v>
      </c>
      <c r="T1955" s="7">
        <f t="shared" si="123"/>
        <v>0.56628222825844954</v>
      </c>
    </row>
    <row r="1956" spans="1:20" ht="15.6">
      <c r="A1956" s="2">
        <v>1029</v>
      </c>
      <c r="B1956" s="3">
        <v>46287</v>
      </c>
      <c r="C1956" s="4">
        <f>YEAR(SalesDataTable[[#This Row],[Order Date]])</f>
        <v>2026</v>
      </c>
      <c r="D1956" s="16" t="str">
        <f>"Q"&amp;ROUNDUP(MONTH(SalesDataTable[[#This Row],[Order Date]])/3,0)</f>
        <v>Q3</v>
      </c>
      <c r="E1956" s="4">
        <f>MONTH(SalesDataTable[[#This Row],[Order Date]])</f>
        <v>9</v>
      </c>
      <c r="F1956" s="16" t="str">
        <f>TEXT(SalesDataTable[[#This Row],[Order Date]],"MMM")</f>
        <v>Sep</v>
      </c>
      <c r="G1956" s="4" t="s">
        <v>6</v>
      </c>
      <c r="H1956" s="4" t="s">
        <v>27</v>
      </c>
      <c r="I1956" s="4" t="s">
        <v>2</v>
      </c>
      <c r="J1956" s="4" t="s">
        <v>3</v>
      </c>
      <c r="K1956" s="4" t="s">
        <v>14</v>
      </c>
      <c r="L1956" s="4" t="s">
        <v>44</v>
      </c>
      <c r="M1956" s="8">
        <v>1</v>
      </c>
      <c r="N1956" s="5">
        <v>132.36000000000001</v>
      </c>
      <c r="O1956" s="6">
        <v>0.05</v>
      </c>
      <c r="P1956" s="5">
        <v>66.63</v>
      </c>
      <c r="Q1956" s="5">
        <f t="shared" si="120"/>
        <v>125.742</v>
      </c>
      <c r="R1956" s="5">
        <f t="shared" si="121"/>
        <v>66.63</v>
      </c>
      <c r="S1956" s="5">
        <f t="shared" si="122"/>
        <v>59.112000000000009</v>
      </c>
      <c r="T1956" s="7">
        <f t="shared" si="123"/>
        <v>0.47010545402490822</v>
      </c>
    </row>
    <row r="1957" spans="1:20" ht="15.6">
      <c r="A1957" s="2">
        <v>1721</v>
      </c>
      <c r="B1957" s="3">
        <v>46287</v>
      </c>
      <c r="C1957" s="4">
        <f>YEAR(SalesDataTable[[#This Row],[Order Date]])</f>
        <v>2026</v>
      </c>
      <c r="D1957" s="16" t="str">
        <f>"Q"&amp;ROUNDUP(MONTH(SalesDataTable[[#This Row],[Order Date]])/3,0)</f>
        <v>Q3</v>
      </c>
      <c r="E1957" s="4">
        <f>MONTH(SalesDataTable[[#This Row],[Order Date]])</f>
        <v>9</v>
      </c>
      <c r="F1957" s="16" t="str">
        <f>TEXT(SalesDataTable[[#This Row],[Order Date]],"MMM")</f>
        <v>Sep</v>
      </c>
      <c r="G1957" s="4" t="s">
        <v>20</v>
      </c>
      <c r="H1957" s="4" t="s">
        <v>31</v>
      </c>
      <c r="I1957" s="4" t="s">
        <v>2</v>
      </c>
      <c r="J1957" s="4" t="s">
        <v>16</v>
      </c>
      <c r="K1957" s="4" t="s">
        <v>9</v>
      </c>
      <c r="L1957" s="4" t="s">
        <v>37</v>
      </c>
      <c r="M1957" s="8">
        <v>1</v>
      </c>
      <c r="N1957" s="5">
        <v>156.81</v>
      </c>
      <c r="O1957" s="6">
        <v>0</v>
      </c>
      <c r="P1957" s="5">
        <v>78.2</v>
      </c>
      <c r="Q1957" s="5">
        <f t="shared" si="120"/>
        <v>156.81</v>
      </c>
      <c r="R1957" s="5">
        <f t="shared" si="121"/>
        <v>78.2</v>
      </c>
      <c r="S1957" s="5">
        <f t="shared" si="122"/>
        <v>78.61</v>
      </c>
      <c r="T1957" s="7">
        <f t="shared" si="123"/>
        <v>0.50130731458452904</v>
      </c>
    </row>
    <row r="1958" spans="1:20" ht="15.6">
      <c r="A1958" s="2">
        <v>2425</v>
      </c>
      <c r="B1958" s="3">
        <v>46287</v>
      </c>
      <c r="C1958" s="4">
        <f>YEAR(SalesDataTable[[#This Row],[Order Date]])</f>
        <v>2026</v>
      </c>
      <c r="D1958" s="16" t="str">
        <f>"Q"&amp;ROUNDUP(MONTH(SalesDataTable[[#This Row],[Order Date]])/3,0)</f>
        <v>Q3</v>
      </c>
      <c r="E1958" s="4">
        <f>MONTH(SalesDataTable[[#This Row],[Order Date]])</f>
        <v>9</v>
      </c>
      <c r="F1958" s="16" t="str">
        <f>TEXT(SalesDataTable[[#This Row],[Order Date]],"MMM")</f>
        <v>Sep</v>
      </c>
      <c r="G1958" s="4" t="s">
        <v>20</v>
      </c>
      <c r="H1958" s="4" t="s">
        <v>33</v>
      </c>
      <c r="I1958" s="4" t="s">
        <v>28</v>
      </c>
      <c r="J1958" s="4" t="s">
        <v>13</v>
      </c>
      <c r="K1958" s="4" t="s">
        <v>14</v>
      </c>
      <c r="L1958" s="4" t="s">
        <v>44</v>
      </c>
      <c r="M1958" s="8">
        <v>3</v>
      </c>
      <c r="N1958" s="5">
        <v>134.52000000000001</v>
      </c>
      <c r="O1958" s="6">
        <v>0.05</v>
      </c>
      <c r="P1958" s="5">
        <v>65.19</v>
      </c>
      <c r="Q1958" s="5">
        <f t="shared" si="120"/>
        <v>383.38200000000006</v>
      </c>
      <c r="R1958" s="5">
        <f t="shared" si="121"/>
        <v>195.57</v>
      </c>
      <c r="S1958" s="5">
        <f t="shared" si="122"/>
        <v>187.81200000000007</v>
      </c>
      <c r="T1958" s="7">
        <f t="shared" si="123"/>
        <v>0.48988215409174152</v>
      </c>
    </row>
    <row r="1959" spans="1:20" ht="15.6">
      <c r="A1959" s="2">
        <v>3322</v>
      </c>
      <c r="B1959" s="3">
        <v>46287</v>
      </c>
      <c r="C1959" s="4">
        <f>YEAR(SalesDataTable[[#This Row],[Order Date]])</f>
        <v>2026</v>
      </c>
      <c r="D1959" s="16" t="str">
        <f>"Q"&amp;ROUNDUP(MONTH(SalesDataTable[[#This Row],[Order Date]])/3,0)</f>
        <v>Q3</v>
      </c>
      <c r="E1959" s="4">
        <f>MONTH(SalesDataTable[[#This Row],[Order Date]])</f>
        <v>9</v>
      </c>
      <c r="F1959" s="16" t="str">
        <f>TEXT(SalesDataTable[[#This Row],[Order Date]],"MMM")</f>
        <v>Sep</v>
      </c>
      <c r="G1959" s="4" t="s">
        <v>20</v>
      </c>
      <c r="H1959" s="4" t="s">
        <v>33</v>
      </c>
      <c r="I1959" s="4" t="s">
        <v>2</v>
      </c>
      <c r="J1959" s="4" t="s">
        <v>3</v>
      </c>
      <c r="K1959" s="4" t="s">
        <v>23</v>
      </c>
      <c r="L1959" s="4" t="s">
        <v>51</v>
      </c>
      <c r="M1959" s="8">
        <v>1</v>
      </c>
      <c r="N1959" s="5">
        <v>124.51</v>
      </c>
      <c r="O1959" s="6">
        <v>0</v>
      </c>
      <c r="P1959" s="5">
        <v>59.97</v>
      </c>
      <c r="Q1959" s="5">
        <f t="shared" si="120"/>
        <v>124.51</v>
      </c>
      <c r="R1959" s="5">
        <f t="shared" si="121"/>
        <v>59.97</v>
      </c>
      <c r="S1959" s="5">
        <f t="shared" si="122"/>
        <v>64.540000000000006</v>
      </c>
      <c r="T1959" s="7">
        <f t="shared" si="123"/>
        <v>0.51835193960324477</v>
      </c>
    </row>
    <row r="1960" spans="1:20" ht="15.6">
      <c r="A1960" s="2">
        <v>3821</v>
      </c>
      <c r="B1960" s="3">
        <v>46287</v>
      </c>
      <c r="C1960" s="4">
        <f>YEAR(SalesDataTable[[#This Row],[Order Date]])</f>
        <v>2026</v>
      </c>
      <c r="D1960" s="16" t="str">
        <f>"Q"&amp;ROUNDUP(MONTH(SalesDataTable[[#This Row],[Order Date]])/3,0)</f>
        <v>Q3</v>
      </c>
      <c r="E1960" s="4">
        <f>MONTH(SalesDataTable[[#This Row],[Order Date]])</f>
        <v>9</v>
      </c>
      <c r="F1960" s="16" t="str">
        <f>TEXT(SalesDataTable[[#This Row],[Order Date]],"MMM")</f>
        <v>Sep</v>
      </c>
      <c r="G1960" s="4" t="s">
        <v>11</v>
      </c>
      <c r="H1960" s="4" t="s">
        <v>18</v>
      </c>
      <c r="I1960" s="4" t="s">
        <v>2</v>
      </c>
      <c r="J1960" s="4" t="s">
        <v>3</v>
      </c>
      <c r="K1960" s="4" t="s">
        <v>9</v>
      </c>
      <c r="L1960" s="4" t="s">
        <v>17</v>
      </c>
      <c r="M1960" s="8">
        <v>1</v>
      </c>
      <c r="N1960" s="5">
        <v>141</v>
      </c>
      <c r="O1960" s="6">
        <v>0</v>
      </c>
      <c r="P1960" s="5">
        <v>79.010000000000005</v>
      </c>
      <c r="Q1960" s="5">
        <f t="shared" si="120"/>
        <v>141</v>
      </c>
      <c r="R1960" s="5">
        <f t="shared" si="121"/>
        <v>79.010000000000005</v>
      </c>
      <c r="S1960" s="5">
        <f t="shared" si="122"/>
        <v>61.989999999999995</v>
      </c>
      <c r="T1960" s="7">
        <f t="shared" si="123"/>
        <v>0.43964539007092196</v>
      </c>
    </row>
    <row r="1961" spans="1:20" ht="15.6">
      <c r="A1961" s="2">
        <v>3899</v>
      </c>
      <c r="B1961" s="3">
        <v>46287</v>
      </c>
      <c r="C1961" s="4">
        <f>YEAR(SalesDataTable[[#This Row],[Order Date]])</f>
        <v>2026</v>
      </c>
      <c r="D1961" s="16" t="str">
        <f>"Q"&amp;ROUNDUP(MONTH(SalesDataTable[[#This Row],[Order Date]])/3,0)</f>
        <v>Q3</v>
      </c>
      <c r="E1961" s="4">
        <f>MONTH(SalesDataTable[[#This Row],[Order Date]])</f>
        <v>9</v>
      </c>
      <c r="F1961" s="16" t="str">
        <f>TEXT(SalesDataTable[[#This Row],[Order Date]],"MMM")</f>
        <v>Sep</v>
      </c>
      <c r="G1961" s="4" t="s">
        <v>20</v>
      </c>
      <c r="H1961" s="4" t="s">
        <v>21</v>
      </c>
      <c r="I1961" s="4" t="s">
        <v>8</v>
      </c>
      <c r="J1961" s="4" t="s">
        <v>3</v>
      </c>
      <c r="K1961" s="4" t="s">
        <v>23</v>
      </c>
      <c r="L1961" s="4" t="s">
        <v>51</v>
      </c>
      <c r="M1961" s="8">
        <v>6</v>
      </c>
      <c r="N1961" s="5">
        <v>121.7</v>
      </c>
      <c r="O1961" s="6">
        <v>0.15</v>
      </c>
      <c r="P1961" s="5">
        <v>61.26</v>
      </c>
      <c r="Q1961" s="5">
        <f t="shared" si="120"/>
        <v>620.67000000000007</v>
      </c>
      <c r="R1961" s="5">
        <f t="shared" si="121"/>
        <v>367.56</v>
      </c>
      <c r="S1961" s="5">
        <f t="shared" si="122"/>
        <v>253.11000000000007</v>
      </c>
      <c r="T1961" s="7">
        <f t="shared" si="123"/>
        <v>0.40780124703948967</v>
      </c>
    </row>
    <row r="1962" spans="1:20" ht="15.6">
      <c r="A1962" s="2">
        <v>4807</v>
      </c>
      <c r="B1962" s="3">
        <v>46287</v>
      </c>
      <c r="C1962" s="4">
        <f>YEAR(SalesDataTable[[#This Row],[Order Date]])</f>
        <v>2026</v>
      </c>
      <c r="D1962" s="16" t="str">
        <f>"Q"&amp;ROUNDUP(MONTH(SalesDataTable[[#This Row],[Order Date]])/3,0)</f>
        <v>Q3</v>
      </c>
      <c r="E1962" s="4">
        <f>MONTH(SalesDataTable[[#This Row],[Order Date]])</f>
        <v>9</v>
      </c>
      <c r="F1962" s="16" t="str">
        <f>TEXT(SalesDataTable[[#This Row],[Order Date]],"MMM")</f>
        <v>Sep</v>
      </c>
      <c r="G1962" s="4" t="s">
        <v>20</v>
      </c>
      <c r="H1962" s="4" t="s">
        <v>31</v>
      </c>
      <c r="I1962" s="4" t="s">
        <v>8</v>
      </c>
      <c r="J1962" s="4" t="s">
        <v>16</v>
      </c>
      <c r="K1962" s="4" t="s">
        <v>4</v>
      </c>
      <c r="L1962" s="4" t="s">
        <v>30</v>
      </c>
      <c r="M1962" s="8">
        <v>4</v>
      </c>
      <c r="N1962" s="5">
        <v>103.86</v>
      </c>
      <c r="O1962" s="6">
        <v>0.1</v>
      </c>
      <c r="P1962" s="5">
        <v>50.12</v>
      </c>
      <c r="Q1962" s="5">
        <f t="shared" si="120"/>
        <v>373.89600000000002</v>
      </c>
      <c r="R1962" s="5">
        <f t="shared" si="121"/>
        <v>200.48</v>
      </c>
      <c r="S1962" s="5">
        <f t="shared" si="122"/>
        <v>173.41600000000003</v>
      </c>
      <c r="T1962" s="7">
        <f t="shared" si="123"/>
        <v>0.46380811776536796</v>
      </c>
    </row>
    <row r="1963" spans="1:20" ht="15.6">
      <c r="A1963" s="2">
        <v>30</v>
      </c>
      <c r="B1963" s="3">
        <v>46288</v>
      </c>
      <c r="C1963" s="4">
        <f>YEAR(SalesDataTable[[#This Row],[Order Date]])</f>
        <v>2026</v>
      </c>
      <c r="D1963" s="16" t="str">
        <f>"Q"&amp;ROUNDUP(MONTH(SalesDataTable[[#This Row],[Order Date]])/3,0)</f>
        <v>Q3</v>
      </c>
      <c r="E1963" s="4">
        <f>MONTH(SalesDataTable[[#This Row],[Order Date]])</f>
        <v>9</v>
      </c>
      <c r="F1963" s="16" t="str">
        <f>TEXT(SalesDataTable[[#This Row],[Order Date]],"MMM")</f>
        <v>Sep</v>
      </c>
      <c r="G1963" s="4" t="s">
        <v>11</v>
      </c>
      <c r="H1963" s="4" t="s">
        <v>25</v>
      </c>
      <c r="I1963" s="4" t="s">
        <v>28</v>
      </c>
      <c r="J1963" s="4" t="s">
        <v>3</v>
      </c>
      <c r="K1963" s="4" t="s">
        <v>9</v>
      </c>
      <c r="L1963" s="4" t="s">
        <v>10</v>
      </c>
      <c r="M1963" s="8">
        <v>2</v>
      </c>
      <c r="N1963" s="5">
        <v>93.82</v>
      </c>
      <c r="O1963" s="6">
        <v>0.05</v>
      </c>
      <c r="P1963" s="5">
        <v>45.57</v>
      </c>
      <c r="Q1963" s="5">
        <f t="shared" si="120"/>
        <v>178.25799999999998</v>
      </c>
      <c r="R1963" s="5">
        <f t="shared" si="121"/>
        <v>91.14</v>
      </c>
      <c r="S1963" s="5">
        <f t="shared" si="122"/>
        <v>87.117999999999981</v>
      </c>
      <c r="T1963" s="7">
        <f t="shared" si="123"/>
        <v>0.48871859888476249</v>
      </c>
    </row>
    <row r="1964" spans="1:20" ht="15.6">
      <c r="A1964" s="2">
        <v>3027</v>
      </c>
      <c r="B1964" s="3">
        <v>46288</v>
      </c>
      <c r="C1964" s="4">
        <f>YEAR(SalesDataTable[[#This Row],[Order Date]])</f>
        <v>2026</v>
      </c>
      <c r="D1964" s="16" t="str">
        <f>"Q"&amp;ROUNDUP(MONTH(SalesDataTable[[#This Row],[Order Date]])/3,0)</f>
        <v>Q3</v>
      </c>
      <c r="E1964" s="4">
        <f>MONTH(SalesDataTable[[#This Row],[Order Date]])</f>
        <v>9</v>
      </c>
      <c r="F1964" s="16" t="str">
        <f>TEXT(SalesDataTable[[#This Row],[Order Date]],"MMM")</f>
        <v>Sep</v>
      </c>
      <c r="G1964" s="4" t="s">
        <v>20</v>
      </c>
      <c r="H1964" s="4" t="s">
        <v>33</v>
      </c>
      <c r="I1964" s="4" t="s">
        <v>8</v>
      </c>
      <c r="J1964" s="4" t="s">
        <v>16</v>
      </c>
      <c r="K1964" s="4" t="s">
        <v>9</v>
      </c>
      <c r="L1964" s="4" t="s">
        <v>37</v>
      </c>
      <c r="M1964" s="8">
        <v>8</v>
      </c>
      <c r="N1964" s="5">
        <v>155.13999999999999</v>
      </c>
      <c r="O1964" s="6">
        <v>0.1</v>
      </c>
      <c r="P1964" s="5">
        <v>76.87</v>
      </c>
      <c r="Q1964" s="5">
        <f t="shared" si="120"/>
        <v>1117.008</v>
      </c>
      <c r="R1964" s="5">
        <f t="shared" si="121"/>
        <v>614.96</v>
      </c>
      <c r="S1964" s="5">
        <f t="shared" si="122"/>
        <v>502.048</v>
      </c>
      <c r="T1964" s="7">
        <f t="shared" si="123"/>
        <v>0.44945783736553363</v>
      </c>
    </row>
    <row r="1965" spans="1:20" ht="15.6">
      <c r="A1965" s="2">
        <v>3690</v>
      </c>
      <c r="B1965" s="3">
        <v>46288</v>
      </c>
      <c r="C1965" s="4">
        <f>YEAR(SalesDataTable[[#This Row],[Order Date]])</f>
        <v>2026</v>
      </c>
      <c r="D1965" s="16" t="str">
        <f>"Q"&amp;ROUNDUP(MONTH(SalesDataTable[[#This Row],[Order Date]])/3,0)</f>
        <v>Q3</v>
      </c>
      <c r="E1965" s="4">
        <f>MONTH(SalesDataTable[[#This Row],[Order Date]])</f>
        <v>9</v>
      </c>
      <c r="F1965" s="16" t="str">
        <f>TEXT(SalesDataTable[[#This Row],[Order Date]],"MMM")</f>
        <v>Sep</v>
      </c>
      <c r="G1965" s="4" t="s">
        <v>20</v>
      </c>
      <c r="H1965" s="4" t="s">
        <v>33</v>
      </c>
      <c r="I1965" s="4" t="s">
        <v>2</v>
      </c>
      <c r="J1965" s="4" t="s">
        <v>3</v>
      </c>
      <c r="K1965" s="4" t="s">
        <v>9</v>
      </c>
      <c r="L1965" s="4" t="s">
        <v>10</v>
      </c>
      <c r="M1965" s="8">
        <v>3</v>
      </c>
      <c r="N1965" s="5">
        <v>92.14</v>
      </c>
      <c r="O1965" s="6">
        <v>0.05</v>
      </c>
      <c r="P1965" s="5">
        <v>45.25</v>
      </c>
      <c r="Q1965" s="5">
        <f t="shared" si="120"/>
        <v>262.59899999999999</v>
      </c>
      <c r="R1965" s="5">
        <f t="shared" si="121"/>
        <v>135.75</v>
      </c>
      <c r="S1965" s="5">
        <f t="shared" si="122"/>
        <v>126.84899999999999</v>
      </c>
      <c r="T1965" s="7">
        <f t="shared" si="123"/>
        <v>0.48305210606285626</v>
      </c>
    </row>
    <row r="1966" spans="1:20" ht="15.6">
      <c r="A1966" s="2">
        <v>600</v>
      </c>
      <c r="B1966" s="3">
        <v>46289</v>
      </c>
      <c r="C1966" s="4">
        <f>YEAR(SalesDataTable[[#This Row],[Order Date]])</f>
        <v>2026</v>
      </c>
      <c r="D1966" s="16" t="str">
        <f>"Q"&amp;ROUNDUP(MONTH(SalesDataTable[[#This Row],[Order Date]])/3,0)</f>
        <v>Q3</v>
      </c>
      <c r="E1966" s="4">
        <f>MONTH(SalesDataTable[[#This Row],[Order Date]])</f>
        <v>9</v>
      </c>
      <c r="F1966" s="16" t="str">
        <f>TEXT(SalesDataTable[[#This Row],[Order Date]],"MMM")</f>
        <v>Sep</v>
      </c>
      <c r="G1966" s="4" t="s">
        <v>6</v>
      </c>
      <c r="H1966" s="4" t="s">
        <v>43</v>
      </c>
      <c r="I1966" s="4" t="s">
        <v>19</v>
      </c>
      <c r="J1966" s="4" t="s">
        <v>3</v>
      </c>
      <c r="K1966" s="4" t="s">
        <v>4</v>
      </c>
      <c r="L1966" s="4" t="s">
        <v>26</v>
      </c>
      <c r="M1966" s="8">
        <v>6</v>
      </c>
      <c r="N1966" s="5">
        <v>39.880000000000003</v>
      </c>
      <c r="O1966" s="6">
        <v>0.05</v>
      </c>
      <c r="P1966" s="5">
        <v>16.79</v>
      </c>
      <c r="Q1966" s="5">
        <f t="shared" si="120"/>
        <v>227.31600000000003</v>
      </c>
      <c r="R1966" s="5">
        <f t="shared" si="121"/>
        <v>100.74</v>
      </c>
      <c r="S1966" s="5">
        <f t="shared" si="122"/>
        <v>126.57600000000004</v>
      </c>
      <c r="T1966" s="7">
        <f t="shared" si="123"/>
        <v>0.5568283798764716</v>
      </c>
    </row>
    <row r="1967" spans="1:20" ht="15.6">
      <c r="A1967" s="2">
        <v>1931</v>
      </c>
      <c r="B1967" s="3">
        <v>46289</v>
      </c>
      <c r="C1967" s="4">
        <f>YEAR(SalesDataTable[[#This Row],[Order Date]])</f>
        <v>2026</v>
      </c>
      <c r="D1967" s="16" t="str">
        <f>"Q"&amp;ROUNDUP(MONTH(SalesDataTable[[#This Row],[Order Date]])/3,0)</f>
        <v>Q3</v>
      </c>
      <c r="E1967" s="4">
        <f>MONTH(SalesDataTable[[#This Row],[Order Date]])</f>
        <v>9</v>
      </c>
      <c r="F1967" s="16" t="str">
        <f>TEXT(SalesDataTable[[#This Row],[Order Date]],"MMM")</f>
        <v>Sep</v>
      </c>
      <c r="G1967" s="4" t="s">
        <v>11</v>
      </c>
      <c r="H1967" s="4" t="s">
        <v>52</v>
      </c>
      <c r="I1967" s="4" t="s">
        <v>2</v>
      </c>
      <c r="J1967" s="4" t="s">
        <v>3</v>
      </c>
      <c r="K1967" s="4" t="s">
        <v>14</v>
      </c>
      <c r="L1967" s="4" t="s">
        <v>15</v>
      </c>
      <c r="M1967" s="8">
        <v>4</v>
      </c>
      <c r="N1967" s="5">
        <v>35.700000000000003</v>
      </c>
      <c r="O1967" s="6">
        <v>0</v>
      </c>
      <c r="P1967" s="5">
        <v>13.91</v>
      </c>
      <c r="Q1967" s="5">
        <f t="shared" si="120"/>
        <v>142.80000000000001</v>
      </c>
      <c r="R1967" s="5">
        <f t="shared" si="121"/>
        <v>55.64</v>
      </c>
      <c r="S1967" s="5">
        <f t="shared" si="122"/>
        <v>87.160000000000011</v>
      </c>
      <c r="T1967" s="7">
        <f t="shared" si="123"/>
        <v>0.61036414565826336</v>
      </c>
    </row>
    <row r="1968" spans="1:20" ht="15.6">
      <c r="A1968" s="2">
        <v>2124</v>
      </c>
      <c r="B1968" s="3">
        <v>46289</v>
      </c>
      <c r="C1968" s="4">
        <f>YEAR(SalesDataTable[[#This Row],[Order Date]])</f>
        <v>2026</v>
      </c>
      <c r="D1968" s="16" t="str">
        <f>"Q"&amp;ROUNDUP(MONTH(SalesDataTable[[#This Row],[Order Date]])/3,0)</f>
        <v>Q3</v>
      </c>
      <c r="E1968" s="4">
        <f>MONTH(SalesDataTable[[#This Row],[Order Date]])</f>
        <v>9</v>
      </c>
      <c r="F1968" s="16" t="str">
        <f>TEXT(SalesDataTable[[#This Row],[Order Date]],"MMM")</f>
        <v>Sep</v>
      </c>
      <c r="G1968" s="4" t="s">
        <v>20</v>
      </c>
      <c r="H1968" s="4" t="s">
        <v>33</v>
      </c>
      <c r="I1968" s="4" t="s">
        <v>19</v>
      </c>
      <c r="J1968" s="4" t="s">
        <v>13</v>
      </c>
      <c r="K1968" s="4" t="s">
        <v>4</v>
      </c>
      <c r="L1968" s="4" t="s">
        <v>30</v>
      </c>
      <c r="M1968" s="8">
        <v>6</v>
      </c>
      <c r="N1968" s="5">
        <v>104.16</v>
      </c>
      <c r="O1968" s="6">
        <v>0</v>
      </c>
      <c r="P1968" s="5">
        <v>51.76</v>
      </c>
      <c r="Q1968" s="5">
        <f t="shared" si="120"/>
        <v>624.96</v>
      </c>
      <c r="R1968" s="5">
        <f t="shared" si="121"/>
        <v>310.56</v>
      </c>
      <c r="S1968" s="5">
        <f t="shared" si="122"/>
        <v>314.40000000000003</v>
      </c>
      <c r="T1968" s="7">
        <f t="shared" si="123"/>
        <v>0.50307219662058378</v>
      </c>
    </row>
    <row r="1969" spans="1:20" ht="15.6">
      <c r="A1969" s="2">
        <v>2789</v>
      </c>
      <c r="B1969" s="3">
        <v>46289</v>
      </c>
      <c r="C1969" s="4">
        <f>YEAR(SalesDataTable[[#This Row],[Order Date]])</f>
        <v>2026</v>
      </c>
      <c r="D1969" s="16" t="str">
        <f>"Q"&amp;ROUNDUP(MONTH(SalesDataTable[[#This Row],[Order Date]])/3,0)</f>
        <v>Q3</v>
      </c>
      <c r="E1969" s="4">
        <f>MONTH(SalesDataTable[[#This Row],[Order Date]])</f>
        <v>9</v>
      </c>
      <c r="F1969" s="16" t="str">
        <f>TEXT(SalesDataTable[[#This Row],[Order Date]],"MMM")</f>
        <v>Sep</v>
      </c>
      <c r="G1969" s="4" t="s">
        <v>11</v>
      </c>
      <c r="H1969" s="4" t="s">
        <v>52</v>
      </c>
      <c r="I1969" s="4" t="s">
        <v>2</v>
      </c>
      <c r="J1969" s="4" t="s">
        <v>13</v>
      </c>
      <c r="K1969" s="4" t="s">
        <v>9</v>
      </c>
      <c r="L1969" s="4" t="s">
        <v>17</v>
      </c>
      <c r="M1969" s="8">
        <v>5</v>
      </c>
      <c r="N1969" s="5">
        <v>147.21</v>
      </c>
      <c r="O1969" s="6">
        <v>0.05</v>
      </c>
      <c r="P1969" s="5">
        <v>79.14</v>
      </c>
      <c r="Q1969" s="5">
        <f t="shared" si="120"/>
        <v>699.24750000000006</v>
      </c>
      <c r="R1969" s="5">
        <f t="shared" si="121"/>
        <v>395.7</v>
      </c>
      <c r="S1969" s="5">
        <f t="shared" si="122"/>
        <v>303.54750000000007</v>
      </c>
      <c r="T1969" s="7">
        <f t="shared" si="123"/>
        <v>0.43410594961011667</v>
      </c>
    </row>
    <row r="1970" spans="1:20" ht="15.6">
      <c r="A1970" s="2">
        <v>2921</v>
      </c>
      <c r="B1970" s="3">
        <v>46289</v>
      </c>
      <c r="C1970" s="4">
        <f>YEAR(SalesDataTable[[#This Row],[Order Date]])</f>
        <v>2026</v>
      </c>
      <c r="D1970" s="16" t="str">
        <f>"Q"&amp;ROUNDUP(MONTH(SalesDataTable[[#This Row],[Order Date]])/3,0)</f>
        <v>Q3</v>
      </c>
      <c r="E1970" s="4">
        <f>MONTH(SalesDataTable[[#This Row],[Order Date]])</f>
        <v>9</v>
      </c>
      <c r="F1970" s="16" t="str">
        <f>TEXT(SalesDataTable[[#This Row],[Order Date]],"MMM")</f>
        <v>Sep</v>
      </c>
      <c r="G1970" s="4" t="s">
        <v>0</v>
      </c>
      <c r="H1970" s="4" t="s">
        <v>1</v>
      </c>
      <c r="I1970" s="4" t="s">
        <v>2</v>
      </c>
      <c r="J1970" s="4" t="s">
        <v>13</v>
      </c>
      <c r="K1970" s="4" t="s">
        <v>23</v>
      </c>
      <c r="L1970" s="4" t="s">
        <v>29</v>
      </c>
      <c r="M1970" s="8">
        <v>3</v>
      </c>
      <c r="N1970" s="5">
        <v>195.68</v>
      </c>
      <c r="O1970" s="6">
        <v>0.05</v>
      </c>
      <c r="P1970" s="5">
        <v>102.16</v>
      </c>
      <c r="Q1970" s="5">
        <f t="shared" si="120"/>
        <v>557.68799999999999</v>
      </c>
      <c r="R1970" s="5">
        <f t="shared" si="121"/>
        <v>306.48</v>
      </c>
      <c r="S1970" s="5">
        <f t="shared" si="122"/>
        <v>251.20799999999997</v>
      </c>
      <c r="T1970" s="7">
        <f t="shared" si="123"/>
        <v>0.45044541033696256</v>
      </c>
    </row>
    <row r="1971" spans="1:20" ht="15.6">
      <c r="A1971" s="2">
        <v>3108</v>
      </c>
      <c r="B1971" s="3">
        <v>46289</v>
      </c>
      <c r="C1971" s="4">
        <f>YEAR(SalesDataTable[[#This Row],[Order Date]])</f>
        <v>2026</v>
      </c>
      <c r="D1971" s="16" t="str">
        <f>"Q"&amp;ROUNDUP(MONTH(SalesDataTable[[#This Row],[Order Date]])/3,0)</f>
        <v>Q3</v>
      </c>
      <c r="E1971" s="4">
        <f>MONTH(SalesDataTable[[#This Row],[Order Date]])</f>
        <v>9</v>
      </c>
      <c r="F1971" s="16" t="str">
        <f>TEXT(SalesDataTable[[#This Row],[Order Date]],"MMM")</f>
        <v>Sep</v>
      </c>
      <c r="G1971" s="4" t="s">
        <v>6</v>
      </c>
      <c r="H1971" s="4" t="s">
        <v>41</v>
      </c>
      <c r="I1971" s="4" t="s">
        <v>8</v>
      </c>
      <c r="J1971" s="4" t="s">
        <v>16</v>
      </c>
      <c r="K1971" s="4" t="s">
        <v>9</v>
      </c>
      <c r="L1971" s="4" t="s">
        <v>10</v>
      </c>
      <c r="M1971" s="8">
        <v>5</v>
      </c>
      <c r="N1971" s="5">
        <v>90.05</v>
      </c>
      <c r="O1971" s="6">
        <v>0.15</v>
      </c>
      <c r="P1971" s="5">
        <v>44.12</v>
      </c>
      <c r="Q1971" s="5">
        <f t="shared" si="120"/>
        <v>382.71249999999998</v>
      </c>
      <c r="R1971" s="5">
        <f t="shared" si="121"/>
        <v>220.6</v>
      </c>
      <c r="S1971" s="5">
        <f t="shared" si="122"/>
        <v>162.11249999999998</v>
      </c>
      <c r="T1971" s="7">
        <f t="shared" si="123"/>
        <v>0.42358820263252439</v>
      </c>
    </row>
    <row r="1972" spans="1:20" ht="15.6">
      <c r="A1972" s="2">
        <v>3226</v>
      </c>
      <c r="B1972" s="3">
        <v>46289</v>
      </c>
      <c r="C1972" s="4">
        <f>YEAR(SalesDataTable[[#This Row],[Order Date]])</f>
        <v>2026</v>
      </c>
      <c r="D1972" s="16" t="str">
        <f>"Q"&amp;ROUNDUP(MONTH(SalesDataTable[[#This Row],[Order Date]])/3,0)</f>
        <v>Q3</v>
      </c>
      <c r="E1972" s="4">
        <f>MONTH(SalesDataTable[[#This Row],[Order Date]])</f>
        <v>9</v>
      </c>
      <c r="F1972" s="16" t="str">
        <f>TEXT(SalesDataTable[[#This Row],[Order Date]],"MMM")</f>
        <v>Sep</v>
      </c>
      <c r="G1972" s="4" t="s">
        <v>20</v>
      </c>
      <c r="H1972" s="4" t="s">
        <v>47</v>
      </c>
      <c r="I1972" s="4" t="s">
        <v>28</v>
      </c>
      <c r="J1972" s="4" t="s">
        <v>3</v>
      </c>
      <c r="K1972" s="4" t="s">
        <v>23</v>
      </c>
      <c r="L1972" s="4" t="s">
        <v>24</v>
      </c>
      <c r="M1972" s="8">
        <v>1</v>
      </c>
      <c r="N1972" s="5">
        <v>345.48</v>
      </c>
      <c r="O1972" s="6">
        <v>0</v>
      </c>
      <c r="P1972" s="5">
        <v>196.31</v>
      </c>
      <c r="Q1972" s="5">
        <f t="shared" si="120"/>
        <v>345.48</v>
      </c>
      <c r="R1972" s="5">
        <f t="shared" si="121"/>
        <v>196.31</v>
      </c>
      <c r="S1972" s="5">
        <f t="shared" si="122"/>
        <v>149.17000000000002</v>
      </c>
      <c r="T1972" s="7">
        <f t="shared" si="123"/>
        <v>0.43177607965728843</v>
      </c>
    </row>
    <row r="1973" spans="1:20" ht="15.6">
      <c r="A1973" s="2">
        <v>3286</v>
      </c>
      <c r="B1973" s="3">
        <v>46289</v>
      </c>
      <c r="C1973" s="4">
        <f>YEAR(SalesDataTable[[#This Row],[Order Date]])</f>
        <v>2026</v>
      </c>
      <c r="D1973" s="16" t="str">
        <f>"Q"&amp;ROUNDUP(MONTH(SalesDataTable[[#This Row],[Order Date]])/3,0)</f>
        <v>Q3</v>
      </c>
      <c r="E1973" s="4">
        <f>MONTH(SalesDataTable[[#This Row],[Order Date]])</f>
        <v>9</v>
      </c>
      <c r="F1973" s="16" t="str">
        <f>TEXT(SalesDataTable[[#This Row],[Order Date]],"MMM")</f>
        <v>Sep</v>
      </c>
      <c r="G1973" s="4" t="s">
        <v>20</v>
      </c>
      <c r="H1973" s="4" t="s">
        <v>21</v>
      </c>
      <c r="I1973" s="4" t="s">
        <v>2</v>
      </c>
      <c r="J1973" s="4" t="s">
        <v>13</v>
      </c>
      <c r="K1973" s="4" t="s">
        <v>14</v>
      </c>
      <c r="L1973" s="4" t="s">
        <v>32</v>
      </c>
      <c r="M1973" s="8">
        <v>1</v>
      </c>
      <c r="N1973" s="5">
        <v>46.23</v>
      </c>
      <c r="O1973" s="6">
        <v>0.1</v>
      </c>
      <c r="P1973" s="5">
        <v>18.34</v>
      </c>
      <c r="Q1973" s="5">
        <f t="shared" si="120"/>
        <v>41.606999999999999</v>
      </c>
      <c r="R1973" s="5">
        <f t="shared" si="121"/>
        <v>18.34</v>
      </c>
      <c r="S1973" s="5">
        <f t="shared" si="122"/>
        <v>23.266999999999999</v>
      </c>
      <c r="T1973" s="7">
        <f t="shared" si="123"/>
        <v>0.55920878698295962</v>
      </c>
    </row>
    <row r="1974" spans="1:20" ht="15.6">
      <c r="A1974" s="2">
        <v>4510</v>
      </c>
      <c r="B1974" s="3">
        <v>46289</v>
      </c>
      <c r="C1974" s="4">
        <f>YEAR(SalesDataTable[[#This Row],[Order Date]])</f>
        <v>2026</v>
      </c>
      <c r="D1974" s="16" t="str">
        <f>"Q"&amp;ROUNDUP(MONTH(SalesDataTable[[#This Row],[Order Date]])/3,0)</f>
        <v>Q3</v>
      </c>
      <c r="E1974" s="4">
        <f>MONTH(SalesDataTable[[#This Row],[Order Date]])</f>
        <v>9</v>
      </c>
      <c r="F1974" s="16" t="str">
        <f>TEXT(SalesDataTable[[#This Row],[Order Date]],"MMM")</f>
        <v>Sep</v>
      </c>
      <c r="G1974" s="4" t="s">
        <v>0</v>
      </c>
      <c r="H1974" s="4" t="s">
        <v>1</v>
      </c>
      <c r="I1974" s="4" t="s">
        <v>28</v>
      </c>
      <c r="J1974" s="4" t="s">
        <v>3</v>
      </c>
      <c r="K1974" s="4" t="s">
        <v>23</v>
      </c>
      <c r="L1974" s="4" t="s">
        <v>40</v>
      </c>
      <c r="M1974" s="8">
        <v>3</v>
      </c>
      <c r="N1974" s="5">
        <v>82.38</v>
      </c>
      <c r="O1974" s="6">
        <v>0.15</v>
      </c>
      <c r="P1974" s="5">
        <v>39.020000000000003</v>
      </c>
      <c r="Q1974" s="5">
        <f t="shared" si="120"/>
        <v>210.06899999999999</v>
      </c>
      <c r="R1974" s="5">
        <f t="shared" si="121"/>
        <v>117.06</v>
      </c>
      <c r="S1974" s="5">
        <f t="shared" si="122"/>
        <v>93.008999999999986</v>
      </c>
      <c r="T1974" s="7">
        <f t="shared" si="123"/>
        <v>0.44275452351370259</v>
      </c>
    </row>
    <row r="1975" spans="1:20" ht="15.6">
      <c r="A1975" s="2">
        <v>2069</v>
      </c>
      <c r="B1975" s="3">
        <v>46290</v>
      </c>
      <c r="C1975" s="4">
        <f>YEAR(SalesDataTable[[#This Row],[Order Date]])</f>
        <v>2026</v>
      </c>
      <c r="D1975" s="16" t="str">
        <f>"Q"&amp;ROUNDUP(MONTH(SalesDataTable[[#This Row],[Order Date]])/3,0)</f>
        <v>Q3</v>
      </c>
      <c r="E1975" s="4">
        <f>MONTH(SalesDataTable[[#This Row],[Order Date]])</f>
        <v>9</v>
      </c>
      <c r="F1975" s="16" t="str">
        <f>TEXT(SalesDataTable[[#This Row],[Order Date]],"MMM")</f>
        <v>Sep</v>
      </c>
      <c r="G1975" s="4" t="s">
        <v>20</v>
      </c>
      <c r="H1975" s="4" t="s">
        <v>31</v>
      </c>
      <c r="I1975" s="4" t="s">
        <v>2</v>
      </c>
      <c r="J1975" s="4" t="s">
        <v>13</v>
      </c>
      <c r="K1975" s="4" t="s">
        <v>23</v>
      </c>
      <c r="L1975" s="4" t="s">
        <v>24</v>
      </c>
      <c r="M1975" s="8">
        <v>1</v>
      </c>
      <c r="N1975" s="5">
        <v>344.79</v>
      </c>
      <c r="O1975" s="6">
        <v>0</v>
      </c>
      <c r="P1975" s="5">
        <v>189.63</v>
      </c>
      <c r="Q1975" s="5">
        <f t="shared" si="120"/>
        <v>344.79</v>
      </c>
      <c r="R1975" s="5">
        <f t="shared" si="121"/>
        <v>189.63</v>
      </c>
      <c r="S1975" s="5">
        <f t="shared" si="122"/>
        <v>155.16000000000003</v>
      </c>
      <c r="T1975" s="7">
        <f t="shared" si="123"/>
        <v>0.45001305142260511</v>
      </c>
    </row>
    <row r="1976" spans="1:20" ht="15.6">
      <c r="A1976" s="2">
        <v>95</v>
      </c>
      <c r="B1976" s="3">
        <v>46291</v>
      </c>
      <c r="C1976" s="4">
        <f>YEAR(SalesDataTable[[#This Row],[Order Date]])</f>
        <v>2026</v>
      </c>
      <c r="D1976" s="16" t="str">
        <f>"Q"&amp;ROUNDUP(MONTH(SalesDataTable[[#This Row],[Order Date]])/3,0)</f>
        <v>Q3</v>
      </c>
      <c r="E1976" s="4">
        <f>MONTH(SalesDataTable[[#This Row],[Order Date]])</f>
        <v>9</v>
      </c>
      <c r="F1976" s="16" t="str">
        <f>TEXT(SalesDataTable[[#This Row],[Order Date]],"MMM")</f>
        <v>Sep</v>
      </c>
      <c r="G1976" s="4" t="s">
        <v>0</v>
      </c>
      <c r="H1976" s="4" t="s">
        <v>1</v>
      </c>
      <c r="I1976" s="4" t="s">
        <v>28</v>
      </c>
      <c r="J1976" s="4" t="s">
        <v>3</v>
      </c>
      <c r="K1976" s="4" t="s">
        <v>9</v>
      </c>
      <c r="L1976" s="4" t="s">
        <v>46</v>
      </c>
      <c r="M1976" s="8">
        <v>1</v>
      </c>
      <c r="N1976" s="5">
        <v>73.06</v>
      </c>
      <c r="O1976" s="6">
        <v>0.05</v>
      </c>
      <c r="P1976" s="5">
        <v>31.42</v>
      </c>
      <c r="Q1976" s="5">
        <f t="shared" si="120"/>
        <v>69.406999999999996</v>
      </c>
      <c r="R1976" s="5">
        <f t="shared" si="121"/>
        <v>31.42</v>
      </c>
      <c r="S1976" s="5">
        <f t="shared" si="122"/>
        <v>37.986999999999995</v>
      </c>
      <c r="T1976" s="7">
        <f t="shared" si="123"/>
        <v>0.54730790842422228</v>
      </c>
    </row>
    <row r="1977" spans="1:20" ht="15.6">
      <c r="A1977" s="2">
        <v>160</v>
      </c>
      <c r="B1977" s="3">
        <v>46291</v>
      </c>
      <c r="C1977" s="4">
        <f>YEAR(SalesDataTable[[#This Row],[Order Date]])</f>
        <v>2026</v>
      </c>
      <c r="D1977" s="16" t="str">
        <f>"Q"&amp;ROUNDUP(MONTH(SalesDataTable[[#This Row],[Order Date]])/3,0)</f>
        <v>Q3</v>
      </c>
      <c r="E1977" s="4">
        <f>MONTH(SalesDataTable[[#This Row],[Order Date]])</f>
        <v>9</v>
      </c>
      <c r="F1977" s="16" t="str">
        <f>TEXT(SalesDataTable[[#This Row],[Order Date]],"MMM")</f>
        <v>Sep</v>
      </c>
      <c r="G1977" s="4" t="s">
        <v>20</v>
      </c>
      <c r="H1977" s="4" t="s">
        <v>33</v>
      </c>
      <c r="I1977" s="4" t="s">
        <v>2</v>
      </c>
      <c r="J1977" s="4" t="s">
        <v>3</v>
      </c>
      <c r="K1977" s="4" t="s">
        <v>23</v>
      </c>
      <c r="L1977" s="4" t="s">
        <v>40</v>
      </c>
      <c r="M1977" s="8">
        <v>1</v>
      </c>
      <c r="N1977" s="5">
        <v>81.58</v>
      </c>
      <c r="O1977" s="6">
        <v>0.1</v>
      </c>
      <c r="P1977" s="5">
        <v>38.89</v>
      </c>
      <c r="Q1977" s="5">
        <f t="shared" si="120"/>
        <v>73.421999999999997</v>
      </c>
      <c r="R1977" s="5">
        <f t="shared" si="121"/>
        <v>38.89</v>
      </c>
      <c r="S1977" s="5">
        <f t="shared" si="122"/>
        <v>34.531999999999996</v>
      </c>
      <c r="T1977" s="7">
        <f t="shared" si="123"/>
        <v>0.47032224673803491</v>
      </c>
    </row>
    <row r="1978" spans="1:20" ht="15.6">
      <c r="A1978" s="2">
        <v>407</v>
      </c>
      <c r="B1978" s="3">
        <v>46291</v>
      </c>
      <c r="C1978" s="4">
        <f>YEAR(SalesDataTable[[#This Row],[Order Date]])</f>
        <v>2026</v>
      </c>
      <c r="D1978" s="16" t="str">
        <f>"Q"&amp;ROUNDUP(MONTH(SalesDataTable[[#This Row],[Order Date]])/3,0)</f>
        <v>Q3</v>
      </c>
      <c r="E1978" s="4">
        <f>MONTH(SalesDataTable[[#This Row],[Order Date]])</f>
        <v>9</v>
      </c>
      <c r="F1978" s="16" t="str">
        <f>TEXT(SalesDataTable[[#This Row],[Order Date]],"MMM")</f>
        <v>Sep</v>
      </c>
      <c r="G1978" s="4" t="s">
        <v>6</v>
      </c>
      <c r="H1978" s="4" t="s">
        <v>43</v>
      </c>
      <c r="I1978" s="4" t="s">
        <v>8</v>
      </c>
      <c r="J1978" s="4" t="s">
        <v>3</v>
      </c>
      <c r="K1978" s="4" t="s">
        <v>34</v>
      </c>
      <c r="L1978" s="4" t="s">
        <v>45</v>
      </c>
      <c r="M1978" s="8">
        <v>6</v>
      </c>
      <c r="N1978" s="5">
        <v>49.87</v>
      </c>
      <c r="O1978" s="6">
        <v>0.1</v>
      </c>
      <c r="P1978" s="5">
        <v>21.75</v>
      </c>
      <c r="Q1978" s="5">
        <f t="shared" si="120"/>
        <v>269.298</v>
      </c>
      <c r="R1978" s="5">
        <f t="shared" si="121"/>
        <v>130.5</v>
      </c>
      <c r="S1978" s="5">
        <f t="shared" si="122"/>
        <v>138.798</v>
      </c>
      <c r="T1978" s="7">
        <f t="shared" si="123"/>
        <v>0.51540672414945521</v>
      </c>
    </row>
    <row r="1979" spans="1:20" ht="15.6">
      <c r="A1979" s="2">
        <v>1395</v>
      </c>
      <c r="B1979" s="3">
        <v>46291</v>
      </c>
      <c r="C1979" s="4">
        <f>YEAR(SalesDataTable[[#This Row],[Order Date]])</f>
        <v>2026</v>
      </c>
      <c r="D1979" s="16" t="str">
        <f>"Q"&amp;ROUNDUP(MONTH(SalesDataTable[[#This Row],[Order Date]])/3,0)</f>
        <v>Q3</v>
      </c>
      <c r="E1979" s="4">
        <f>MONTH(SalesDataTable[[#This Row],[Order Date]])</f>
        <v>9</v>
      </c>
      <c r="F1979" s="16" t="str">
        <f>TEXT(SalesDataTable[[#This Row],[Order Date]],"MMM")</f>
        <v>Sep</v>
      </c>
      <c r="G1979" s="4" t="s">
        <v>11</v>
      </c>
      <c r="H1979" s="4" t="s">
        <v>18</v>
      </c>
      <c r="I1979" s="4" t="s">
        <v>2</v>
      </c>
      <c r="J1979" s="4" t="s">
        <v>13</v>
      </c>
      <c r="K1979" s="4" t="s">
        <v>4</v>
      </c>
      <c r="L1979" s="4" t="s">
        <v>26</v>
      </c>
      <c r="M1979" s="8">
        <v>2</v>
      </c>
      <c r="N1979" s="5">
        <v>39.81</v>
      </c>
      <c r="O1979" s="6">
        <v>0.05</v>
      </c>
      <c r="P1979" s="5">
        <v>16.87</v>
      </c>
      <c r="Q1979" s="5">
        <f t="shared" si="120"/>
        <v>75.638999999999996</v>
      </c>
      <c r="R1979" s="5">
        <f t="shared" si="121"/>
        <v>33.74</v>
      </c>
      <c r="S1979" s="5">
        <f t="shared" si="122"/>
        <v>41.898999999999994</v>
      </c>
      <c r="T1979" s="7">
        <f t="shared" si="123"/>
        <v>0.55393381721069812</v>
      </c>
    </row>
    <row r="1980" spans="1:20" ht="15.6">
      <c r="A1980" s="2">
        <v>2085</v>
      </c>
      <c r="B1980" s="3">
        <v>46291</v>
      </c>
      <c r="C1980" s="4">
        <f>YEAR(SalesDataTable[[#This Row],[Order Date]])</f>
        <v>2026</v>
      </c>
      <c r="D1980" s="16" t="str">
        <f>"Q"&amp;ROUNDUP(MONTH(SalesDataTable[[#This Row],[Order Date]])/3,0)</f>
        <v>Q3</v>
      </c>
      <c r="E1980" s="4">
        <f>MONTH(SalesDataTable[[#This Row],[Order Date]])</f>
        <v>9</v>
      </c>
      <c r="F1980" s="16" t="str">
        <f>TEXT(SalesDataTable[[#This Row],[Order Date]],"MMM")</f>
        <v>Sep</v>
      </c>
      <c r="G1980" s="4" t="s">
        <v>11</v>
      </c>
      <c r="H1980" s="4" t="s">
        <v>12</v>
      </c>
      <c r="I1980" s="4" t="s">
        <v>2</v>
      </c>
      <c r="J1980" s="4" t="s">
        <v>3</v>
      </c>
      <c r="K1980" s="4" t="s">
        <v>23</v>
      </c>
      <c r="L1980" s="4" t="s">
        <v>29</v>
      </c>
      <c r="M1980" s="8">
        <v>3</v>
      </c>
      <c r="N1980" s="5">
        <v>191.46</v>
      </c>
      <c r="O1980" s="6">
        <v>0</v>
      </c>
      <c r="P1980" s="5">
        <v>104.06</v>
      </c>
      <c r="Q1980" s="5">
        <f t="shared" si="120"/>
        <v>574.38</v>
      </c>
      <c r="R1980" s="5">
        <f t="shared" si="121"/>
        <v>312.18</v>
      </c>
      <c r="S1980" s="5">
        <f t="shared" si="122"/>
        <v>262.2</v>
      </c>
      <c r="T1980" s="7">
        <f t="shared" si="123"/>
        <v>0.45649221769560222</v>
      </c>
    </row>
    <row r="1981" spans="1:20" ht="15.6">
      <c r="A1981" s="2">
        <v>3124</v>
      </c>
      <c r="B1981" s="3">
        <v>46291</v>
      </c>
      <c r="C1981" s="4">
        <f>YEAR(SalesDataTable[[#This Row],[Order Date]])</f>
        <v>2026</v>
      </c>
      <c r="D1981" s="16" t="str">
        <f>"Q"&amp;ROUNDUP(MONTH(SalesDataTable[[#This Row],[Order Date]])/3,0)</f>
        <v>Q3</v>
      </c>
      <c r="E1981" s="4">
        <f>MONTH(SalesDataTable[[#This Row],[Order Date]])</f>
        <v>9</v>
      </c>
      <c r="F1981" s="16" t="str">
        <f>TEXT(SalesDataTable[[#This Row],[Order Date]],"MMM")</f>
        <v>Sep</v>
      </c>
      <c r="G1981" s="4" t="s">
        <v>11</v>
      </c>
      <c r="H1981" s="4" t="s">
        <v>25</v>
      </c>
      <c r="I1981" s="4" t="s">
        <v>2</v>
      </c>
      <c r="J1981" s="4" t="s">
        <v>3</v>
      </c>
      <c r="K1981" s="4" t="s">
        <v>14</v>
      </c>
      <c r="L1981" s="4" t="s">
        <v>32</v>
      </c>
      <c r="M1981" s="8">
        <v>3</v>
      </c>
      <c r="N1981" s="5">
        <v>46.48</v>
      </c>
      <c r="O1981" s="6">
        <v>0.05</v>
      </c>
      <c r="P1981" s="5">
        <v>18.82</v>
      </c>
      <c r="Q1981" s="5">
        <f t="shared" si="120"/>
        <v>132.46799999999999</v>
      </c>
      <c r="R1981" s="5">
        <f t="shared" si="121"/>
        <v>56.46</v>
      </c>
      <c r="S1981" s="5">
        <f t="shared" si="122"/>
        <v>76.007999999999981</v>
      </c>
      <c r="T1981" s="7">
        <f t="shared" si="123"/>
        <v>0.57378385723344494</v>
      </c>
    </row>
    <row r="1982" spans="1:20" ht="15.6">
      <c r="A1982" s="2">
        <v>3216</v>
      </c>
      <c r="B1982" s="3">
        <v>46291</v>
      </c>
      <c r="C1982" s="4">
        <f>YEAR(SalesDataTable[[#This Row],[Order Date]])</f>
        <v>2026</v>
      </c>
      <c r="D1982" s="16" t="str">
        <f>"Q"&amp;ROUNDUP(MONTH(SalesDataTable[[#This Row],[Order Date]])/3,0)</f>
        <v>Q3</v>
      </c>
      <c r="E1982" s="4">
        <f>MONTH(SalesDataTable[[#This Row],[Order Date]])</f>
        <v>9</v>
      </c>
      <c r="F1982" s="16" t="str">
        <f>TEXT(SalesDataTable[[#This Row],[Order Date]],"MMM")</f>
        <v>Sep</v>
      </c>
      <c r="G1982" s="4" t="s">
        <v>6</v>
      </c>
      <c r="H1982" s="4" t="s">
        <v>43</v>
      </c>
      <c r="I1982" s="4" t="s">
        <v>19</v>
      </c>
      <c r="J1982" s="4" t="s">
        <v>3</v>
      </c>
      <c r="K1982" s="4" t="s">
        <v>14</v>
      </c>
      <c r="L1982" s="4" t="s">
        <v>15</v>
      </c>
      <c r="M1982" s="8">
        <v>2</v>
      </c>
      <c r="N1982" s="5">
        <v>35.44</v>
      </c>
      <c r="O1982" s="6">
        <v>0.1</v>
      </c>
      <c r="P1982" s="5">
        <v>13.2</v>
      </c>
      <c r="Q1982" s="5">
        <f t="shared" si="120"/>
        <v>63.791999999999994</v>
      </c>
      <c r="R1982" s="5">
        <f t="shared" si="121"/>
        <v>26.4</v>
      </c>
      <c r="S1982" s="5">
        <f t="shared" si="122"/>
        <v>37.391999999999996</v>
      </c>
      <c r="T1982" s="7">
        <f t="shared" si="123"/>
        <v>0.58615500376222718</v>
      </c>
    </row>
    <row r="1983" spans="1:20" ht="15.6">
      <c r="A1983" s="2">
        <v>3743</v>
      </c>
      <c r="B1983" s="3">
        <v>46291</v>
      </c>
      <c r="C1983" s="4">
        <f>YEAR(SalesDataTable[[#This Row],[Order Date]])</f>
        <v>2026</v>
      </c>
      <c r="D1983" s="16" t="str">
        <f>"Q"&amp;ROUNDUP(MONTH(SalesDataTable[[#This Row],[Order Date]])/3,0)</f>
        <v>Q3</v>
      </c>
      <c r="E1983" s="4">
        <f>MONTH(SalesDataTable[[#This Row],[Order Date]])</f>
        <v>9</v>
      </c>
      <c r="F1983" s="16" t="str">
        <f>TEXT(SalesDataTable[[#This Row],[Order Date]],"MMM")</f>
        <v>Sep</v>
      </c>
      <c r="G1983" s="4" t="s">
        <v>11</v>
      </c>
      <c r="H1983" s="4" t="s">
        <v>12</v>
      </c>
      <c r="I1983" s="4" t="s">
        <v>2</v>
      </c>
      <c r="J1983" s="4" t="s">
        <v>13</v>
      </c>
      <c r="K1983" s="4" t="s">
        <v>34</v>
      </c>
      <c r="L1983" s="4" t="s">
        <v>42</v>
      </c>
      <c r="M1983" s="8">
        <v>4</v>
      </c>
      <c r="N1983" s="5">
        <v>36.159999999999997</v>
      </c>
      <c r="O1983" s="6">
        <v>0.05</v>
      </c>
      <c r="P1983" s="5">
        <v>13.68</v>
      </c>
      <c r="Q1983" s="5">
        <f t="shared" si="120"/>
        <v>137.40799999999999</v>
      </c>
      <c r="R1983" s="5">
        <f t="shared" si="121"/>
        <v>54.72</v>
      </c>
      <c r="S1983" s="5">
        <f t="shared" si="122"/>
        <v>82.687999999999988</v>
      </c>
      <c r="T1983" s="7">
        <f t="shared" si="123"/>
        <v>0.60176991150442471</v>
      </c>
    </row>
    <row r="1984" spans="1:20" ht="15.6">
      <c r="A1984" s="2">
        <v>3788</v>
      </c>
      <c r="B1984" s="3">
        <v>46291</v>
      </c>
      <c r="C1984" s="4">
        <f>YEAR(SalesDataTable[[#This Row],[Order Date]])</f>
        <v>2026</v>
      </c>
      <c r="D1984" s="16" t="str">
        <f>"Q"&amp;ROUNDUP(MONTH(SalesDataTable[[#This Row],[Order Date]])/3,0)</f>
        <v>Q3</v>
      </c>
      <c r="E1984" s="4">
        <f>MONTH(SalesDataTable[[#This Row],[Order Date]])</f>
        <v>9</v>
      </c>
      <c r="F1984" s="16" t="str">
        <f>TEXT(SalesDataTable[[#This Row],[Order Date]],"MMM")</f>
        <v>Sep</v>
      </c>
      <c r="G1984" s="4" t="s">
        <v>20</v>
      </c>
      <c r="H1984" s="4" t="s">
        <v>33</v>
      </c>
      <c r="I1984" s="4" t="s">
        <v>2</v>
      </c>
      <c r="J1984" s="4" t="s">
        <v>3</v>
      </c>
      <c r="K1984" s="4" t="s">
        <v>34</v>
      </c>
      <c r="L1984" s="4" t="s">
        <v>42</v>
      </c>
      <c r="M1984" s="8">
        <v>2</v>
      </c>
      <c r="N1984" s="5">
        <v>35.93</v>
      </c>
      <c r="O1984" s="6">
        <v>0</v>
      </c>
      <c r="P1984" s="5">
        <v>13.91</v>
      </c>
      <c r="Q1984" s="5">
        <f t="shared" si="120"/>
        <v>71.86</v>
      </c>
      <c r="R1984" s="5">
        <f t="shared" si="121"/>
        <v>27.82</v>
      </c>
      <c r="S1984" s="5">
        <f t="shared" si="122"/>
        <v>44.04</v>
      </c>
      <c r="T1984" s="7">
        <f t="shared" si="123"/>
        <v>0.6128583356526579</v>
      </c>
    </row>
    <row r="1985" spans="1:20" ht="15.6">
      <c r="A1985" s="2">
        <v>4883</v>
      </c>
      <c r="B1985" s="3">
        <v>46291</v>
      </c>
      <c r="C1985" s="4">
        <f>YEAR(SalesDataTable[[#This Row],[Order Date]])</f>
        <v>2026</v>
      </c>
      <c r="D1985" s="16" t="str">
        <f>"Q"&amp;ROUNDUP(MONTH(SalesDataTable[[#This Row],[Order Date]])/3,0)</f>
        <v>Q3</v>
      </c>
      <c r="E1985" s="4">
        <f>MONTH(SalesDataTable[[#This Row],[Order Date]])</f>
        <v>9</v>
      </c>
      <c r="F1985" s="16" t="str">
        <f>TEXT(SalesDataTable[[#This Row],[Order Date]],"MMM")</f>
        <v>Sep</v>
      </c>
      <c r="G1985" s="4" t="s">
        <v>20</v>
      </c>
      <c r="H1985" s="4" t="s">
        <v>33</v>
      </c>
      <c r="I1985" s="4" t="s">
        <v>2</v>
      </c>
      <c r="J1985" s="4" t="s">
        <v>16</v>
      </c>
      <c r="K1985" s="4" t="s">
        <v>23</v>
      </c>
      <c r="L1985" s="4" t="s">
        <v>29</v>
      </c>
      <c r="M1985" s="8">
        <v>1</v>
      </c>
      <c r="N1985" s="5">
        <v>199.7</v>
      </c>
      <c r="O1985" s="6">
        <v>0</v>
      </c>
      <c r="P1985" s="5">
        <v>103.77</v>
      </c>
      <c r="Q1985" s="5">
        <f t="shared" si="120"/>
        <v>199.7</v>
      </c>
      <c r="R1985" s="5">
        <f t="shared" si="121"/>
        <v>103.77</v>
      </c>
      <c r="S1985" s="5">
        <f t="shared" si="122"/>
        <v>95.929999999999993</v>
      </c>
      <c r="T1985" s="7">
        <f t="shared" si="123"/>
        <v>0.4803705558337506</v>
      </c>
    </row>
    <row r="1986" spans="1:20" ht="15.6">
      <c r="A1986" s="2">
        <v>1577</v>
      </c>
      <c r="B1986" s="3">
        <v>46292</v>
      </c>
      <c r="C1986" s="4">
        <f>YEAR(SalesDataTable[[#This Row],[Order Date]])</f>
        <v>2026</v>
      </c>
      <c r="D1986" s="16" t="str">
        <f>"Q"&amp;ROUNDUP(MONTH(SalesDataTable[[#This Row],[Order Date]])/3,0)</f>
        <v>Q3</v>
      </c>
      <c r="E1986" s="4">
        <f>MONTH(SalesDataTable[[#This Row],[Order Date]])</f>
        <v>9</v>
      </c>
      <c r="F1986" s="16" t="str">
        <f>TEXT(SalesDataTable[[#This Row],[Order Date]],"MMM")</f>
        <v>Sep</v>
      </c>
      <c r="G1986" s="4" t="s">
        <v>20</v>
      </c>
      <c r="H1986" s="4" t="s">
        <v>21</v>
      </c>
      <c r="I1986" s="4" t="s">
        <v>2</v>
      </c>
      <c r="J1986" s="4" t="s">
        <v>13</v>
      </c>
      <c r="K1986" s="4" t="s">
        <v>9</v>
      </c>
      <c r="L1986" s="4" t="s">
        <v>37</v>
      </c>
      <c r="M1986" s="8">
        <v>4</v>
      </c>
      <c r="N1986" s="5">
        <v>154.28</v>
      </c>
      <c r="O1986" s="6">
        <v>0.05</v>
      </c>
      <c r="P1986" s="5">
        <v>78.180000000000007</v>
      </c>
      <c r="Q1986" s="5">
        <f t="shared" ref="Q1986:Q2049" si="124">M1986*N1986*(1-O1986)</f>
        <v>586.26400000000001</v>
      </c>
      <c r="R1986" s="5">
        <f t="shared" ref="R1986:R2049" si="125">M1986*P1986</f>
        <v>312.72000000000003</v>
      </c>
      <c r="S1986" s="5">
        <f t="shared" ref="S1986:S2049" si="126">Q1986-R1986</f>
        <v>273.54399999999998</v>
      </c>
      <c r="T1986" s="7">
        <f t="shared" ref="T1986:T2049" si="127">IFERROR(S1986/Q1986,0)</f>
        <v>0.46658843115047144</v>
      </c>
    </row>
    <row r="1987" spans="1:20" ht="15.6">
      <c r="A1987" s="2">
        <v>2310</v>
      </c>
      <c r="B1987" s="3">
        <v>46292</v>
      </c>
      <c r="C1987" s="4">
        <f>YEAR(SalesDataTable[[#This Row],[Order Date]])</f>
        <v>2026</v>
      </c>
      <c r="D1987" s="16" t="str">
        <f>"Q"&amp;ROUNDUP(MONTH(SalesDataTable[[#This Row],[Order Date]])/3,0)</f>
        <v>Q3</v>
      </c>
      <c r="E1987" s="4">
        <f>MONTH(SalesDataTable[[#This Row],[Order Date]])</f>
        <v>9</v>
      </c>
      <c r="F1987" s="16" t="str">
        <f>TEXT(SalesDataTable[[#This Row],[Order Date]],"MMM")</f>
        <v>Sep</v>
      </c>
      <c r="G1987" s="4" t="s">
        <v>0</v>
      </c>
      <c r="H1987" s="4" t="s">
        <v>50</v>
      </c>
      <c r="I1987" s="4" t="s">
        <v>2</v>
      </c>
      <c r="J1987" s="4" t="s">
        <v>3</v>
      </c>
      <c r="K1987" s="4" t="s">
        <v>14</v>
      </c>
      <c r="L1987" s="4" t="s">
        <v>48</v>
      </c>
      <c r="M1987" s="8">
        <v>1</v>
      </c>
      <c r="N1987" s="5">
        <v>165.44</v>
      </c>
      <c r="O1987" s="6">
        <v>0</v>
      </c>
      <c r="P1987" s="5">
        <v>88.25</v>
      </c>
      <c r="Q1987" s="5">
        <f t="shared" si="124"/>
        <v>165.44</v>
      </c>
      <c r="R1987" s="5">
        <f t="shared" si="125"/>
        <v>88.25</v>
      </c>
      <c r="S1987" s="5">
        <f t="shared" si="126"/>
        <v>77.19</v>
      </c>
      <c r="T1987" s="7">
        <f t="shared" si="127"/>
        <v>0.46657398452611215</v>
      </c>
    </row>
    <row r="1988" spans="1:20" ht="15.6">
      <c r="A1988" s="2">
        <v>2383</v>
      </c>
      <c r="B1988" s="3">
        <v>46292</v>
      </c>
      <c r="C1988" s="4">
        <f>YEAR(SalesDataTable[[#This Row],[Order Date]])</f>
        <v>2026</v>
      </c>
      <c r="D1988" s="16" t="str">
        <f>"Q"&amp;ROUNDUP(MONTH(SalesDataTable[[#This Row],[Order Date]])/3,0)</f>
        <v>Q3</v>
      </c>
      <c r="E1988" s="4">
        <f>MONTH(SalesDataTable[[#This Row],[Order Date]])</f>
        <v>9</v>
      </c>
      <c r="F1988" s="16" t="str">
        <f>TEXT(SalesDataTable[[#This Row],[Order Date]],"MMM")</f>
        <v>Sep</v>
      </c>
      <c r="G1988" s="4" t="s">
        <v>20</v>
      </c>
      <c r="H1988" s="4" t="s">
        <v>31</v>
      </c>
      <c r="I1988" s="4" t="s">
        <v>2</v>
      </c>
      <c r="J1988" s="4" t="s">
        <v>3</v>
      </c>
      <c r="K1988" s="4" t="s">
        <v>14</v>
      </c>
      <c r="L1988" s="4" t="s">
        <v>44</v>
      </c>
      <c r="M1988" s="8">
        <v>2</v>
      </c>
      <c r="N1988" s="5">
        <v>130.29</v>
      </c>
      <c r="O1988" s="6">
        <v>0.1</v>
      </c>
      <c r="P1988" s="5">
        <v>67.97</v>
      </c>
      <c r="Q1988" s="5">
        <f t="shared" si="124"/>
        <v>234.52199999999999</v>
      </c>
      <c r="R1988" s="5">
        <f t="shared" si="125"/>
        <v>135.94</v>
      </c>
      <c r="S1988" s="5">
        <f t="shared" si="126"/>
        <v>98.581999999999994</v>
      </c>
      <c r="T1988" s="7">
        <f t="shared" si="127"/>
        <v>0.42035288800197845</v>
      </c>
    </row>
    <row r="1989" spans="1:20" ht="15.6">
      <c r="A1989" s="2">
        <v>2803</v>
      </c>
      <c r="B1989" s="3">
        <v>46292</v>
      </c>
      <c r="C1989" s="4">
        <f>YEAR(SalesDataTable[[#This Row],[Order Date]])</f>
        <v>2026</v>
      </c>
      <c r="D1989" s="16" t="str">
        <f>"Q"&amp;ROUNDUP(MONTH(SalesDataTable[[#This Row],[Order Date]])/3,0)</f>
        <v>Q3</v>
      </c>
      <c r="E1989" s="4">
        <f>MONTH(SalesDataTable[[#This Row],[Order Date]])</f>
        <v>9</v>
      </c>
      <c r="F1989" s="16" t="str">
        <f>TEXT(SalesDataTable[[#This Row],[Order Date]],"MMM")</f>
        <v>Sep</v>
      </c>
      <c r="G1989" s="4" t="s">
        <v>6</v>
      </c>
      <c r="H1989" s="4" t="s">
        <v>43</v>
      </c>
      <c r="I1989" s="4" t="s">
        <v>2</v>
      </c>
      <c r="J1989" s="4" t="s">
        <v>3</v>
      </c>
      <c r="K1989" s="4" t="s">
        <v>34</v>
      </c>
      <c r="L1989" s="4" t="s">
        <v>42</v>
      </c>
      <c r="M1989" s="8">
        <v>3</v>
      </c>
      <c r="N1989" s="5">
        <v>36.909999999999997</v>
      </c>
      <c r="O1989" s="6">
        <v>0.05</v>
      </c>
      <c r="P1989" s="5">
        <v>13.7</v>
      </c>
      <c r="Q1989" s="5">
        <f t="shared" si="124"/>
        <v>105.19349999999999</v>
      </c>
      <c r="R1989" s="5">
        <f t="shared" si="125"/>
        <v>41.099999999999994</v>
      </c>
      <c r="S1989" s="5">
        <f t="shared" si="126"/>
        <v>64.093499999999992</v>
      </c>
      <c r="T1989" s="7">
        <f t="shared" si="127"/>
        <v>0.60929144861612172</v>
      </c>
    </row>
    <row r="1990" spans="1:20" ht="15.6">
      <c r="A1990" s="2">
        <v>4199</v>
      </c>
      <c r="B1990" s="3">
        <v>46292</v>
      </c>
      <c r="C1990" s="4">
        <f>YEAR(SalesDataTable[[#This Row],[Order Date]])</f>
        <v>2026</v>
      </c>
      <c r="D1990" s="16" t="str">
        <f>"Q"&amp;ROUNDUP(MONTH(SalesDataTable[[#This Row],[Order Date]])/3,0)</f>
        <v>Q3</v>
      </c>
      <c r="E1990" s="4">
        <f>MONTH(SalesDataTable[[#This Row],[Order Date]])</f>
        <v>9</v>
      </c>
      <c r="F1990" s="16" t="str">
        <f>TEXT(SalesDataTable[[#This Row],[Order Date]],"MMM")</f>
        <v>Sep</v>
      </c>
      <c r="G1990" s="4" t="s">
        <v>11</v>
      </c>
      <c r="H1990" s="4" t="s">
        <v>25</v>
      </c>
      <c r="I1990" s="4" t="s">
        <v>28</v>
      </c>
      <c r="J1990" s="4" t="s">
        <v>16</v>
      </c>
      <c r="K1990" s="4" t="s">
        <v>4</v>
      </c>
      <c r="L1990" s="4" t="s">
        <v>22</v>
      </c>
      <c r="M1990" s="8">
        <v>1</v>
      </c>
      <c r="N1990" s="5">
        <v>50.02</v>
      </c>
      <c r="O1990" s="6">
        <v>0</v>
      </c>
      <c r="P1990" s="5">
        <v>22.65</v>
      </c>
      <c r="Q1990" s="5">
        <f t="shared" si="124"/>
        <v>50.02</v>
      </c>
      <c r="R1990" s="5">
        <f t="shared" si="125"/>
        <v>22.65</v>
      </c>
      <c r="S1990" s="5">
        <f t="shared" si="126"/>
        <v>27.370000000000005</v>
      </c>
      <c r="T1990" s="7">
        <f t="shared" si="127"/>
        <v>0.54718112754898052</v>
      </c>
    </row>
    <row r="1991" spans="1:20" ht="15.6">
      <c r="A1991" s="2">
        <v>4517</v>
      </c>
      <c r="B1991" s="3">
        <v>46292</v>
      </c>
      <c r="C1991" s="4">
        <f>YEAR(SalesDataTable[[#This Row],[Order Date]])</f>
        <v>2026</v>
      </c>
      <c r="D1991" s="16" t="str">
        <f>"Q"&amp;ROUNDUP(MONTH(SalesDataTable[[#This Row],[Order Date]])/3,0)</f>
        <v>Q3</v>
      </c>
      <c r="E1991" s="4">
        <f>MONTH(SalesDataTable[[#This Row],[Order Date]])</f>
        <v>9</v>
      </c>
      <c r="F1991" s="16" t="str">
        <f>TEXT(SalesDataTable[[#This Row],[Order Date]],"MMM")</f>
        <v>Sep</v>
      </c>
      <c r="G1991" s="4" t="s">
        <v>6</v>
      </c>
      <c r="H1991" s="4" t="s">
        <v>43</v>
      </c>
      <c r="I1991" s="4" t="s">
        <v>2</v>
      </c>
      <c r="J1991" s="4" t="s">
        <v>3</v>
      </c>
      <c r="K1991" s="4" t="s">
        <v>23</v>
      </c>
      <c r="L1991" s="4" t="s">
        <v>40</v>
      </c>
      <c r="M1991" s="8">
        <v>1</v>
      </c>
      <c r="N1991" s="5">
        <v>83.32</v>
      </c>
      <c r="O1991" s="6">
        <v>0.05</v>
      </c>
      <c r="P1991" s="5">
        <v>38.93</v>
      </c>
      <c r="Q1991" s="5">
        <f t="shared" si="124"/>
        <v>79.153999999999996</v>
      </c>
      <c r="R1991" s="5">
        <f t="shared" si="125"/>
        <v>38.93</v>
      </c>
      <c r="S1991" s="5">
        <f t="shared" si="126"/>
        <v>40.223999999999997</v>
      </c>
      <c r="T1991" s="7">
        <f t="shared" si="127"/>
        <v>0.50817393940925282</v>
      </c>
    </row>
    <row r="1992" spans="1:20" ht="15.6">
      <c r="A1992" s="2">
        <v>80</v>
      </c>
      <c r="B1992" s="3">
        <v>46293</v>
      </c>
      <c r="C1992" s="4">
        <f>YEAR(SalesDataTable[[#This Row],[Order Date]])</f>
        <v>2026</v>
      </c>
      <c r="D1992" s="16" t="str">
        <f>"Q"&amp;ROUNDUP(MONTH(SalesDataTable[[#This Row],[Order Date]])/3,0)</f>
        <v>Q3</v>
      </c>
      <c r="E1992" s="4">
        <f>MONTH(SalesDataTable[[#This Row],[Order Date]])</f>
        <v>9</v>
      </c>
      <c r="F1992" s="16" t="str">
        <f>TEXT(SalesDataTable[[#This Row],[Order Date]],"MMM")</f>
        <v>Sep</v>
      </c>
      <c r="G1992" s="4" t="s">
        <v>0</v>
      </c>
      <c r="H1992" s="4" t="s">
        <v>50</v>
      </c>
      <c r="I1992" s="4" t="s">
        <v>8</v>
      </c>
      <c r="J1992" s="4" t="s">
        <v>16</v>
      </c>
      <c r="K1992" s="4" t="s">
        <v>9</v>
      </c>
      <c r="L1992" s="4" t="s">
        <v>46</v>
      </c>
      <c r="M1992" s="8">
        <v>10</v>
      </c>
      <c r="N1992" s="5">
        <v>71.040000000000006</v>
      </c>
      <c r="O1992" s="6">
        <v>0.2</v>
      </c>
      <c r="P1992" s="5">
        <v>31.7</v>
      </c>
      <c r="Q1992" s="5">
        <f t="shared" si="124"/>
        <v>568.32000000000005</v>
      </c>
      <c r="R1992" s="5">
        <f t="shared" si="125"/>
        <v>317</v>
      </c>
      <c r="S1992" s="5">
        <f t="shared" si="126"/>
        <v>251.32000000000005</v>
      </c>
      <c r="T1992" s="7">
        <f t="shared" si="127"/>
        <v>0.4422156531531532</v>
      </c>
    </row>
    <row r="1993" spans="1:20" ht="15.6">
      <c r="A1993" s="2">
        <v>370</v>
      </c>
      <c r="B1993" s="3">
        <v>46293</v>
      </c>
      <c r="C1993" s="4">
        <f>YEAR(SalesDataTable[[#This Row],[Order Date]])</f>
        <v>2026</v>
      </c>
      <c r="D1993" s="16" t="str">
        <f>"Q"&amp;ROUNDUP(MONTH(SalesDataTable[[#This Row],[Order Date]])/3,0)</f>
        <v>Q3</v>
      </c>
      <c r="E1993" s="4">
        <f>MONTH(SalesDataTable[[#This Row],[Order Date]])</f>
        <v>9</v>
      </c>
      <c r="F1993" s="16" t="str">
        <f>TEXT(SalesDataTable[[#This Row],[Order Date]],"MMM")</f>
        <v>Sep</v>
      </c>
      <c r="G1993" s="4" t="s">
        <v>20</v>
      </c>
      <c r="H1993" s="4" t="s">
        <v>31</v>
      </c>
      <c r="I1993" s="4" t="s">
        <v>19</v>
      </c>
      <c r="J1993" s="4" t="s">
        <v>3</v>
      </c>
      <c r="K1993" s="4" t="s">
        <v>4</v>
      </c>
      <c r="L1993" s="4" t="s">
        <v>26</v>
      </c>
      <c r="M1993" s="8">
        <v>2</v>
      </c>
      <c r="N1993" s="5">
        <v>40.83</v>
      </c>
      <c r="O1993" s="6">
        <v>0</v>
      </c>
      <c r="P1993" s="5">
        <v>16.850000000000001</v>
      </c>
      <c r="Q1993" s="5">
        <f t="shared" si="124"/>
        <v>81.66</v>
      </c>
      <c r="R1993" s="5">
        <f t="shared" si="125"/>
        <v>33.700000000000003</v>
      </c>
      <c r="S1993" s="5">
        <f t="shared" si="126"/>
        <v>47.959999999999994</v>
      </c>
      <c r="T1993" s="7">
        <f t="shared" si="127"/>
        <v>0.58731325006122947</v>
      </c>
    </row>
    <row r="1994" spans="1:20" ht="15.6">
      <c r="A1994" s="2">
        <v>417</v>
      </c>
      <c r="B1994" s="3">
        <v>46293</v>
      </c>
      <c r="C1994" s="4">
        <f>YEAR(SalesDataTable[[#This Row],[Order Date]])</f>
        <v>2026</v>
      </c>
      <c r="D1994" s="16" t="str">
        <f>"Q"&amp;ROUNDUP(MONTH(SalesDataTable[[#This Row],[Order Date]])/3,0)</f>
        <v>Q3</v>
      </c>
      <c r="E1994" s="4">
        <f>MONTH(SalesDataTable[[#This Row],[Order Date]])</f>
        <v>9</v>
      </c>
      <c r="F1994" s="16" t="str">
        <f>TEXT(SalesDataTable[[#This Row],[Order Date]],"MMM")</f>
        <v>Sep</v>
      </c>
      <c r="G1994" s="4" t="s">
        <v>6</v>
      </c>
      <c r="H1994" s="4" t="s">
        <v>49</v>
      </c>
      <c r="I1994" s="4" t="s">
        <v>28</v>
      </c>
      <c r="J1994" s="4" t="s">
        <v>3</v>
      </c>
      <c r="K1994" s="4" t="s">
        <v>23</v>
      </c>
      <c r="L1994" s="4" t="s">
        <v>51</v>
      </c>
      <c r="M1994" s="8">
        <v>1</v>
      </c>
      <c r="N1994" s="5">
        <v>121.64</v>
      </c>
      <c r="O1994" s="6">
        <v>0.15</v>
      </c>
      <c r="P1994" s="5">
        <v>61.56</v>
      </c>
      <c r="Q1994" s="5">
        <f t="shared" si="124"/>
        <v>103.39399999999999</v>
      </c>
      <c r="R1994" s="5">
        <f t="shared" si="125"/>
        <v>61.56</v>
      </c>
      <c r="S1994" s="5">
        <f t="shared" si="126"/>
        <v>41.833999999999989</v>
      </c>
      <c r="T1994" s="7">
        <f t="shared" si="127"/>
        <v>0.40460761746329565</v>
      </c>
    </row>
    <row r="1995" spans="1:20" ht="15.6">
      <c r="A1995" s="2">
        <v>437</v>
      </c>
      <c r="B1995" s="3">
        <v>46293</v>
      </c>
      <c r="C1995" s="4">
        <f>YEAR(SalesDataTable[[#This Row],[Order Date]])</f>
        <v>2026</v>
      </c>
      <c r="D1995" s="16" t="str">
        <f>"Q"&amp;ROUNDUP(MONTH(SalesDataTable[[#This Row],[Order Date]])/3,0)</f>
        <v>Q3</v>
      </c>
      <c r="E1995" s="4">
        <f>MONTH(SalesDataTable[[#This Row],[Order Date]])</f>
        <v>9</v>
      </c>
      <c r="F1995" s="16" t="str">
        <f>TEXT(SalesDataTable[[#This Row],[Order Date]],"MMM")</f>
        <v>Sep</v>
      </c>
      <c r="G1995" s="4" t="s">
        <v>6</v>
      </c>
      <c r="H1995" s="4" t="s">
        <v>7</v>
      </c>
      <c r="I1995" s="4" t="s">
        <v>19</v>
      </c>
      <c r="J1995" s="4" t="s">
        <v>13</v>
      </c>
      <c r="K1995" s="4" t="s">
        <v>14</v>
      </c>
      <c r="L1995" s="4" t="s">
        <v>48</v>
      </c>
      <c r="M1995" s="8">
        <v>1</v>
      </c>
      <c r="N1995" s="5">
        <v>164.7</v>
      </c>
      <c r="O1995" s="6">
        <v>0</v>
      </c>
      <c r="P1995" s="5">
        <v>86.02</v>
      </c>
      <c r="Q1995" s="5">
        <f t="shared" si="124"/>
        <v>164.7</v>
      </c>
      <c r="R1995" s="5">
        <f t="shared" si="125"/>
        <v>86.02</v>
      </c>
      <c r="S1995" s="5">
        <f t="shared" si="126"/>
        <v>78.679999999999993</v>
      </c>
      <c r="T1995" s="7">
        <f t="shared" si="127"/>
        <v>0.47771706132361869</v>
      </c>
    </row>
    <row r="1996" spans="1:20" ht="15.6">
      <c r="A1996" s="2">
        <v>790</v>
      </c>
      <c r="B1996" s="3">
        <v>46293</v>
      </c>
      <c r="C1996" s="4">
        <f>YEAR(SalesDataTable[[#This Row],[Order Date]])</f>
        <v>2026</v>
      </c>
      <c r="D1996" s="16" t="str">
        <f>"Q"&amp;ROUNDUP(MONTH(SalesDataTable[[#This Row],[Order Date]])/3,0)</f>
        <v>Q3</v>
      </c>
      <c r="E1996" s="4">
        <f>MONTH(SalesDataTable[[#This Row],[Order Date]])</f>
        <v>9</v>
      </c>
      <c r="F1996" s="16" t="str">
        <f>TEXT(SalesDataTable[[#This Row],[Order Date]],"MMM")</f>
        <v>Sep</v>
      </c>
      <c r="G1996" s="4" t="s">
        <v>20</v>
      </c>
      <c r="H1996" s="4" t="s">
        <v>31</v>
      </c>
      <c r="I1996" s="4" t="s">
        <v>28</v>
      </c>
      <c r="J1996" s="4" t="s">
        <v>13</v>
      </c>
      <c r="K1996" s="4" t="s">
        <v>23</v>
      </c>
      <c r="L1996" s="4" t="s">
        <v>29</v>
      </c>
      <c r="M1996" s="8">
        <v>1</v>
      </c>
      <c r="N1996" s="5">
        <v>199.09</v>
      </c>
      <c r="O1996" s="6">
        <v>0.05</v>
      </c>
      <c r="P1996" s="5">
        <v>106.57</v>
      </c>
      <c r="Q1996" s="5">
        <f t="shared" si="124"/>
        <v>189.13550000000001</v>
      </c>
      <c r="R1996" s="5">
        <f t="shared" si="125"/>
        <v>106.57</v>
      </c>
      <c r="S1996" s="5">
        <f t="shared" si="126"/>
        <v>82.565500000000014</v>
      </c>
      <c r="T1996" s="7">
        <f t="shared" si="127"/>
        <v>0.43654152710622812</v>
      </c>
    </row>
    <row r="1997" spans="1:20" ht="15.6">
      <c r="A1997" s="2">
        <v>1151</v>
      </c>
      <c r="B1997" s="3">
        <v>46293</v>
      </c>
      <c r="C1997" s="4">
        <f>YEAR(SalesDataTable[[#This Row],[Order Date]])</f>
        <v>2026</v>
      </c>
      <c r="D1997" s="16" t="str">
        <f>"Q"&amp;ROUNDUP(MONTH(SalesDataTable[[#This Row],[Order Date]])/3,0)</f>
        <v>Q3</v>
      </c>
      <c r="E1997" s="4">
        <f>MONTH(SalesDataTable[[#This Row],[Order Date]])</f>
        <v>9</v>
      </c>
      <c r="F1997" s="16" t="str">
        <f>TEXT(SalesDataTable[[#This Row],[Order Date]],"MMM")</f>
        <v>Sep</v>
      </c>
      <c r="G1997" s="4" t="s">
        <v>0</v>
      </c>
      <c r="H1997" s="4" t="s">
        <v>1</v>
      </c>
      <c r="I1997" s="4" t="s">
        <v>28</v>
      </c>
      <c r="J1997" s="4" t="s">
        <v>3</v>
      </c>
      <c r="K1997" s="4" t="s">
        <v>4</v>
      </c>
      <c r="L1997" s="4" t="s">
        <v>5</v>
      </c>
      <c r="M1997" s="8">
        <v>1</v>
      </c>
      <c r="N1997" s="5">
        <v>81.48</v>
      </c>
      <c r="O1997" s="6">
        <v>0</v>
      </c>
      <c r="P1997" s="5">
        <v>41.47</v>
      </c>
      <c r="Q1997" s="5">
        <f t="shared" si="124"/>
        <v>81.48</v>
      </c>
      <c r="R1997" s="5">
        <f t="shared" si="125"/>
        <v>41.47</v>
      </c>
      <c r="S1997" s="5">
        <f t="shared" si="126"/>
        <v>40.010000000000005</v>
      </c>
      <c r="T1997" s="7">
        <f t="shared" si="127"/>
        <v>0.4910407461953854</v>
      </c>
    </row>
    <row r="1998" spans="1:20" ht="15.6">
      <c r="A1998" s="2">
        <v>1331</v>
      </c>
      <c r="B1998" s="3">
        <v>46293</v>
      </c>
      <c r="C1998" s="4">
        <f>YEAR(SalesDataTable[[#This Row],[Order Date]])</f>
        <v>2026</v>
      </c>
      <c r="D1998" s="16" t="str">
        <f>"Q"&amp;ROUNDUP(MONTH(SalesDataTable[[#This Row],[Order Date]])/3,0)</f>
        <v>Q3</v>
      </c>
      <c r="E1998" s="4">
        <f>MONTH(SalesDataTable[[#This Row],[Order Date]])</f>
        <v>9</v>
      </c>
      <c r="F1998" s="16" t="str">
        <f>TEXT(SalesDataTable[[#This Row],[Order Date]],"MMM")</f>
        <v>Sep</v>
      </c>
      <c r="G1998" s="4" t="s">
        <v>0</v>
      </c>
      <c r="H1998" s="4" t="s">
        <v>1</v>
      </c>
      <c r="I1998" s="4" t="s">
        <v>2</v>
      </c>
      <c r="J1998" s="4" t="s">
        <v>13</v>
      </c>
      <c r="K1998" s="4" t="s">
        <v>34</v>
      </c>
      <c r="L1998" s="4" t="s">
        <v>35</v>
      </c>
      <c r="M1998" s="8">
        <v>3</v>
      </c>
      <c r="N1998" s="5">
        <v>39.450000000000003</v>
      </c>
      <c r="O1998" s="6">
        <v>0.05</v>
      </c>
      <c r="P1998" s="5">
        <v>15.1</v>
      </c>
      <c r="Q1998" s="5">
        <f t="shared" si="124"/>
        <v>112.4325</v>
      </c>
      <c r="R1998" s="5">
        <f t="shared" si="125"/>
        <v>45.3</v>
      </c>
      <c r="S1998" s="5">
        <f t="shared" si="126"/>
        <v>67.132500000000007</v>
      </c>
      <c r="T1998" s="7">
        <f t="shared" si="127"/>
        <v>0.59709158828630515</v>
      </c>
    </row>
    <row r="1999" spans="1:20" ht="15.6">
      <c r="A1999" s="2">
        <v>2388</v>
      </c>
      <c r="B1999" s="3">
        <v>46293</v>
      </c>
      <c r="C1999" s="4">
        <f>YEAR(SalesDataTable[[#This Row],[Order Date]])</f>
        <v>2026</v>
      </c>
      <c r="D1999" s="16" t="str">
        <f>"Q"&amp;ROUNDUP(MONTH(SalesDataTable[[#This Row],[Order Date]])/3,0)</f>
        <v>Q3</v>
      </c>
      <c r="E1999" s="4">
        <f>MONTH(SalesDataTable[[#This Row],[Order Date]])</f>
        <v>9</v>
      </c>
      <c r="F1999" s="16" t="str">
        <f>TEXT(SalesDataTable[[#This Row],[Order Date]],"MMM")</f>
        <v>Sep</v>
      </c>
      <c r="G1999" s="4" t="s">
        <v>20</v>
      </c>
      <c r="H1999" s="4" t="s">
        <v>33</v>
      </c>
      <c r="I1999" s="4" t="s">
        <v>2</v>
      </c>
      <c r="J1999" s="4" t="s">
        <v>3</v>
      </c>
      <c r="K1999" s="4" t="s">
        <v>9</v>
      </c>
      <c r="L1999" s="4" t="s">
        <v>10</v>
      </c>
      <c r="M1999" s="8">
        <v>3</v>
      </c>
      <c r="N1999" s="5">
        <v>93.22</v>
      </c>
      <c r="O1999" s="6">
        <v>0</v>
      </c>
      <c r="P1999" s="5">
        <v>46.75</v>
      </c>
      <c r="Q1999" s="5">
        <f t="shared" si="124"/>
        <v>279.65999999999997</v>
      </c>
      <c r="R1999" s="5">
        <f t="shared" si="125"/>
        <v>140.25</v>
      </c>
      <c r="S1999" s="5">
        <f t="shared" si="126"/>
        <v>139.40999999999997</v>
      </c>
      <c r="T1999" s="7">
        <f t="shared" si="127"/>
        <v>0.49849817635700489</v>
      </c>
    </row>
    <row r="2000" spans="1:20" ht="15.6">
      <c r="A2000" s="2">
        <v>2795</v>
      </c>
      <c r="B2000" s="3">
        <v>46293</v>
      </c>
      <c r="C2000" s="4">
        <f>YEAR(SalesDataTable[[#This Row],[Order Date]])</f>
        <v>2026</v>
      </c>
      <c r="D2000" s="16" t="str">
        <f>"Q"&amp;ROUNDUP(MONTH(SalesDataTable[[#This Row],[Order Date]])/3,0)</f>
        <v>Q3</v>
      </c>
      <c r="E2000" s="4">
        <f>MONTH(SalesDataTable[[#This Row],[Order Date]])</f>
        <v>9</v>
      </c>
      <c r="F2000" s="16" t="str">
        <f>TEXT(SalesDataTable[[#This Row],[Order Date]],"MMM")</f>
        <v>Sep</v>
      </c>
      <c r="G2000" s="4" t="s">
        <v>6</v>
      </c>
      <c r="H2000" s="4" t="s">
        <v>43</v>
      </c>
      <c r="I2000" s="4" t="s">
        <v>2</v>
      </c>
      <c r="J2000" s="4" t="s">
        <v>13</v>
      </c>
      <c r="K2000" s="4" t="s">
        <v>9</v>
      </c>
      <c r="L2000" s="4" t="s">
        <v>17</v>
      </c>
      <c r="M2000" s="8">
        <v>3</v>
      </c>
      <c r="N2000" s="5">
        <v>142.19</v>
      </c>
      <c r="O2000" s="6">
        <v>0.05</v>
      </c>
      <c r="P2000" s="5">
        <v>78.37</v>
      </c>
      <c r="Q2000" s="5">
        <f t="shared" si="124"/>
        <v>405.24149999999997</v>
      </c>
      <c r="R2000" s="5">
        <f t="shared" si="125"/>
        <v>235.11</v>
      </c>
      <c r="S2000" s="5">
        <f t="shared" si="126"/>
        <v>170.13149999999996</v>
      </c>
      <c r="T2000" s="7">
        <f t="shared" si="127"/>
        <v>0.41982743623246871</v>
      </c>
    </row>
    <row r="2001" spans="1:20" ht="15.6">
      <c r="A2001" s="2">
        <v>2840</v>
      </c>
      <c r="B2001" s="3">
        <v>46293</v>
      </c>
      <c r="C2001" s="4">
        <f>YEAR(SalesDataTable[[#This Row],[Order Date]])</f>
        <v>2026</v>
      </c>
      <c r="D2001" s="16" t="str">
        <f>"Q"&amp;ROUNDUP(MONTH(SalesDataTable[[#This Row],[Order Date]])/3,0)</f>
        <v>Q3</v>
      </c>
      <c r="E2001" s="4">
        <f>MONTH(SalesDataTable[[#This Row],[Order Date]])</f>
        <v>9</v>
      </c>
      <c r="F2001" s="16" t="str">
        <f>TEXT(SalesDataTable[[#This Row],[Order Date]],"MMM")</f>
        <v>Sep</v>
      </c>
      <c r="G2001" s="4" t="s">
        <v>0</v>
      </c>
      <c r="H2001" s="4" t="s">
        <v>1</v>
      </c>
      <c r="I2001" s="4" t="s">
        <v>2</v>
      </c>
      <c r="J2001" s="4" t="s">
        <v>3</v>
      </c>
      <c r="K2001" s="4" t="s">
        <v>9</v>
      </c>
      <c r="L2001" s="4" t="s">
        <v>37</v>
      </c>
      <c r="M2001" s="8">
        <v>2</v>
      </c>
      <c r="N2001" s="5">
        <v>151.69999999999999</v>
      </c>
      <c r="O2001" s="6">
        <v>0</v>
      </c>
      <c r="P2001" s="5">
        <v>77.19</v>
      </c>
      <c r="Q2001" s="5">
        <f t="shared" si="124"/>
        <v>303.39999999999998</v>
      </c>
      <c r="R2001" s="5">
        <f t="shared" si="125"/>
        <v>154.38</v>
      </c>
      <c r="S2001" s="5">
        <f t="shared" si="126"/>
        <v>149.01999999999998</v>
      </c>
      <c r="T2001" s="7">
        <f t="shared" si="127"/>
        <v>0.49116677653263019</v>
      </c>
    </row>
    <row r="2002" spans="1:20" ht="15.6">
      <c r="A2002" s="2">
        <v>2863</v>
      </c>
      <c r="B2002" s="3">
        <v>46293</v>
      </c>
      <c r="C2002" s="4">
        <f>YEAR(SalesDataTable[[#This Row],[Order Date]])</f>
        <v>2026</v>
      </c>
      <c r="D2002" s="16" t="str">
        <f>"Q"&amp;ROUNDUP(MONTH(SalesDataTable[[#This Row],[Order Date]])/3,0)</f>
        <v>Q3</v>
      </c>
      <c r="E2002" s="4">
        <f>MONTH(SalesDataTable[[#This Row],[Order Date]])</f>
        <v>9</v>
      </c>
      <c r="F2002" s="16" t="str">
        <f>TEXT(SalesDataTable[[#This Row],[Order Date]],"MMM")</f>
        <v>Sep</v>
      </c>
      <c r="G2002" s="4" t="s">
        <v>11</v>
      </c>
      <c r="H2002" s="4" t="s">
        <v>12</v>
      </c>
      <c r="I2002" s="4" t="s">
        <v>19</v>
      </c>
      <c r="J2002" s="4" t="s">
        <v>13</v>
      </c>
      <c r="K2002" s="4" t="s">
        <v>14</v>
      </c>
      <c r="L2002" s="4" t="s">
        <v>44</v>
      </c>
      <c r="M2002" s="8">
        <v>1</v>
      </c>
      <c r="N2002" s="5">
        <v>133.85</v>
      </c>
      <c r="O2002" s="6">
        <v>0.05</v>
      </c>
      <c r="P2002" s="5">
        <v>66.41</v>
      </c>
      <c r="Q2002" s="5">
        <f t="shared" si="124"/>
        <v>127.15749999999998</v>
      </c>
      <c r="R2002" s="5">
        <f t="shared" si="125"/>
        <v>66.41</v>
      </c>
      <c r="S2002" s="5">
        <f t="shared" si="126"/>
        <v>60.747499999999988</v>
      </c>
      <c r="T2002" s="7">
        <f t="shared" si="127"/>
        <v>0.47773430588050247</v>
      </c>
    </row>
    <row r="2003" spans="1:20" ht="15.6">
      <c r="A2003" s="2">
        <v>4522</v>
      </c>
      <c r="B2003" s="3">
        <v>46293</v>
      </c>
      <c r="C2003" s="4">
        <f>YEAR(SalesDataTable[[#This Row],[Order Date]])</f>
        <v>2026</v>
      </c>
      <c r="D2003" s="16" t="str">
        <f>"Q"&amp;ROUNDUP(MONTH(SalesDataTable[[#This Row],[Order Date]])/3,0)</f>
        <v>Q3</v>
      </c>
      <c r="E2003" s="4">
        <f>MONTH(SalesDataTable[[#This Row],[Order Date]])</f>
        <v>9</v>
      </c>
      <c r="F2003" s="16" t="str">
        <f>TEXT(SalesDataTable[[#This Row],[Order Date]],"MMM")</f>
        <v>Sep</v>
      </c>
      <c r="G2003" s="4" t="s">
        <v>20</v>
      </c>
      <c r="H2003" s="4" t="s">
        <v>47</v>
      </c>
      <c r="I2003" s="4" t="s">
        <v>28</v>
      </c>
      <c r="J2003" s="4" t="s">
        <v>16</v>
      </c>
      <c r="K2003" s="4" t="s">
        <v>23</v>
      </c>
      <c r="L2003" s="4" t="s">
        <v>51</v>
      </c>
      <c r="M2003" s="8">
        <v>6</v>
      </c>
      <c r="N2003" s="5">
        <v>125.62</v>
      </c>
      <c r="O2003" s="6">
        <v>0</v>
      </c>
      <c r="P2003" s="5">
        <v>61.34</v>
      </c>
      <c r="Q2003" s="5">
        <f t="shared" si="124"/>
        <v>753.72</v>
      </c>
      <c r="R2003" s="5">
        <f t="shared" si="125"/>
        <v>368.04</v>
      </c>
      <c r="S2003" s="5">
        <f t="shared" si="126"/>
        <v>385.68</v>
      </c>
      <c r="T2003" s="7">
        <f t="shared" si="127"/>
        <v>0.51170195828689702</v>
      </c>
    </row>
    <row r="2004" spans="1:20" ht="15.6">
      <c r="A2004" s="2">
        <v>5200</v>
      </c>
      <c r="B2004" s="3">
        <v>46293</v>
      </c>
      <c r="C2004" s="4">
        <f>YEAR(SalesDataTable[[#This Row],[Order Date]])</f>
        <v>2026</v>
      </c>
      <c r="D2004" s="16" t="str">
        <f>"Q"&amp;ROUNDUP(MONTH(SalesDataTable[[#This Row],[Order Date]])/3,0)</f>
        <v>Q3</v>
      </c>
      <c r="E2004" s="4">
        <f>MONTH(SalesDataTable[[#This Row],[Order Date]])</f>
        <v>9</v>
      </c>
      <c r="F2004" s="16" t="str">
        <f>TEXT(SalesDataTable[[#This Row],[Order Date]],"MMM")</f>
        <v>Sep</v>
      </c>
      <c r="G2004" s="4" t="s">
        <v>6</v>
      </c>
      <c r="H2004" s="4" t="s">
        <v>43</v>
      </c>
      <c r="I2004" s="4" t="s">
        <v>2</v>
      </c>
      <c r="J2004" s="4" t="s">
        <v>13</v>
      </c>
      <c r="K2004" s="4" t="s">
        <v>23</v>
      </c>
      <c r="L2004" s="4" t="s">
        <v>29</v>
      </c>
      <c r="M2004" s="8">
        <v>3</v>
      </c>
      <c r="N2004" s="5">
        <v>196.87</v>
      </c>
      <c r="O2004" s="6">
        <v>0.1</v>
      </c>
      <c r="P2004" s="5">
        <v>105.93</v>
      </c>
      <c r="Q2004" s="5">
        <f t="shared" si="124"/>
        <v>531.54899999999998</v>
      </c>
      <c r="R2004" s="5">
        <f t="shared" si="125"/>
        <v>317.79000000000002</v>
      </c>
      <c r="S2004" s="5">
        <f t="shared" si="126"/>
        <v>213.75899999999996</v>
      </c>
      <c r="T2004" s="7">
        <f t="shared" si="127"/>
        <v>0.40214354650276823</v>
      </c>
    </row>
    <row r="2005" spans="1:20" ht="15.6">
      <c r="A2005" s="2">
        <v>452</v>
      </c>
      <c r="B2005" s="3">
        <v>46294</v>
      </c>
      <c r="C2005" s="4">
        <f>YEAR(SalesDataTable[[#This Row],[Order Date]])</f>
        <v>2026</v>
      </c>
      <c r="D2005" s="16" t="str">
        <f>"Q"&amp;ROUNDUP(MONTH(SalesDataTable[[#This Row],[Order Date]])/3,0)</f>
        <v>Q3</v>
      </c>
      <c r="E2005" s="4">
        <f>MONTH(SalesDataTable[[#This Row],[Order Date]])</f>
        <v>9</v>
      </c>
      <c r="F2005" s="16" t="str">
        <f>TEXT(SalesDataTable[[#This Row],[Order Date]],"MMM")</f>
        <v>Sep</v>
      </c>
      <c r="G2005" s="4" t="s">
        <v>6</v>
      </c>
      <c r="H2005" s="4" t="s">
        <v>7</v>
      </c>
      <c r="I2005" s="4" t="s">
        <v>2</v>
      </c>
      <c r="J2005" s="4" t="s">
        <v>3</v>
      </c>
      <c r="K2005" s="4" t="s">
        <v>14</v>
      </c>
      <c r="L2005" s="4" t="s">
        <v>15</v>
      </c>
      <c r="M2005" s="8">
        <v>4</v>
      </c>
      <c r="N2005" s="5">
        <v>36.869999999999997</v>
      </c>
      <c r="O2005" s="6">
        <v>0</v>
      </c>
      <c r="P2005" s="5">
        <v>13.43</v>
      </c>
      <c r="Q2005" s="5">
        <f t="shared" si="124"/>
        <v>147.47999999999999</v>
      </c>
      <c r="R2005" s="5">
        <f t="shared" si="125"/>
        <v>53.72</v>
      </c>
      <c r="S2005" s="5">
        <f t="shared" si="126"/>
        <v>93.759999999999991</v>
      </c>
      <c r="T2005" s="7">
        <f t="shared" si="127"/>
        <v>0.63574721996202876</v>
      </c>
    </row>
    <row r="2006" spans="1:20" ht="15.6">
      <c r="A2006" s="2">
        <v>871</v>
      </c>
      <c r="B2006" s="3">
        <v>46294</v>
      </c>
      <c r="C2006" s="4">
        <f>YEAR(SalesDataTable[[#This Row],[Order Date]])</f>
        <v>2026</v>
      </c>
      <c r="D2006" s="16" t="str">
        <f>"Q"&amp;ROUNDUP(MONTH(SalesDataTable[[#This Row],[Order Date]])/3,0)</f>
        <v>Q3</v>
      </c>
      <c r="E2006" s="4">
        <f>MONTH(SalesDataTable[[#This Row],[Order Date]])</f>
        <v>9</v>
      </c>
      <c r="F2006" s="16" t="str">
        <f>TEXT(SalesDataTable[[#This Row],[Order Date]],"MMM")</f>
        <v>Sep</v>
      </c>
      <c r="G2006" s="4" t="s">
        <v>6</v>
      </c>
      <c r="H2006" s="4" t="s">
        <v>43</v>
      </c>
      <c r="I2006" s="4" t="s">
        <v>2</v>
      </c>
      <c r="J2006" s="4" t="s">
        <v>13</v>
      </c>
      <c r="K2006" s="4" t="s">
        <v>14</v>
      </c>
      <c r="L2006" s="4" t="s">
        <v>32</v>
      </c>
      <c r="M2006" s="8">
        <v>1</v>
      </c>
      <c r="N2006" s="5">
        <v>47.37</v>
      </c>
      <c r="O2006" s="6">
        <v>0</v>
      </c>
      <c r="P2006" s="5">
        <v>18.2</v>
      </c>
      <c r="Q2006" s="5">
        <f t="shared" si="124"/>
        <v>47.37</v>
      </c>
      <c r="R2006" s="5">
        <f t="shared" si="125"/>
        <v>18.2</v>
      </c>
      <c r="S2006" s="5">
        <f t="shared" si="126"/>
        <v>29.169999999999998</v>
      </c>
      <c r="T2006" s="7">
        <f t="shared" si="127"/>
        <v>0.61579058475828585</v>
      </c>
    </row>
    <row r="2007" spans="1:20" ht="15.6">
      <c r="A2007" s="2">
        <v>922</v>
      </c>
      <c r="B2007" s="3">
        <v>46294</v>
      </c>
      <c r="C2007" s="4">
        <f>YEAR(SalesDataTable[[#This Row],[Order Date]])</f>
        <v>2026</v>
      </c>
      <c r="D2007" s="16" t="str">
        <f>"Q"&amp;ROUNDUP(MONTH(SalesDataTable[[#This Row],[Order Date]])/3,0)</f>
        <v>Q3</v>
      </c>
      <c r="E2007" s="4">
        <f>MONTH(SalesDataTable[[#This Row],[Order Date]])</f>
        <v>9</v>
      </c>
      <c r="F2007" s="16" t="str">
        <f>TEXT(SalesDataTable[[#This Row],[Order Date]],"MMM")</f>
        <v>Sep</v>
      </c>
      <c r="G2007" s="4" t="s">
        <v>20</v>
      </c>
      <c r="H2007" s="4" t="s">
        <v>33</v>
      </c>
      <c r="I2007" s="4" t="s">
        <v>28</v>
      </c>
      <c r="J2007" s="4" t="s">
        <v>16</v>
      </c>
      <c r="K2007" s="4" t="s">
        <v>9</v>
      </c>
      <c r="L2007" s="4" t="s">
        <v>17</v>
      </c>
      <c r="M2007" s="8">
        <v>1</v>
      </c>
      <c r="N2007" s="5">
        <v>145.62</v>
      </c>
      <c r="O2007" s="6">
        <v>0.05</v>
      </c>
      <c r="P2007" s="5">
        <v>80.25</v>
      </c>
      <c r="Q2007" s="5">
        <f t="shared" si="124"/>
        <v>138.339</v>
      </c>
      <c r="R2007" s="5">
        <f t="shared" si="125"/>
        <v>80.25</v>
      </c>
      <c r="S2007" s="5">
        <f t="shared" si="126"/>
        <v>58.088999999999999</v>
      </c>
      <c r="T2007" s="7">
        <f t="shared" si="127"/>
        <v>0.41990328107041397</v>
      </c>
    </row>
    <row r="2008" spans="1:20" ht="15.6">
      <c r="A2008" s="2">
        <v>1491</v>
      </c>
      <c r="B2008" s="3">
        <v>46294</v>
      </c>
      <c r="C2008" s="4">
        <f>YEAR(SalesDataTable[[#This Row],[Order Date]])</f>
        <v>2026</v>
      </c>
      <c r="D2008" s="16" t="str">
        <f>"Q"&amp;ROUNDUP(MONTH(SalesDataTable[[#This Row],[Order Date]])/3,0)</f>
        <v>Q3</v>
      </c>
      <c r="E2008" s="4">
        <f>MONTH(SalesDataTable[[#This Row],[Order Date]])</f>
        <v>9</v>
      </c>
      <c r="F2008" s="16" t="str">
        <f>TEXT(SalesDataTable[[#This Row],[Order Date]],"MMM")</f>
        <v>Sep</v>
      </c>
      <c r="G2008" s="4" t="s">
        <v>20</v>
      </c>
      <c r="H2008" s="4" t="s">
        <v>33</v>
      </c>
      <c r="I2008" s="4" t="s">
        <v>19</v>
      </c>
      <c r="J2008" s="4" t="s">
        <v>13</v>
      </c>
      <c r="K2008" s="4" t="s">
        <v>34</v>
      </c>
      <c r="L2008" s="4" t="s">
        <v>42</v>
      </c>
      <c r="M2008" s="8">
        <v>2</v>
      </c>
      <c r="N2008" s="5">
        <v>36.1</v>
      </c>
      <c r="O2008" s="6">
        <v>0.05</v>
      </c>
      <c r="P2008" s="5">
        <v>13.71</v>
      </c>
      <c r="Q2008" s="5">
        <f t="shared" si="124"/>
        <v>68.59</v>
      </c>
      <c r="R2008" s="5">
        <f t="shared" si="125"/>
        <v>27.42</v>
      </c>
      <c r="S2008" s="5">
        <f t="shared" si="126"/>
        <v>41.17</v>
      </c>
      <c r="T2008" s="7">
        <f t="shared" si="127"/>
        <v>0.60023327015599937</v>
      </c>
    </row>
    <row r="2009" spans="1:20" ht="15.6">
      <c r="A2009" s="2">
        <v>1548</v>
      </c>
      <c r="B2009" s="3">
        <v>46294</v>
      </c>
      <c r="C2009" s="4">
        <f>YEAR(SalesDataTable[[#This Row],[Order Date]])</f>
        <v>2026</v>
      </c>
      <c r="D2009" s="16" t="str">
        <f>"Q"&amp;ROUNDUP(MONTH(SalesDataTable[[#This Row],[Order Date]])/3,0)</f>
        <v>Q3</v>
      </c>
      <c r="E2009" s="4">
        <f>MONTH(SalesDataTable[[#This Row],[Order Date]])</f>
        <v>9</v>
      </c>
      <c r="F2009" s="16" t="str">
        <f>TEXT(SalesDataTable[[#This Row],[Order Date]],"MMM")</f>
        <v>Sep</v>
      </c>
      <c r="G2009" s="4" t="s">
        <v>0</v>
      </c>
      <c r="H2009" s="4" t="s">
        <v>36</v>
      </c>
      <c r="I2009" s="4" t="s">
        <v>19</v>
      </c>
      <c r="J2009" s="4" t="s">
        <v>3</v>
      </c>
      <c r="K2009" s="4" t="s">
        <v>9</v>
      </c>
      <c r="L2009" s="4" t="s">
        <v>46</v>
      </c>
      <c r="M2009" s="8">
        <v>2</v>
      </c>
      <c r="N2009" s="5">
        <v>73</v>
      </c>
      <c r="O2009" s="6">
        <v>0.05</v>
      </c>
      <c r="P2009" s="5">
        <v>31.41</v>
      </c>
      <c r="Q2009" s="5">
        <f t="shared" si="124"/>
        <v>138.69999999999999</v>
      </c>
      <c r="R2009" s="5">
        <f t="shared" si="125"/>
        <v>62.82</v>
      </c>
      <c r="S2009" s="5">
        <f t="shared" si="126"/>
        <v>75.88</v>
      </c>
      <c r="T2009" s="7">
        <f t="shared" si="127"/>
        <v>0.54708002883922136</v>
      </c>
    </row>
    <row r="2010" spans="1:20" ht="15.6">
      <c r="A2010" s="2">
        <v>2299</v>
      </c>
      <c r="B2010" s="3">
        <v>46294</v>
      </c>
      <c r="C2010" s="4">
        <f>YEAR(SalesDataTable[[#This Row],[Order Date]])</f>
        <v>2026</v>
      </c>
      <c r="D2010" s="16" t="str">
        <f>"Q"&amp;ROUNDUP(MONTH(SalesDataTable[[#This Row],[Order Date]])/3,0)</f>
        <v>Q3</v>
      </c>
      <c r="E2010" s="4">
        <f>MONTH(SalesDataTable[[#This Row],[Order Date]])</f>
        <v>9</v>
      </c>
      <c r="F2010" s="16" t="str">
        <f>TEXT(SalesDataTable[[#This Row],[Order Date]],"MMM")</f>
        <v>Sep</v>
      </c>
      <c r="G2010" s="4" t="s">
        <v>6</v>
      </c>
      <c r="H2010" s="4" t="s">
        <v>41</v>
      </c>
      <c r="I2010" s="4" t="s">
        <v>2</v>
      </c>
      <c r="J2010" s="4" t="s">
        <v>13</v>
      </c>
      <c r="K2010" s="4" t="s">
        <v>14</v>
      </c>
      <c r="L2010" s="4" t="s">
        <v>15</v>
      </c>
      <c r="M2010" s="8">
        <v>2</v>
      </c>
      <c r="N2010" s="5">
        <v>36.93</v>
      </c>
      <c r="O2010" s="6">
        <v>0.1</v>
      </c>
      <c r="P2010" s="5">
        <v>13.4</v>
      </c>
      <c r="Q2010" s="5">
        <f t="shared" si="124"/>
        <v>66.474000000000004</v>
      </c>
      <c r="R2010" s="5">
        <f t="shared" si="125"/>
        <v>26.8</v>
      </c>
      <c r="S2010" s="5">
        <f t="shared" si="126"/>
        <v>39.674000000000007</v>
      </c>
      <c r="T2010" s="7">
        <f t="shared" si="127"/>
        <v>0.59683485272437353</v>
      </c>
    </row>
    <row r="2011" spans="1:20" ht="15.6">
      <c r="A2011" s="2">
        <v>3051</v>
      </c>
      <c r="B2011" s="3">
        <v>46294</v>
      </c>
      <c r="C2011" s="4">
        <f>YEAR(SalesDataTable[[#This Row],[Order Date]])</f>
        <v>2026</v>
      </c>
      <c r="D2011" s="16" t="str">
        <f>"Q"&amp;ROUNDUP(MONTH(SalesDataTable[[#This Row],[Order Date]])/3,0)</f>
        <v>Q3</v>
      </c>
      <c r="E2011" s="4">
        <f>MONTH(SalesDataTable[[#This Row],[Order Date]])</f>
        <v>9</v>
      </c>
      <c r="F2011" s="16" t="str">
        <f>TEXT(SalesDataTable[[#This Row],[Order Date]],"MMM")</f>
        <v>Sep</v>
      </c>
      <c r="G2011" s="4" t="s">
        <v>6</v>
      </c>
      <c r="H2011" s="4" t="s">
        <v>49</v>
      </c>
      <c r="I2011" s="4" t="s">
        <v>2</v>
      </c>
      <c r="J2011" s="4" t="s">
        <v>13</v>
      </c>
      <c r="K2011" s="4" t="s">
        <v>34</v>
      </c>
      <c r="L2011" s="4" t="s">
        <v>45</v>
      </c>
      <c r="M2011" s="8">
        <v>2</v>
      </c>
      <c r="N2011" s="5">
        <v>51.52</v>
      </c>
      <c r="O2011" s="6">
        <v>0</v>
      </c>
      <c r="P2011" s="5">
        <v>21.47</v>
      </c>
      <c r="Q2011" s="5">
        <f t="shared" si="124"/>
        <v>103.04</v>
      </c>
      <c r="R2011" s="5">
        <f t="shared" si="125"/>
        <v>42.94</v>
      </c>
      <c r="S2011" s="5">
        <f t="shared" si="126"/>
        <v>60.100000000000009</v>
      </c>
      <c r="T2011" s="7">
        <f t="shared" si="127"/>
        <v>0.58326863354037273</v>
      </c>
    </row>
    <row r="2012" spans="1:20" ht="15.6">
      <c r="A2012" s="2">
        <v>4018</v>
      </c>
      <c r="B2012" s="3">
        <v>46294</v>
      </c>
      <c r="C2012" s="4">
        <f>YEAR(SalesDataTable[[#This Row],[Order Date]])</f>
        <v>2026</v>
      </c>
      <c r="D2012" s="16" t="str">
        <f>"Q"&amp;ROUNDUP(MONTH(SalesDataTable[[#This Row],[Order Date]])/3,0)</f>
        <v>Q3</v>
      </c>
      <c r="E2012" s="4">
        <f>MONTH(SalesDataTable[[#This Row],[Order Date]])</f>
        <v>9</v>
      </c>
      <c r="F2012" s="16" t="str">
        <f>TEXT(SalesDataTable[[#This Row],[Order Date]],"MMM")</f>
        <v>Sep</v>
      </c>
      <c r="G2012" s="4" t="s">
        <v>6</v>
      </c>
      <c r="H2012" s="4" t="s">
        <v>27</v>
      </c>
      <c r="I2012" s="4" t="s">
        <v>2</v>
      </c>
      <c r="J2012" s="4" t="s">
        <v>13</v>
      </c>
      <c r="K2012" s="4" t="s">
        <v>34</v>
      </c>
      <c r="L2012" s="4" t="s">
        <v>45</v>
      </c>
      <c r="M2012" s="8">
        <v>1</v>
      </c>
      <c r="N2012" s="5">
        <v>50.42</v>
      </c>
      <c r="O2012" s="6">
        <v>0</v>
      </c>
      <c r="P2012" s="5">
        <v>21.68</v>
      </c>
      <c r="Q2012" s="5">
        <f t="shared" si="124"/>
        <v>50.42</v>
      </c>
      <c r="R2012" s="5">
        <f t="shared" si="125"/>
        <v>21.68</v>
      </c>
      <c r="S2012" s="5">
        <f t="shared" si="126"/>
        <v>28.740000000000002</v>
      </c>
      <c r="T2012" s="7">
        <f t="shared" si="127"/>
        <v>0.57001190003966684</v>
      </c>
    </row>
    <row r="2013" spans="1:20" ht="15.6">
      <c r="A2013" s="2">
        <v>4118</v>
      </c>
      <c r="B2013" s="3">
        <v>46294</v>
      </c>
      <c r="C2013" s="4">
        <f>YEAR(SalesDataTable[[#This Row],[Order Date]])</f>
        <v>2026</v>
      </c>
      <c r="D2013" s="16" t="str">
        <f>"Q"&amp;ROUNDUP(MONTH(SalesDataTable[[#This Row],[Order Date]])/3,0)</f>
        <v>Q3</v>
      </c>
      <c r="E2013" s="4">
        <f>MONTH(SalesDataTable[[#This Row],[Order Date]])</f>
        <v>9</v>
      </c>
      <c r="F2013" s="16" t="str">
        <f>TEXT(SalesDataTable[[#This Row],[Order Date]],"MMM")</f>
        <v>Sep</v>
      </c>
      <c r="G2013" s="4" t="s">
        <v>6</v>
      </c>
      <c r="H2013" s="4" t="s">
        <v>49</v>
      </c>
      <c r="I2013" s="4" t="s">
        <v>8</v>
      </c>
      <c r="J2013" s="4" t="s">
        <v>3</v>
      </c>
      <c r="K2013" s="4" t="s">
        <v>9</v>
      </c>
      <c r="L2013" s="4" t="s">
        <v>37</v>
      </c>
      <c r="M2013" s="8">
        <v>10</v>
      </c>
      <c r="N2013" s="5">
        <v>157.79</v>
      </c>
      <c r="O2013" s="6">
        <v>0.1</v>
      </c>
      <c r="P2013" s="5">
        <v>77.900000000000006</v>
      </c>
      <c r="Q2013" s="5">
        <f t="shared" si="124"/>
        <v>1420.11</v>
      </c>
      <c r="R2013" s="5">
        <f t="shared" si="125"/>
        <v>779</v>
      </c>
      <c r="S2013" s="5">
        <f t="shared" si="126"/>
        <v>641.1099999999999</v>
      </c>
      <c r="T2013" s="7">
        <f t="shared" si="127"/>
        <v>0.4514509439409623</v>
      </c>
    </row>
    <row r="2014" spans="1:20" ht="15.6">
      <c r="A2014" s="2">
        <v>4251</v>
      </c>
      <c r="B2014" s="3">
        <v>46294</v>
      </c>
      <c r="C2014" s="4">
        <f>YEAR(SalesDataTable[[#This Row],[Order Date]])</f>
        <v>2026</v>
      </c>
      <c r="D2014" s="16" t="str">
        <f>"Q"&amp;ROUNDUP(MONTH(SalesDataTable[[#This Row],[Order Date]])/3,0)</f>
        <v>Q3</v>
      </c>
      <c r="E2014" s="4">
        <f>MONTH(SalesDataTable[[#This Row],[Order Date]])</f>
        <v>9</v>
      </c>
      <c r="F2014" s="16" t="str">
        <f>TEXT(SalesDataTable[[#This Row],[Order Date]],"MMM")</f>
        <v>Sep</v>
      </c>
      <c r="G2014" s="4" t="s">
        <v>6</v>
      </c>
      <c r="H2014" s="4" t="s">
        <v>41</v>
      </c>
      <c r="I2014" s="4" t="s">
        <v>2</v>
      </c>
      <c r="J2014" s="4" t="s">
        <v>3</v>
      </c>
      <c r="K2014" s="4" t="s">
        <v>4</v>
      </c>
      <c r="L2014" s="4" t="s">
        <v>26</v>
      </c>
      <c r="M2014" s="8">
        <v>1</v>
      </c>
      <c r="N2014" s="5">
        <v>40.409999999999997</v>
      </c>
      <c r="O2014" s="6">
        <v>0.15</v>
      </c>
      <c r="P2014" s="5">
        <v>16.3</v>
      </c>
      <c r="Q2014" s="5">
        <f t="shared" si="124"/>
        <v>34.348499999999994</v>
      </c>
      <c r="R2014" s="5">
        <f t="shared" si="125"/>
        <v>16.3</v>
      </c>
      <c r="S2014" s="5">
        <f t="shared" si="126"/>
        <v>18.048499999999994</v>
      </c>
      <c r="T2014" s="7">
        <f t="shared" si="127"/>
        <v>0.52545234871974023</v>
      </c>
    </row>
    <row r="2015" spans="1:20" ht="15.6">
      <c r="A2015" s="2">
        <v>4557</v>
      </c>
      <c r="B2015" s="3">
        <v>46294</v>
      </c>
      <c r="C2015" s="4">
        <f>YEAR(SalesDataTable[[#This Row],[Order Date]])</f>
        <v>2026</v>
      </c>
      <c r="D2015" s="16" t="str">
        <f>"Q"&amp;ROUNDUP(MONTH(SalesDataTable[[#This Row],[Order Date]])/3,0)</f>
        <v>Q3</v>
      </c>
      <c r="E2015" s="4">
        <f>MONTH(SalesDataTable[[#This Row],[Order Date]])</f>
        <v>9</v>
      </c>
      <c r="F2015" s="16" t="str">
        <f>TEXT(SalesDataTable[[#This Row],[Order Date]],"MMM")</f>
        <v>Sep</v>
      </c>
      <c r="G2015" s="4" t="s">
        <v>20</v>
      </c>
      <c r="H2015" s="4" t="s">
        <v>33</v>
      </c>
      <c r="I2015" s="4" t="s">
        <v>2</v>
      </c>
      <c r="J2015" s="4" t="s">
        <v>13</v>
      </c>
      <c r="K2015" s="4" t="s">
        <v>4</v>
      </c>
      <c r="L2015" s="4" t="s">
        <v>22</v>
      </c>
      <c r="M2015" s="8">
        <v>2</v>
      </c>
      <c r="N2015" s="5">
        <v>50.17</v>
      </c>
      <c r="O2015" s="6">
        <v>0.05</v>
      </c>
      <c r="P2015" s="5">
        <v>22.83</v>
      </c>
      <c r="Q2015" s="5">
        <f t="shared" si="124"/>
        <v>95.322999999999993</v>
      </c>
      <c r="R2015" s="5">
        <f t="shared" si="125"/>
        <v>45.66</v>
      </c>
      <c r="S2015" s="5">
        <f t="shared" si="126"/>
        <v>49.662999999999997</v>
      </c>
      <c r="T2015" s="7">
        <f t="shared" si="127"/>
        <v>0.52099703114673268</v>
      </c>
    </row>
    <row r="2016" spans="1:20" ht="15.6">
      <c r="A2016" s="2">
        <v>4811</v>
      </c>
      <c r="B2016" s="3">
        <v>46294</v>
      </c>
      <c r="C2016" s="4">
        <f>YEAR(SalesDataTable[[#This Row],[Order Date]])</f>
        <v>2026</v>
      </c>
      <c r="D2016" s="16" t="str">
        <f>"Q"&amp;ROUNDUP(MONTH(SalesDataTable[[#This Row],[Order Date]])/3,0)</f>
        <v>Q3</v>
      </c>
      <c r="E2016" s="4">
        <f>MONTH(SalesDataTable[[#This Row],[Order Date]])</f>
        <v>9</v>
      </c>
      <c r="F2016" s="16" t="str">
        <f>TEXT(SalesDataTable[[#This Row],[Order Date]],"MMM")</f>
        <v>Sep</v>
      </c>
      <c r="G2016" s="4" t="s">
        <v>6</v>
      </c>
      <c r="H2016" s="4" t="s">
        <v>49</v>
      </c>
      <c r="I2016" s="4" t="s">
        <v>2</v>
      </c>
      <c r="J2016" s="4" t="s">
        <v>13</v>
      </c>
      <c r="K2016" s="4" t="s">
        <v>9</v>
      </c>
      <c r="L2016" s="4" t="s">
        <v>37</v>
      </c>
      <c r="M2016" s="8">
        <v>1</v>
      </c>
      <c r="N2016" s="5">
        <v>155.55000000000001</v>
      </c>
      <c r="O2016" s="6">
        <v>0.1</v>
      </c>
      <c r="P2016" s="5">
        <v>79.2</v>
      </c>
      <c r="Q2016" s="5">
        <f t="shared" si="124"/>
        <v>139.995</v>
      </c>
      <c r="R2016" s="5">
        <f t="shared" si="125"/>
        <v>79.2</v>
      </c>
      <c r="S2016" s="5">
        <f t="shared" si="126"/>
        <v>60.795000000000002</v>
      </c>
      <c r="T2016" s="7">
        <f t="shared" si="127"/>
        <v>0.43426550948248149</v>
      </c>
    </row>
    <row r="2017" spans="1:20" ht="15.6">
      <c r="A2017" s="2">
        <v>306</v>
      </c>
      <c r="B2017" s="3">
        <v>46295</v>
      </c>
      <c r="C2017" s="4">
        <f>YEAR(SalesDataTable[[#This Row],[Order Date]])</f>
        <v>2026</v>
      </c>
      <c r="D2017" s="16" t="str">
        <f>"Q"&amp;ROUNDUP(MONTH(SalesDataTable[[#This Row],[Order Date]])/3,0)</f>
        <v>Q3</v>
      </c>
      <c r="E2017" s="4">
        <f>MONTH(SalesDataTable[[#This Row],[Order Date]])</f>
        <v>9</v>
      </c>
      <c r="F2017" s="16" t="str">
        <f>TEXT(SalesDataTable[[#This Row],[Order Date]],"MMM")</f>
        <v>Sep</v>
      </c>
      <c r="G2017" s="4" t="s">
        <v>11</v>
      </c>
      <c r="H2017" s="4" t="s">
        <v>39</v>
      </c>
      <c r="I2017" s="4" t="s">
        <v>19</v>
      </c>
      <c r="J2017" s="4" t="s">
        <v>16</v>
      </c>
      <c r="K2017" s="4" t="s">
        <v>4</v>
      </c>
      <c r="L2017" s="4" t="s">
        <v>22</v>
      </c>
      <c r="M2017" s="8">
        <v>1</v>
      </c>
      <c r="N2017" s="5">
        <v>51.81</v>
      </c>
      <c r="O2017" s="6">
        <v>0.1</v>
      </c>
      <c r="P2017" s="5">
        <v>22.65</v>
      </c>
      <c r="Q2017" s="5">
        <f t="shared" si="124"/>
        <v>46.629000000000005</v>
      </c>
      <c r="R2017" s="5">
        <f t="shared" si="125"/>
        <v>22.65</v>
      </c>
      <c r="S2017" s="5">
        <f t="shared" si="126"/>
        <v>23.979000000000006</v>
      </c>
      <c r="T2017" s="7">
        <f t="shared" si="127"/>
        <v>0.51425078813613856</v>
      </c>
    </row>
    <row r="2018" spans="1:20" ht="15.6">
      <c r="A2018" s="2">
        <v>1158</v>
      </c>
      <c r="B2018" s="3">
        <v>46295</v>
      </c>
      <c r="C2018" s="4">
        <f>YEAR(SalesDataTable[[#This Row],[Order Date]])</f>
        <v>2026</v>
      </c>
      <c r="D2018" s="16" t="str">
        <f>"Q"&amp;ROUNDUP(MONTH(SalesDataTable[[#This Row],[Order Date]])/3,0)</f>
        <v>Q3</v>
      </c>
      <c r="E2018" s="4">
        <f>MONTH(SalesDataTable[[#This Row],[Order Date]])</f>
        <v>9</v>
      </c>
      <c r="F2018" s="16" t="str">
        <f>TEXT(SalesDataTable[[#This Row],[Order Date]],"MMM")</f>
        <v>Sep</v>
      </c>
      <c r="G2018" s="4" t="s">
        <v>0</v>
      </c>
      <c r="H2018" s="4" t="s">
        <v>36</v>
      </c>
      <c r="I2018" s="4" t="s">
        <v>19</v>
      </c>
      <c r="J2018" s="4" t="s">
        <v>3</v>
      </c>
      <c r="K2018" s="4" t="s">
        <v>34</v>
      </c>
      <c r="L2018" s="4" t="s">
        <v>35</v>
      </c>
      <c r="M2018" s="8">
        <v>1</v>
      </c>
      <c r="N2018" s="5">
        <v>40.61</v>
      </c>
      <c r="O2018" s="6">
        <v>0.1</v>
      </c>
      <c r="P2018" s="5">
        <v>14.28</v>
      </c>
      <c r="Q2018" s="5">
        <f t="shared" si="124"/>
        <v>36.548999999999999</v>
      </c>
      <c r="R2018" s="5">
        <f t="shared" si="125"/>
        <v>14.28</v>
      </c>
      <c r="S2018" s="5">
        <f t="shared" si="126"/>
        <v>22.268999999999998</v>
      </c>
      <c r="T2018" s="7">
        <f t="shared" si="127"/>
        <v>0.60929163588607071</v>
      </c>
    </row>
    <row r="2019" spans="1:20" ht="15.6">
      <c r="A2019" s="2">
        <v>1639</v>
      </c>
      <c r="B2019" s="3">
        <v>46295</v>
      </c>
      <c r="C2019" s="4">
        <f>YEAR(SalesDataTable[[#This Row],[Order Date]])</f>
        <v>2026</v>
      </c>
      <c r="D2019" s="16" t="str">
        <f>"Q"&amp;ROUNDUP(MONTH(SalesDataTable[[#This Row],[Order Date]])/3,0)</f>
        <v>Q3</v>
      </c>
      <c r="E2019" s="4">
        <f>MONTH(SalesDataTable[[#This Row],[Order Date]])</f>
        <v>9</v>
      </c>
      <c r="F2019" s="16" t="str">
        <f>TEXT(SalesDataTable[[#This Row],[Order Date]],"MMM")</f>
        <v>Sep</v>
      </c>
      <c r="G2019" s="4" t="s">
        <v>11</v>
      </c>
      <c r="H2019" s="4" t="s">
        <v>12</v>
      </c>
      <c r="I2019" s="4" t="s">
        <v>19</v>
      </c>
      <c r="J2019" s="4" t="s">
        <v>16</v>
      </c>
      <c r="K2019" s="4" t="s">
        <v>9</v>
      </c>
      <c r="L2019" s="4" t="s">
        <v>17</v>
      </c>
      <c r="M2019" s="8">
        <v>1</v>
      </c>
      <c r="N2019" s="5">
        <v>140.78</v>
      </c>
      <c r="O2019" s="6">
        <v>0.05</v>
      </c>
      <c r="P2019" s="5">
        <v>80.8</v>
      </c>
      <c r="Q2019" s="5">
        <f t="shared" si="124"/>
        <v>133.74099999999999</v>
      </c>
      <c r="R2019" s="5">
        <f t="shared" si="125"/>
        <v>80.8</v>
      </c>
      <c r="S2019" s="5">
        <f t="shared" si="126"/>
        <v>52.940999999999988</v>
      </c>
      <c r="T2019" s="7">
        <f t="shared" si="127"/>
        <v>0.39584719719457756</v>
      </c>
    </row>
    <row r="2020" spans="1:20" ht="15.6">
      <c r="A2020" s="2">
        <v>2247</v>
      </c>
      <c r="B2020" s="3">
        <v>46295</v>
      </c>
      <c r="C2020" s="4">
        <f>YEAR(SalesDataTable[[#This Row],[Order Date]])</f>
        <v>2026</v>
      </c>
      <c r="D2020" s="16" t="str">
        <f>"Q"&amp;ROUNDUP(MONTH(SalesDataTable[[#This Row],[Order Date]])/3,0)</f>
        <v>Q3</v>
      </c>
      <c r="E2020" s="4">
        <f>MONTH(SalesDataTable[[#This Row],[Order Date]])</f>
        <v>9</v>
      </c>
      <c r="F2020" s="16" t="str">
        <f>TEXT(SalesDataTable[[#This Row],[Order Date]],"MMM")</f>
        <v>Sep</v>
      </c>
      <c r="G2020" s="4" t="s">
        <v>6</v>
      </c>
      <c r="H2020" s="4" t="s">
        <v>27</v>
      </c>
      <c r="I2020" s="4" t="s">
        <v>19</v>
      </c>
      <c r="J2020" s="4" t="s">
        <v>16</v>
      </c>
      <c r="K2020" s="4" t="s">
        <v>14</v>
      </c>
      <c r="L2020" s="4" t="s">
        <v>48</v>
      </c>
      <c r="M2020" s="8">
        <v>1</v>
      </c>
      <c r="N2020" s="5">
        <v>163.13999999999999</v>
      </c>
      <c r="O2020" s="6">
        <v>0</v>
      </c>
      <c r="P2020" s="5">
        <v>87.53</v>
      </c>
      <c r="Q2020" s="5">
        <f t="shared" si="124"/>
        <v>163.13999999999999</v>
      </c>
      <c r="R2020" s="5">
        <f t="shared" si="125"/>
        <v>87.53</v>
      </c>
      <c r="S2020" s="5">
        <f t="shared" si="126"/>
        <v>75.609999999999985</v>
      </c>
      <c r="T2020" s="7">
        <f t="shared" si="127"/>
        <v>0.4634669608924849</v>
      </c>
    </row>
    <row r="2021" spans="1:20" ht="15.6">
      <c r="A2021" s="2">
        <v>3119</v>
      </c>
      <c r="B2021" s="3">
        <v>46295</v>
      </c>
      <c r="C2021" s="4">
        <f>YEAR(SalesDataTable[[#This Row],[Order Date]])</f>
        <v>2026</v>
      </c>
      <c r="D2021" s="16" t="str">
        <f>"Q"&amp;ROUNDUP(MONTH(SalesDataTable[[#This Row],[Order Date]])/3,0)</f>
        <v>Q3</v>
      </c>
      <c r="E2021" s="4">
        <f>MONTH(SalesDataTable[[#This Row],[Order Date]])</f>
        <v>9</v>
      </c>
      <c r="F2021" s="16" t="str">
        <f>TEXT(SalesDataTable[[#This Row],[Order Date]],"MMM")</f>
        <v>Sep</v>
      </c>
      <c r="G2021" s="4" t="s">
        <v>20</v>
      </c>
      <c r="H2021" s="4" t="s">
        <v>21</v>
      </c>
      <c r="I2021" s="4" t="s">
        <v>19</v>
      </c>
      <c r="J2021" s="4" t="s">
        <v>3</v>
      </c>
      <c r="K2021" s="4" t="s">
        <v>9</v>
      </c>
      <c r="L2021" s="4" t="s">
        <v>46</v>
      </c>
      <c r="M2021" s="8">
        <v>1</v>
      </c>
      <c r="N2021" s="5">
        <v>70.91</v>
      </c>
      <c r="O2021" s="6">
        <v>0</v>
      </c>
      <c r="P2021" s="5">
        <v>31.73</v>
      </c>
      <c r="Q2021" s="5">
        <f t="shared" si="124"/>
        <v>70.91</v>
      </c>
      <c r="R2021" s="5">
        <f t="shared" si="125"/>
        <v>31.73</v>
      </c>
      <c r="S2021" s="5">
        <f t="shared" si="126"/>
        <v>39.179999999999993</v>
      </c>
      <c r="T2021" s="7">
        <f t="shared" si="127"/>
        <v>0.55253137780284856</v>
      </c>
    </row>
    <row r="2022" spans="1:20" ht="15.6">
      <c r="A2022" s="2">
        <v>3267</v>
      </c>
      <c r="B2022" s="3">
        <v>46295</v>
      </c>
      <c r="C2022" s="4">
        <f>YEAR(SalesDataTable[[#This Row],[Order Date]])</f>
        <v>2026</v>
      </c>
      <c r="D2022" s="16" t="str">
        <f>"Q"&amp;ROUNDUP(MONTH(SalesDataTable[[#This Row],[Order Date]])/3,0)</f>
        <v>Q3</v>
      </c>
      <c r="E2022" s="4">
        <f>MONTH(SalesDataTable[[#This Row],[Order Date]])</f>
        <v>9</v>
      </c>
      <c r="F2022" s="16" t="str">
        <f>TEXT(SalesDataTable[[#This Row],[Order Date]],"MMM")</f>
        <v>Sep</v>
      </c>
      <c r="G2022" s="4" t="s">
        <v>20</v>
      </c>
      <c r="H2022" s="4" t="s">
        <v>47</v>
      </c>
      <c r="I2022" s="4" t="s">
        <v>28</v>
      </c>
      <c r="J2022" s="4" t="s">
        <v>3</v>
      </c>
      <c r="K2022" s="4" t="s">
        <v>4</v>
      </c>
      <c r="L2022" s="4" t="s">
        <v>5</v>
      </c>
      <c r="M2022" s="8">
        <v>2</v>
      </c>
      <c r="N2022" s="5">
        <v>81.99</v>
      </c>
      <c r="O2022" s="6">
        <v>0</v>
      </c>
      <c r="P2022" s="5">
        <v>43.95</v>
      </c>
      <c r="Q2022" s="5">
        <f t="shared" si="124"/>
        <v>163.98</v>
      </c>
      <c r="R2022" s="5">
        <f t="shared" si="125"/>
        <v>87.9</v>
      </c>
      <c r="S2022" s="5">
        <f t="shared" si="126"/>
        <v>76.079999999999984</v>
      </c>
      <c r="T2022" s="7">
        <f t="shared" si="127"/>
        <v>0.46395901939260881</v>
      </c>
    </row>
    <row r="2023" spans="1:20" ht="15.6">
      <c r="A2023" s="2">
        <v>3382</v>
      </c>
      <c r="B2023" s="3">
        <v>46295</v>
      </c>
      <c r="C2023" s="4">
        <f>YEAR(SalesDataTable[[#This Row],[Order Date]])</f>
        <v>2026</v>
      </c>
      <c r="D2023" s="16" t="str">
        <f>"Q"&amp;ROUNDUP(MONTH(SalesDataTable[[#This Row],[Order Date]])/3,0)</f>
        <v>Q3</v>
      </c>
      <c r="E2023" s="4">
        <f>MONTH(SalesDataTable[[#This Row],[Order Date]])</f>
        <v>9</v>
      </c>
      <c r="F2023" s="16" t="str">
        <f>TEXT(SalesDataTable[[#This Row],[Order Date]],"MMM")</f>
        <v>Sep</v>
      </c>
      <c r="G2023" s="4" t="s">
        <v>20</v>
      </c>
      <c r="H2023" s="4" t="s">
        <v>21</v>
      </c>
      <c r="I2023" s="4" t="s">
        <v>28</v>
      </c>
      <c r="J2023" s="4" t="s">
        <v>13</v>
      </c>
      <c r="K2023" s="4" t="s">
        <v>4</v>
      </c>
      <c r="L2023" s="4" t="s">
        <v>5</v>
      </c>
      <c r="M2023" s="8">
        <v>2</v>
      </c>
      <c r="N2023" s="5">
        <v>81.13</v>
      </c>
      <c r="O2023" s="6">
        <v>0</v>
      </c>
      <c r="P2023" s="5">
        <v>43.7</v>
      </c>
      <c r="Q2023" s="5">
        <f t="shared" si="124"/>
        <v>162.26</v>
      </c>
      <c r="R2023" s="5">
        <f t="shared" si="125"/>
        <v>87.4</v>
      </c>
      <c r="S2023" s="5">
        <f t="shared" si="126"/>
        <v>74.859999999999985</v>
      </c>
      <c r="T2023" s="7">
        <f t="shared" si="127"/>
        <v>0.46135831381733017</v>
      </c>
    </row>
    <row r="2024" spans="1:20" ht="15.6">
      <c r="A2024" s="2">
        <v>3814</v>
      </c>
      <c r="B2024" s="3">
        <v>46295</v>
      </c>
      <c r="C2024" s="4">
        <f>YEAR(SalesDataTable[[#This Row],[Order Date]])</f>
        <v>2026</v>
      </c>
      <c r="D2024" s="16" t="str">
        <f>"Q"&amp;ROUNDUP(MONTH(SalesDataTable[[#This Row],[Order Date]])/3,0)</f>
        <v>Q3</v>
      </c>
      <c r="E2024" s="4">
        <f>MONTH(SalesDataTable[[#This Row],[Order Date]])</f>
        <v>9</v>
      </c>
      <c r="F2024" s="16" t="str">
        <f>TEXT(SalesDataTable[[#This Row],[Order Date]],"MMM")</f>
        <v>Sep</v>
      </c>
      <c r="G2024" s="4" t="s">
        <v>6</v>
      </c>
      <c r="H2024" s="4" t="s">
        <v>43</v>
      </c>
      <c r="I2024" s="4" t="s">
        <v>8</v>
      </c>
      <c r="J2024" s="4" t="s">
        <v>3</v>
      </c>
      <c r="K2024" s="4" t="s">
        <v>9</v>
      </c>
      <c r="L2024" s="4" t="s">
        <v>17</v>
      </c>
      <c r="M2024" s="8">
        <v>5</v>
      </c>
      <c r="N2024" s="5">
        <v>141.08000000000001</v>
      </c>
      <c r="O2024" s="6">
        <v>0.05</v>
      </c>
      <c r="P2024" s="5">
        <v>78.23</v>
      </c>
      <c r="Q2024" s="5">
        <f t="shared" si="124"/>
        <v>670.13000000000011</v>
      </c>
      <c r="R2024" s="5">
        <f t="shared" si="125"/>
        <v>391.15000000000003</v>
      </c>
      <c r="S2024" s="5">
        <f t="shared" si="126"/>
        <v>278.98000000000008</v>
      </c>
      <c r="T2024" s="7">
        <f t="shared" si="127"/>
        <v>0.4163072836613792</v>
      </c>
    </row>
    <row r="2025" spans="1:20" ht="15.6">
      <c r="A2025" s="2">
        <v>3818</v>
      </c>
      <c r="B2025" s="3">
        <v>46295</v>
      </c>
      <c r="C2025" s="4">
        <f>YEAR(SalesDataTable[[#This Row],[Order Date]])</f>
        <v>2026</v>
      </c>
      <c r="D2025" s="16" t="str">
        <f>"Q"&amp;ROUNDUP(MONTH(SalesDataTable[[#This Row],[Order Date]])/3,0)</f>
        <v>Q3</v>
      </c>
      <c r="E2025" s="4">
        <f>MONTH(SalesDataTable[[#This Row],[Order Date]])</f>
        <v>9</v>
      </c>
      <c r="F2025" s="16" t="str">
        <f>TEXT(SalesDataTable[[#This Row],[Order Date]],"MMM")</f>
        <v>Sep</v>
      </c>
      <c r="G2025" s="4" t="s">
        <v>0</v>
      </c>
      <c r="H2025" s="4" t="s">
        <v>50</v>
      </c>
      <c r="I2025" s="4" t="s">
        <v>2</v>
      </c>
      <c r="J2025" s="4" t="s">
        <v>3</v>
      </c>
      <c r="K2025" s="4" t="s">
        <v>14</v>
      </c>
      <c r="L2025" s="4" t="s">
        <v>15</v>
      </c>
      <c r="M2025" s="8">
        <v>5</v>
      </c>
      <c r="N2025" s="5">
        <v>36.18</v>
      </c>
      <c r="O2025" s="6">
        <v>0</v>
      </c>
      <c r="P2025" s="5">
        <v>13.66</v>
      </c>
      <c r="Q2025" s="5">
        <f t="shared" si="124"/>
        <v>180.9</v>
      </c>
      <c r="R2025" s="5">
        <f t="shared" si="125"/>
        <v>68.3</v>
      </c>
      <c r="S2025" s="5">
        <f t="shared" si="126"/>
        <v>112.60000000000001</v>
      </c>
      <c r="T2025" s="7">
        <f t="shared" si="127"/>
        <v>0.62244333886124936</v>
      </c>
    </row>
    <row r="2026" spans="1:20" ht="15.6">
      <c r="A2026" s="2">
        <v>4347</v>
      </c>
      <c r="B2026" s="3">
        <v>46295</v>
      </c>
      <c r="C2026" s="4">
        <f>YEAR(SalesDataTable[[#This Row],[Order Date]])</f>
        <v>2026</v>
      </c>
      <c r="D2026" s="16" t="str">
        <f>"Q"&amp;ROUNDUP(MONTH(SalesDataTable[[#This Row],[Order Date]])/3,0)</f>
        <v>Q3</v>
      </c>
      <c r="E2026" s="4">
        <f>MONTH(SalesDataTable[[#This Row],[Order Date]])</f>
        <v>9</v>
      </c>
      <c r="F2026" s="16" t="str">
        <f>TEXT(SalesDataTable[[#This Row],[Order Date]],"MMM")</f>
        <v>Sep</v>
      </c>
      <c r="G2026" s="4" t="s">
        <v>20</v>
      </c>
      <c r="H2026" s="4" t="s">
        <v>47</v>
      </c>
      <c r="I2026" s="4" t="s">
        <v>28</v>
      </c>
      <c r="J2026" s="4" t="s">
        <v>13</v>
      </c>
      <c r="K2026" s="4" t="s">
        <v>4</v>
      </c>
      <c r="L2026" s="4" t="s">
        <v>5</v>
      </c>
      <c r="M2026" s="8">
        <v>1</v>
      </c>
      <c r="N2026" s="5">
        <v>81.06</v>
      </c>
      <c r="O2026" s="6">
        <v>0.05</v>
      </c>
      <c r="P2026" s="5">
        <v>43.54</v>
      </c>
      <c r="Q2026" s="5">
        <f t="shared" si="124"/>
        <v>77.007000000000005</v>
      </c>
      <c r="R2026" s="5">
        <f t="shared" si="125"/>
        <v>43.54</v>
      </c>
      <c r="S2026" s="5">
        <f t="shared" si="126"/>
        <v>33.467000000000006</v>
      </c>
      <c r="T2026" s="7">
        <f t="shared" si="127"/>
        <v>0.434596854831379</v>
      </c>
    </row>
    <row r="2027" spans="1:20" ht="15.6">
      <c r="A2027" s="2">
        <v>4646</v>
      </c>
      <c r="B2027" s="3">
        <v>46295</v>
      </c>
      <c r="C2027" s="4">
        <f>YEAR(SalesDataTable[[#This Row],[Order Date]])</f>
        <v>2026</v>
      </c>
      <c r="D2027" s="16" t="str">
        <f>"Q"&amp;ROUNDUP(MONTH(SalesDataTable[[#This Row],[Order Date]])/3,0)</f>
        <v>Q3</v>
      </c>
      <c r="E2027" s="4">
        <f>MONTH(SalesDataTable[[#This Row],[Order Date]])</f>
        <v>9</v>
      </c>
      <c r="F2027" s="16" t="str">
        <f>TEXT(SalesDataTable[[#This Row],[Order Date]],"MMM")</f>
        <v>Sep</v>
      </c>
      <c r="G2027" s="4" t="s">
        <v>11</v>
      </c>
      <c r="H2027" s="4" t="s">
        <v>18</v>
      </c>
      <c r="I2027" s="4" t="s">
        <v>2</v>
      </c>
      <c r="J2027" s="4" t="s">
        <v>16</v>
      </c>
      <c r="K2027" s="4" t="s">
        <v>34</v>
      </c>
      <c r="L2027" s="4" t="s">
        <v>45</v>
      </c>
      <c r="M2027" s="8">
        <v>1</v>
      </c>
      <c r="N2027" s="5">
        <v>49.51</v>
      </c>
      <c r="O2027" s="6">
        <v>0.15</v>
      </c>
      <c r="P2027" s="5">
        <v>21.4</v>
      </c>
      <c r="Q2027" s="5">
        <f t="shared" si="124"/>
        <v>42.083499999999994</v>
      </c>
      <c r="R2027" s="5">
        <f t="shared" si="125"/>
        <v>21.4</v>
      </c>
      <c r="S2027" s="5">
        <f t="shared" si="126"/>
        <v>20.683499999999995</v>
      </c>
      <c r="T2027" s="7">
        <f t="shared" si="127"/>
        <v>0.49148716242707946</v>
      </c>
    </row>
    <row r="2028" spans="1:20" ht="15.6">
      <c r="A2028" s="2">
        <v>5102</v>
      </c>
      <c r="B2028" s="3">
        <v>46295</v>
      </c>
      <c r="C2028" s="4">
        <f>YEAR(SalesDataTable[[#This Row],[Order Date]])</f>
        <v>2026</v>
      </c>
      <c r="D2028" s="16" t="str">
        <f>"Q"&amp;ROUNDUP(MONTH(SalesDataTable[[#This Row],[Order Date]])/3,0)</f>
        <v>Q3</v>
      </c>
      <c r="E2028" s="4">
        <f>MONTH(SalesDataTable[[#This Row],[Order Date]])</f>
        <v>9</v>
      </c>
      <c r="F2028" s="16" t="str">
        <f>TEXT(SalesDataTable[[#This Row],[Order Date]],"MMM")</f>
        <v>Sep</v>
      </c>
      <c r="G2028" s="4" t="s">
        <v>6</v>
      </c>
      <c r="H2028" s="4" t="s">
        <v>49</v>
      </c>
      <c r="I2028" s="4" t="s">
        <v>2</v>
      </c>
      <c r="J2028" s="4" t="s">
        <v>13</v>
      </c>
      <c r="K2028" s="4" t="s">
        <v>23</v>
      </c>
      <c r="L2028" s="4" t="s">
        <v>29</v>
      </c>
      <c r="M2028" s="8">
        <v>1</v>
      </c>
      <c r="N2028" s="5">
        <v>196.74</v>
      </c>
      <c r="O2028" s="6">
        <v>0.15</v>
      </c>
      <c r="P2028" s="5">
        <v>102.01</v>
      </c>
      <c r="Q2028" s="5">
        <f t="shared" si="124"/>
        <v>167.22900000000001</v>
      </c>
      <c r="R2028" s="5">
        <f t="shared" si="125"/>
        <v>102.01</v>
      </c>
      <c r="S2028" s="5">
        <f t="shared" si="126"/>
        <v>65.219000000000008</v>
      </c>
      <c r="T2028" s="7">
        <f t="shared" si="127"/>
        <v>0.38999814625453721</v>
      </c>
    </row>
    <row r="2029" spans="1:20" ht="15.6">
      <c r="A2029" s="2">
        <v>5152</v>
      </c>
      <c r="B2029" s="3">
        <v>46295</v>
      </c>
      <c r="C2029" s="4">
        <f>YEAR(SalesDataTable[[#This Row],[Order Date]])</f>
        <v>2026</v>
      </c>
      <c r="D2029" s="16" t="str">
        <f>"Q"&amp;ROUNDUP(MONTH(SalesDataTable[[#This Row],[Order Date]])/3,0)</f>
        <v>Q3</v>
      </c>
      <c r="E2029" s="4">
        <f>MONTH(SalesDataTable[[#This Row],[Order Date]])</f>
        <v>9</v>
      </c>
      <c r="F2029" s="16" t="str">
        <f>TEXT(SalesDataTable[[#This Row],[Order Date]],"MMM")</f>
        <v>Sep</v>
      </c>
      <c r="G2029" s="4" t="s">
        <v>20</v>
      </c>
      <c r="H2029" s="4" t="s">
        <v>47</v>
      </c>
      <c r="I2029" s="4" t="s">
        <v>2</v>
      </c>
      <c r="J2029" s="4" t="s">
        <v>13</v>
      </c>
      <c r="K2029" s="4" t="s">
        <v>9</v>
      </c>
      <c r="L2029" s="4" t="s">
        <v>10</v>
      </c>
      <c r="M2029" s="8">
        <v>2</v>
      </c>
      <c r="N2029" s="5">
        <v>91.78</v>
      </c>
      <c r="O2029" s="6">
        <v>0.1</v>
      </c>
      <c r="P2029" s="5">
        <v>45.51</v>
      </c>
      <c r="Q2029" s="5">
        <f t="shared" si="124"/>
        <v>165.20400000000001</v>
      </c>
      <c r="R2029" s="5">
        <f t="shared" si="125"/>
        <v>91.02</v>
      </c>
      <c r="S2029" s="5">
        <f t="shared" si="126"/>
        <v>74.184000000000012</v>
      </c>
      <c r="T2029" s="7">
        <f t="shared" si="127"/>
        <v>0.44904481731677204</v>
      </c>
    </row>
    <row r="2030" spans="1:20" ht="15.6">
      <c r="A2030" s="2">
        <v>151</v>
      </c>
      <c r="B2030" s="3">
        <v>46296</v>
      </c>
      <c r="C2030" s="4">
        <f>YEAR(SalesDataTable[[#This Row],[Order Date]])</f>
        <v>2026</v>
      </c>
      <c r="D2030" s="16" t="str">
        <f>"Q"&amp;ROUNDUP(MONTH(SalesDataTable[[#This Row],[Order Date]])/3,0)</f>
        <v>Q4</v>
      </c>
      <c r="E2030" s="4">
        <f>MONTH(SalesDataTable[[#This Row],[Order Date]])</f>
        <v>10</v>
      </c>
      <c r="F2030" s="16" t="str">
        <f>TEXT(SalesDataTable[[#This Row],[Order Date]],"MMM")</f>
        <v>Oct</v>
      </c>
      <c r="G2030" s="4" t="s">
        <v>11</v>
      </c>
      <c r="H2030" s="4" t="s">
        <v>39</v>
      </c>
      <c r="I2030" s="4" t="s">
        <v>2</v>
      </c>
      <c r="J2030" s="4" t="s">
        <v>13</v>
      </c>
      <c r="K2030" s="4" t="s">
        <v>9</v>
      </c>
      <c r="L2030" s="4" t="s">
        <v>17</v>
      </c>
      <c r="M2030" s="8">
        <v>5</v>
      </c>
      <c r="N2030" s="5">
        <v>146.69</v>
      </c>
      <c r="O2030" s="6">
        <v>0</v>
      </c>
      <c r="P2030" s="5">
        <v>79</v>
      </c>
      <c r="Q2030" s="5">
        <f t="shared" si="124"/>
        <v>733.45</v>
      </c>
      <c r="R2030" s="5">
        <f t="shared" si="125"/>
        <v>395</v>
      </c>
      <c r="S2030" s="5">
        <f t="shared" si="126"/>
        <v>338.45000000000005</v>
      </c>
      <c r="T2030" s="7">
        <f t="shared" si="127"/>
        <v>0.46144931488172342</v>
      </c>
    </row>
    <row r="2031" spans="1:20" ht="15.6">
      <c r="A2031" s="2">
        <v>1292</v>
      </c>
      <c r="B2031" s="3">
        <v>46296</v>
      </c>
      <c r="C2031" s="4">
        <f>YEAR(SalesDataTable[[#This Row],[Order Date]])</f>
        <v>2026</v>
      </c>
      <c r="D2031" s="16" t="str">
        <f>"Q"&amp;ROUNDUP(MONTH(SalesDataTable[[#This Row],[Order Date]])/3,0)</f>
        <v>Q4</v>
      </c>
      <c r="E2031" s="4">
        <f>MONTH(SalesDataTable[[#This Row],[Order Date]])</f>
        <v>10</v>
      </c>
      <c r="F2031" s="16" t="str">
        <f>TEXT(SalesDataTable[[#This Row],[Order Date]],"MMM")</f>
        <v>Oct</v>
      </c>
      <c r="G2031" s="4" t="s">
        <v>0</v>
      </c>
      <c r="H2031" s="4" t="s">
        <v>36</v>
      </c>
      <c r="I2031" s="4" t="s">
        <v>19</v>
      </c>
      <c r="J2031" s="4" t="s">
        <v>13</v>
      </c>
      <c r="K2031" s="4" t="s">
        <v>23</v>
      </c>
      <c r="L2031" s="4" t="s">
        <v>40</v>
      </c>
      <c r="M2031" s="8">
        <v>1</v>
      </c>
      <c r="N2031" s="5">
        <v>79.81</v>
      </c>
      <c r="O2031" s="6">
        <v>0</v>
      </c>
      <c r="P2031" s="5">
        <v>39.08</v>
      </c>
      <c r="Q2031" s="5">
        <f t="shared" si="124"/>
        <v>79.81</v>
      </c>
      <c r="R2031" s="5">
        <f t="shared" si="125"/>
        <v>39.08</v>
      </c>
      <c r="S2031" s="5">
        <f t="shared" si="126"/>
        <v>40.730000000000004</v>
      </c>
      <c r="T2031" s="7">
        <f t="shared" si="127"/>
        <v>0.5103370504949255</v>
      </c>
    </row>
    <row r="2032" spans="1:20" ht="15.6">
      <c r="A2032" s="2">
        <v>1862</v>
      </c>
      <c r="B2032" s="3">
        <v>46296</v>
      </c>
      <c r="C2032" s="4">
        <f>YEAR(SalesDataTable[[#This Row],[Order Date]])</f>
        <v>2026</v>
      </c>
      <c r="D2032" s="16" t="str">
        <f>"Q"&amp;ROUNDUP(MONTH(SalesDataTable[[#This Row],[Order Date]])/3,0)</f>
        <v>Q4</v>
      </c>
      <c r="E2032" s="4">
        <f>MONTH(SalesDataTable[[#This Row],[Order Date]])</f>
        <v>10</v>
      </c>
      <c r="F2032" s="16" t="str">
        <f>TEXT(SalesDataTable[[#This Row],[Order Date]],"MMM")</f>
        <v>Oct</v>
      </c>
      <c r="G2032" s="4" t="s">
        <v>20</v>
      </c>
      <c r="H2032" s="4" t="s">
        <v>33</v>
      </c>
      <c r="I2032" s="4" t="s">
        <v>2</v>
      </c>
      <c r="J2032" s="4" t="s">
        <v>13</v>
      </c>
      <c r="K2032" s="4" t="s">
        <v>23</v>
      </c>
      <c r="L2032" s="4" t="s">
        <v>51</v>
      </c>
      <c r="M2032" s="8">
        <v>5</v>
      </c>
      <c r="N2032" s="5">
        <v>121.63</v>
      </c>
      <c r="O2032" s="6">
        <v>0.05</v>
      </c>
      <c r="P2032" s="5">
        <v>61.7</v>
      </c>
      <c r="Q2032" s="5">
        <f t="shared" si="124"/>
        <v>577.74249999999995</v>
      </c>
      <c r="R2032" s="5">
        <f t="shared" si="125"/>
        <v>308.5</v>
      </c>
      <c r="S2032" s="5">
        <f t="shared" si="126"/>
        <v>269.24249999999995</v>
      </c>
      <c r="T2032" s="7">
        <f t="shared" si="127"/>
        <v>0.46602508903187834</v>
      </c>
    </row>
    <row r="2033" spans="1:20" ht="15.6">
      <c r="A2033" s="2">
        <v>2569</v>
      </c>
      <c r="B2033" s="3">
        <v>46296</v>
      </c>
      <c r="C2033" s="4">
        <f>YEAR(SalesDataTable[[#This Row],[Order Date]])</f>
        <v>2026</v>
      </c>
      <c r="D2033" s="16" t="str">
        <f>"Q"&amp;ROUNDUP(MONTH(SalesDataTable[[#This Row],[Order Date]])/3,0)</f>
        <v>Q4</v>
      </c>
      <c r="E2033" s="4">
        <f>MONTH(SalesDataTable[[#This Row],[Order Date]])</f>
        <v>10</v>
      </c>
      <c r="F2033" s="16" t="str">
        <f>TEXT(SalesDataTable[[#This Row],[Order Date]],"MMM")</f>
        <v>Oct</v>
      </c>
      <c r="G2033" s="4" t="s">
        <v>20</v>
      </c>
      <c r="H2033" s="4" t="s">
        <v>47</v>
      </c>
      <c r="I2033" s="4" t="s">
        <v>8</v>
      </c>
      <c r="J2033" s="4" t="s">
        <v>16</v>
      </c>
      <c r="K2033" s="4" t="s">
        <v>4</v>
      </c>
      <c r="L2033" s="4" t="s">
        <v>22</v>
      </c>
      <c r="M2033" s="8">
        <v>10</v>
      </c>
      <c r="N2033" s="5">
        <v>50.42</v>
      </c>
      <c r="O2033" s="6">
        <v>0.05</v>
      </c>
      <c r="P2033" s="5">
        <v>22.5</v>
      </c>
      <c r="Q2033" s="5">
        <f t="shared" si="124"/>
        <v>478.99</v>
      </c>
      <c r="R2033" s="5">
        <f t="shared" si="125"/>
        <v>225</v>
      </c>
      <c r="S2033" s="5">
        <f t="shared" si="126"/>
        <v>253.99</v>
      </c>
      <c r="T2033" s="7">
        <f t="shared" si="127"/>
        <v>0.53026159210004387</v>
      </c>
    </row>
    <row r="2034" spans="1:20" ht="15.6">
      <c r="A2034" s="2">
        <v>3333</v>
      </c>
      <c r="B2034" s="3">
        <v>46296</v>
      </c>
      <c r="C2034" s="4">
        <f>YEAR(SalesDataTable[[#This Row],[Order Date]])</f>
        <v>2026</v>
      </c>
      <c r="D2034" s="16" t="str">
        <f>"Q"&amp;ROUNDUP(MONTH(SalesDataTable[[#This Row],[Order Date]])/3,0)</f>
        <v>Q4</v>
      </c>
      <c r="E2034" s="4">
        <f>MONTH(SalesDataTable[[#This Row],[Order Date]])</f>
        <v>10</v>
      </c>
      <c r="F2034" s="16" t="str">
        <f>TEXT(SalesDataTable[[#This Row],[Order Date]],"MMM")</f>
        <v>Oct</v>
      </c>
      <c r="G2034" s="4" t="s">
        <v>11</v>
      </c>
      <c r="H2034" s="4" t="s">
        <v>25</v>
      </c>
      <c r="I2034" s="4" t="s">
        <v>2</v>
      </c>
      <c r="J2034" s="4" t="s">
        <v>13</v>
      </c>
      <c r="K2034" s="4" t="s">
        <v>23</v>
      </c>
      <c r="L2034" s="4" t="s">
        <v>40</v>
      </c>
      <c r="M2034" s="8">
        <v>3</v>
      </c>
      <c r="N2034" s="5">
        <v>80.67</v>
      </c>
      <c r="O2034" s="6">
        <v>0</v>
      </c>
      <c r="P2034" s="5">
        <v>39.94</v>
      </c>
      <c r="Q2034" s="5">
        <f t="shared" si="124"/>
        <v>242.01</v>
      </c>
      <c r="R2034" s="5">
        <f t="shared" si="125"/>
        <v>119.82</v>
      </c>
      <c r="S2034" s="5">
        <f t="shared" si="126"/>
        <v>122.19</v>
      </c>
      <c r="T2034" s="7">
        <f t="shared" si="127"/>
        <v>0.50489649188050079</v>
      </c>
    </row>
    <row r="2035" spans="1:20" ht="15.6">
      <c r="A2035" s="2">
        <v>3830</v>
      </c>
      <c r="B2035" s="3">
        <v>46296</v>
      </c>
      <c r="C2035" s="4">
        <f>YEAR(SalesDataTable[[#This Row],[Order Date]])</f>
        <v>2026</v>
      </c>
      <c r="D2035" s="16" t="str">
        <f>"Q"&amp;ROUNDUP(MONTH(SalesDataTable[[#This Row],[Order Date]])/3,0)</f>
        <v>Q4</v>
      </c>
      <c r="E2035" s="4">
        <f>MONTH(SalesDataTable[[#This Row],[Order Date]])</f>
        <v>10</v>
      </c>
      <c r="F2035" s="16" t="str">
        <f>TEXT(SalesDataTable[[#This Row],[Order Date]],"MMM")</f>
        <v>Oct</v>
      </c>
      <c r="G2035" s="4" t="s">
        <v>20</v>
      </c>
      <c r="H2035" s="4" t="s">
        <v>47</v>
      </c>
      <c r="I2035" s="4" t="s">
        <v>2</v>
      </c>
      <c r="J2035" s="4" t="s">
        <v>16</v>
      </c>
      <c r="K2035" s="4" t="s">
        <v>9</v>
      </c>
      <c r="L2035" s="4" t="s">
        <v>37</v>
      </c>
      <c r="M2035" s="8">
        <v>2</v>
      </c>
      <c r="N2035" s="5">
        <v>152.12</v>
      </c>
      <c r="O2035" s="6">
        <v>0</v>
      </c>
      <c r="P2035" s="5">
        <v>79.53</v>
      </c>
      <c r="Q2035" s="5">
        <f t="shared" si="124"/>
        <v>304.24</v>
      </c>
      <c r="R2035" s="5">
        <f t="shared" si="125"/>
        <v>159.06</v>
      </c>
      <c r="S2035" s="5">
        <f t="shared" si="126"/>
        <v>145.18</v>
      </c>
      <c r="T2035" s="7">
        <f t="shared" si="127"/>
        <v>0.47718906126742044</v>
      </c>
    </row>
    <row r="2036" spans="1:20" ht="15.6">
      <c r="A2036" s="2">
        <v>4868</v>
      </c>
      <c r="B2036" s="3">
        <v>46296</v>
      </c>
      <c r="C2036" s="4">
        <f>YEAR(SalesDataTable[[#This Row],[Order Date]])</f>
        <v>2026</v>
      </c>
      <c r="D2036" s="16" t="str">
        <f>"Q"&amp;ROUNDUP(MONTH(SalesDataTable[[#This Row],[Order Date]])/3,0)</f>
        <v>Q4</v>
      </c>
      <c r="E2036" s="4">
        <f>MONTH(SalesDataTable[[#This Row],[Order Date]])</f>
        <v>10</v>
      </c>
      <c r="F2036" s="16" t="str">
        <f>TEXT(SalesDataTable[[#This Row],[Order Date]],"MMM")</f>
        <v>Oct</v>
      </c>
      <c r="G2036" s="4" t="s">
        <v>11</v>
      </c>
      <c r="H2036" s="4" t="s">
        <v>25</v>
      </c>
      <c r="I2036" s="4" t="s">
        <v>8</v>
      </c>
      <c r="J2036" s="4" t="s">
        <v>13</v>
      </c>
      <c r="K2036" s="4" t="s">
        <v>23</v>
      </c>
      <c r="L2036" s="4" t="s">
        <v>40</v>
      </c>
      <c r="M2036" s="8">
        <v>4</v>
      </c>
      <c r="N2036" s="5">
        <v>82.54</v>
      </c>
      <c r="O2036" s="6">
        <v>0.15</v>
      </c>
      <c r="P2036" s="5">
        <v>39.74</v>
      </c>
      <c r="Q2036" s="5">
        <f t="shared" si="124"/>
        <v>280.63600000000002</v>
      </c>
      <c r="R2036" s="5">
        <f t="shared" si="125"/>
        <v>158.96</v>
      </c>
      <c r="S2036" s="5">
        <f t="shared" si="126"/>
        <v>121.67600000000002</v>
      </c>
      <c r="T2036" s="7">
        <f t="shared" si="127"/>
        <v>0.43357231431462823</v>
      </c>
    </row>
    <row r="2037" spans="1:20" ht="15.6">
      <c r="A2037" s="2">
        <v>2250</v>
      </c>
      <c r="B2037" s="3">
        <v>46297</v>
      </c>
      <c r="C2037" s="4">
        <f>YEAR(SalesDataTable[[#This Row],[Order Date]])</f>
        <v>2026</v>
      </c>
      <c r="D2037" s="16" t="str">
        <f>"Q"&amp;ROUNDUP(MONTH(SalesDataTable[[#This Row],[Order Date]])/3,0)</f>
        <v>Q4</v>
      </c>
      <c r="E2037" s="4">
        <f>MONTH(SalesDataTable[[#This Row],[Order Date]])</f>
        <v>10</v>
      </c>
      <c r="F2037" s="16" t="str">
        <f>TEXT(SalesDataTable[[#This Row],[Order Date]],"MMM")</f>
        <v>Oct</v>
      </c>
      <c r="G2037" s="4" t="s">
        <v>20</v>
      </c>
      <c r="H2037" s="4" t="s">
        <v>47</v>
      </c>
      <c r="I2037" s="4" t="s">
        <v>19</v>
      </c>
      <c r="J2037" s="4" t="s">
        <v>3</v>
      </c>
      <c r="K2037" s="4" t="s">
        <v>4</v>
      </c>
      <c r="L2037" s="4" t="s">
        <v>22</v>
      </c>
      <c r="M2037" s="8">
        <v>2</v>
      </c>
      <c r="N2037" s="5">
        <v>50.43</v>
      </c>
      <c r="O2037" s="6">
        <v>0</v>
      </c>
      <c r="P2037" s="5">
        <v>23.04</v>
      </c>
      <c r="Q2037" s="5">
        <f t="shared" si="124"/>
        <v>100.86</v>
      </c>
      <c r="R2037" s="5">
        <f t="shared" si="125"/>
        <v>46.08</v>
      </c>
      <c r="S2037" s="5">
        <f t="shared" si="126"/>
        <v>54.78</v>
      </c>
      <c r="T2037" s="7">
        <f t="shared" si="127"/>
        <v>0.54312908982748365</v>
      </c>
    </row>
    <row r="2038" spans="1:20" ht="15.6">
      <c r="A2038" s="2">
        <v>2516</v>
      </c>
      <c r="B2038" s="3">
        <v>46297</v>
      </c>
      <c r="C2038" s="4">
        <f>YEAR(SalesDataTable[[#This Row],[Order Date]])</f>
        <v>2026</v>
      </c>
      <c r="D2038" s="16" t="str">
        <f>"Q"&amp;ROUNDUP(MONTH(SalesDataTable[[#This Row],[Order Date]])/3,0)</f>
        <v>Q4</v>
      </c>
      <c r="E2038" s="4">
        <f>MONTH(SalesDataTable[[#This Row],[Order Date]])</f>
        <v>10</v>
      </c>
      <c r="F2038" s="16" t="str">
        <f>TEXT(SalesDataTable[[#This Row],[Order Date]],"MMM")</f>
        <v>Oct</v>
      </c>
      <c r="G2038" s="4" t="s">
        <v>11</v>
      </c>
      <c r="H2038" s="4" t="s">
        <v>39</v>
      </c>
      <c r="I2038" s="4" t="s">
        <v>2</v>
      </c>
      <c r="J2038" s="4" t="s">
        <v>13</v>
      </c>
      <c r="K2038" s="4" t="s">
        <v>23</v>
      </c>
      <c r="L2038" s="4" t="s">
        <v>29</v>
      </c>
      <c r="M2038" s="8">
        <v>2</v>
      </c>
      <c r="N2038" s="5">
        <v>198.57</v>
      </c>
      <c r="O2038" s="6">
        <v>0.15</v>
      </c>
      <c r="P2038" s="5">
        <v>101.08</v>
      </c>
      <c r="Q2038" s="5">
        <f t="shared" si="124"/>
        <v>337.56899999999996</v>
      </c>
      <c r="R2038" s="5">
        <f t="shared" si="125"/>
        <v>202.16</v>
      </c>
      <c r="S2038" s="5">
        <f t="shared" si="126"/>
        <v>135.40899999999996</v>
      </c>
      <c r="T2038" s="7">
        <f t="shared" si="127"/>
        <v>0.4011298430839324</v>
      </c>
    </row>
    <row r="2039" spans="1:20" ht="15.6">
      <c r="A2039" s="2">
        <v>809</v>
      </c>
      <c r="B2039" s="3">
        <v>46298</v>
      </c>
      <c r="C2039" s="4">
        <f>YEAR(SalesDataTable[[#This Row],[Order Date]])</f>
        <v>2026</v>
      </c>
      <c r="D2039" s="16" t="str">
        <f>"Q"&amp;ROUNDUP(MONTH(SalesDataTable[[#This Row],[Order Date]])/3,0)</f>
        <v>Q4</v>
      </c>
      <c r="E2039" s="4">
        <f>MONTH(SalesDataTable[[#This Row],[Order Date]])</f>
        <v>10</v>
      </c>
      <c r="F2039" s="16" t="str">
        <f>TEXT(SalesDataTable[[#This Row],[Order Date]],"MMM")</f>
        <v>Oct</v>
      </c>
      <c r="G2039" s="4" t="s">
        <v>20</v>
      </c>
      <c r="H2039" s="4" t="s">
        <v>33</v>
      </c>
      <c r="I2039" s="4" t="s">
        <v>2</v>
      </c>
      <c r="J2039" s="4" t="s">
        <v>13</v>
      </c>
      <c r="K2039" s="4" t="s">
        <v>34</v>
      </c>
      <c r="L2039" s="4" t="s">
        <v>35</v>
      </c>
      <c r="M2039" s="8">
        <v>2</v>
      </c>
      <c r="N2039" s="5">
        <v>41.06</v>
      </c>
      <c r="O2039" s="6">
        <v>0.05</v>
      </c>
      <c r="P2039" s="5">
        <v>14.54</v>
      </c>
      <c r="Q2039" s="5">
        <f t="shared" si="124"/>
        <v>78.013999999999996</v>
      </c>
      <c r="R2039" s="5">
        <f t="shared" si="125"/>
        <v>29.08</v>
      </c>
      <c r="S2039" s="5">
        <f t="shared" si="126"/>
        <v>48.933999999999997</v>
      </c>
      <c r="T2039" s="7">
        <f t="shared" si="127"/>
        <v>0.62724639167328944</v>
      </c>
    </row>
    <row r="2040" spans="1:20" ht="15.6">
      <c r="A2040" s="2">
        <v>1852</v>
      </c>
      <c r="B2040" s="3">
        <v>46298</v>
      </c>
      <c r="C2040" s="4">
        <f>YEAR(SalesDataTable[[#This Row],[Order Date]])</f>
        <v>2026</v>
      </c>
      <c r="D2040" s="16" t="str">
        <f>"Q"&amp;ROUNDUP(MONTH(SalesDataTable[[#This Row],[Order Date]])/3,0)</f>
        <v>Q4</v>
      </c>
      <c r="E2040" s="4">
        <f>MONTH(SalesDataTable[[#This Row],[Order Date]])</f>
        <v>10</v>
      </c>
      <c r="F2040" s="16" t="str">
        <f>TEXT(SalesDataTable[[#This Row],[Order Date]],"MMM")</f>
        <v>Oct</v>
      </c>
      <c r="G2040" s="4" t="s">
        <v>6</v>
      </c>
      <c r="H2040" s="4" t="s">
        <v>43</v>
      </c>
      <c r="I2040" s="4" t="s">
        <v>8</v>
      </c>
      <c r="J2040" s="4" t="s">
        <v>16</v>
      </c>
      <c r="K2040" s="4" t="s">
        <v>14</v>
      </c>
      <c r="L2040" s="4" t="s">
        <v>48</v>
      </c>
      <c r="M2040" s="8">
        <v>4</v>
      </c>
      <c r="N2040" s="5">
        <v>162.19</v>
      </c>
      <c r="O2040" s="6">
        <v>0.15</v>
      </c>
      <c r="P2040" s="5">
        <v>89.81</v>
      </c>
      <c r="Q2040" s="5">
        <f t="shared" si="124"/>
        <v>551.44600000000003</v>
      </c>
      <c r="R2040" s="5">
        <f t="shared" si="125"/>
        <v>359.24</v>
      </c>
      <c r="S2040" s="5">
        <f t="shared" si="126"/>
        <v>192.20600000000002</v>
      </c>
      <c r="T2040" s="7">
        <f t="shared" si="127"/>
        <v>0.34854908730863948</v>
      </c>
    </row>
    <row r="2041" spans="1:20" ht="15.6">
      <c r="A2041" s="2">
        <v>3627</v>
      </c>
      <c r="B2041" s="3">
        <v>46298</v>
      </c>
      <c r="C2041" s="4">
        <f>YEAR(SalesDataTable[[#This Row],[Order Date]])</f>
        <v>2026</v>
      </c>
      <c r="D2041" s="16" t="str">
        <f>"Q"&amp;ROUNDUP(MONTH(SalesDataTable[[#This Row],[Order Date]])/3,0)</f>
        <v>Q4</v>
      </c>
      <c r="E2041" s="4">
        <f>MONTH(SalesDataTable[[#This Row],[Order Date]])</f>
        <v>10</v>
      </c>
      <c r="F2041" s="16" t="str">
        <f>TEXT(SalesDataTable[[#This Row],[Order Date]],"MMM")</f>
        <v>Oct</v>
      </c>
      <c r="G2041" s="4" t="s">
        <v>20</v>
      </c>
      <c r="H2041" s="4" t="s">
        <v>21</v>
      </c>
      <c r="I2041" s="4" t="s">
        <v>19</v>
      </c>
      <c r="J2041" s="4" t="s">
        <v>13</v>
      </c>
      <c r="K2041" s="4" t="s">
        <v>23</v>
      </c>
      <c r="L2041" s="4" t="s">
        <v>29</v>
      </c>
      <c r="M2041" s="8">
        <v>2</v>
      </c>
      <c r="N2041" s="5">
        <v>192.99</v>
      </c>
      <c r="O2041" s="6">
        <v>0</v>
      </c>
      <c r="P2041" s="5">
        <v>101.73</v>
      </c>
      <c r="Q2041" s="5">
        <f t="shared" si="124"/>
        <v>385.98</v>
      </c>
      <c r="R2041" s="5">
        <f t="shared" si="125"/>
        <v>203.46</v>
      </c>
      <c r="S2041" s="5">
        <f t="shared" si="126"/>
        <v>182.52</v>
      </c>
      <c r="T2041" s="7">
        <f t="shared" si="127"/>
        <v>0.47287424218871443</v>
      </c>
    </row>
    <row r="2042" spans="1:20" ht="15.6">
      <c r="A2042" s="2">
        <v>4135</v>
      </c>
      <c r="B2042" s="3">
        <v>46298</v>
      </c>
      <c r="C2042" s="4">
        <f>YEAR(SalesDataTable[[#This Row],[Order Date]])</f>
        <v>2026</v>
      </c>
      <c r="D2042" s="16" t="str">
        <f>"Q"&amp;ROUNDUP(MONTH(SalesDataTable[[#This Row],[Order Date]])/3,0)</f>
        <v>Q4</v>
      </c>
      <c r="E2042" s="4">
        <f>MONTH(SalesDataTable[[#This Row],[Order Date]])</f>
        <v>10</v>
      </c>
      <c r="F2042" s="16" t="str">
        <f>TEXT(SalesDataTable[[#This Row],[Order Date]],"MMM")</f>
        <v>Oct</v>
      </c>
      <c r="G2042" s="4" t="s">
        <v>0</v>
      </c>
      <c r="H2042" s="4" t="s">
        <v>50</v>
      </c>
      <c r="I2042" s="4" t="s">
        <v>2</v>
      </c>
      <c r="J2042" s="4" t="s">
        <v>13</v>
      </c>
      <c r="K2042" s="4" t="s">
        <v>9</v>
      </c>
      <c r="L2042" s="4" t="s">
        <v>17</v>
      </c>
      <c r="M2042" s="8">
        <v>3</v>
      </c>
      <c r="N2042" s="5">
        <v>142.33000000000001</v>
      </c>
      <c r="O2042" s="6">
        <v>0.1</v>
      </c>
      <c r="P2042" s="5">
        <v>79.19</v>
      </c>
      <c r="Q2042" s="5">
        <f t="shared" si="124"/>
        <v>384.291</v>
      </c>
      <c r="R2042" s="5">
        <f t="shared" si="125"/>
        <v>237.57</v>
      </c>
      <c r="S2042" s="5">
        <f t="shared" si="126"/>
        <v>146.721</v>
      </c>
      <c r="T2042" s="7">
        <f t="shared" si="127"/>
        <v>0.3817966072585619</v>
      </c>
    </row>
    <row r="2043" spans="1:20" ht="15.6">
      <c r="A2043" s="2">
        <v>4138</v>
      </c>
      <c r="B2043" s="3">
        <v>46298</v>
      </c>
      <c r="C2043" s="4">
        <f>YEAR(SalesDataTable[[#This Row],[Order Date]])</f>
        <v>2026</v>
      </c>
      <c r="D2043" s="16" t="str">
        <f>"Q"&amp;ROUNDUP(MONTH(SalesDataTable[[#This Row],[Order Date]])/3,0)</f>
        <v>Q4</v>
      </c>
      <c r="E2043" s="4">
        <f>MONTH(SalesDataTable[[#This Row],[Order Date]])</f>
        <v>10</v>
      </c>
      <c r="F2043" s="16" t="str">
        <f>TEXT(SalesDataTable[[#This Row],[Order Date]],"MMM")</f>
        <v>Oct</v>
      </c>
      <c r="G2043" s="4" t="s">
        <v>6</v>
      </c>
      <c r="H2043" s="4" t="s">
        <v>41</v>
      </c>
      <c r="I2043" s="4" t="s">
        <v>19</v>
      </c>
      <c r="J2043" s="4" t="s">
        <v>16</v>
      </c>
      <c r="K2043" s="4" t="s">
        <v>9</v>
      </c>
      <c r="L2043" s="4" t="s">
        <v>17</v>
      </c>
      <c r="M2043" s="8">
        <v>4</v>
      </c>
      <c r="N2043" s="5">
        <v>143.63</v>
      </c>
      <c r="O2043" s="6">
        <v>0</v>
      </c>
      <c r="P2043" s="5">
        <v>80.510000000000005</v>
      </c>
      <c r="Q2043" s="5">
        <f t="shared" si="124"/>
        <v>574.52</v>
      </c>
      <c r="R2043" s="5">
        <f t="shared" si="125"/>
        <v>322.04000000000002</v>
      </c>
      <c r="S2043" s="5">
        <f t="shared" si="126"/>
        <v>252.47999999999996</v>
      </c>
      <c r="T2043" s="7">
        <f t="shared" si="127"/>
        <v>0.43946250783262542</v>
      </c>
    </row>
    <row r="2044" spans="1:20" ht="15.6">
      <c r="A2044" s="2">
        <v>4286</v>
      </c>
      <c r="B2044" s="3">
        <v>46298</v>
      </c>
      <c r="C2044" s="4">
        <f>YEAR(SalesDataTable[[#This Row],[Order Date]])</f>
        <v>2026</v>
      </c>
      <c r="D2044" s="16" t="str">
        <f>"Q"&amp;ROUNDUP(MONTH(SalesDataTable[[#This Row],[Order Date]])/3,0)</f>
        <v>Q4</v>
      </c>
      <c r="E2044" s="4">
        <f>MONTH(SalesDataTable[[#This Row],[Order Date]])</f>
        <v>10</v>
      </c>
      <c r="F2044" s="16" t="str">
        <f>TEXT(SalesDataTable[[#This Row],[Order Date]],"MMM")</f>
        <v>Oct</v>
      </c>
      <c r="G2044" s="4" t="s">
        <v>6</v>
      </c>
      <c r="H2044" s="4" t="s">
        <v>27</v>
      </c>
      <c r="I2044" s="4" t="s">
        <v>19</v>
      </c>
      <c r="J2044" s="4" t="s">
        <v>3</v>
      </c>
      <c r="K2044" s="4" t="s">
        <v>23</v>
      </c>
      <c r="L2044" s="4" t="s">
        <v>24</v>
      </c>
      <c r="M2044" s="8">
        <v>4</v>
      </c>
      <c r="N2044" s="5">
        <v>341.95</v>
      </c>
      <c r="O2044" s="6">
        <v>0.05</v>
      </c>
      <c r="P2044" s="5">
        <v>199.9</v>
      </c>
      <c r="Q2044" s="5">
        <f t="shared" si="124"/>
        <v>1299.4099999999999</v>
      </c>
      <c r="R2044" s="5">
        <f t="shared" si="125"/>
        <v>799.6</v>
      </c>
      <c r="S2044" s="5">
        <f t="shared" si="126"/>
        <v>499.80999999999983</v>
      </c>
      <c r="T2044" s="7">
        <f t="shared" si="127"/>
        <v>0.38464379987840625</v>
      </c>
    </row>
    <row r="2045" spans="1:20" ht="15.6">
      <c r="A2045" s="2">
        <v>4371</v>
      </c>
      <c r="B2045" s="3">
        <v>46298</v>
      </c>
      <c r="C2045" s="4">
        <f>YEAR(SalesDataTable[[#This Row],[Order Date]])</f>
        <v>2026</v>
      </c>
      <c r="D2045" s="16" t="str">
        <f>"Q"&amp;ROUNDUP(MONTH(SalesDataTable[[#This Row],[Order Date]])/3,0)</f>
        <v>Q4</v>
      </c>
      <c r="E2045" s="4">
        <f>MONTH(SalesDataTable[[#This Row],[Order Date]])</f>
        <v>10</v>
      </c>
      <c r="F2045" s="16" t="str">
        <f>TEXT(SalesDataTable[[#This Row],[Order Date]],"MMM")</f>
        <v>Oct</v>
      </c>
      <c r="G2045" s="4" t="s">
        <v>6</v>
      </c>
      <c r="H2045" s="4" t="s">
        <v>27</v>
      </c>
      <c r="I2045" s="4" t="s">
        <v>2</v>
      </c>
      <c r="J2045" s="4" t="s">
        <v>3</v>
      </c>
      <c r="K2045" s="4" t="s">
        <v>34</v>
      </c>
      <c r="L2045" s="4" t="s">
        <v>38</v>
      </c>
      <c r="M2045" s="8">
        <v>1</v>
      </c>
      <c r="N2045" s="5">
        <v>123.81</v>
      </c>
      <c r="O2045" s="6">
        <v>0</v>
      </c>
      <c r="P2045" s="5">
        <v>68.72</v>
      </c>
      <c r="Q2045" s="5">
        <f t="shared" si="124"/>
        <v>123.81</v>
      </c>
      <c r="R2045" s="5">
        <f t="shared" si="125"/>
        <v>68.72</v>
      </c>
      <c r="S2045" s="5">
        <f t="shared" si="126"/>
        <v>55.09</v>
      </c>
      <c r="T2045" s="7">
        <f t="shared" si="127"/>
        <v>0.44495598093853489</v>
      </c>
    </row>
    <row r="2046" spans="1:20" ht="15.6">
      <c r="A2046" s="2">
        <v>905</v>
      </c>
      <c r="B2046" s="3">
        <v>46299</v>
      </c>
      <c r="C2046" s="4">
        <f>YEAR(SalesDataTable[[#This Row],[Order Date]])</f>
        <v>2026</v>
      </c>
      <c r="D2046" s="16" t="str">
        <f>"Q"&amp;ROUNDUP(MONTH(SalesDataTable[[#This Row],[Order Date]])/3,0)</f>
        <v>Q4</v>
      </c>
      <c r="E2046" s="4">
        <f>MONTH(SalesDataTable[[#This Row],[Order Date]])</f>
        <v>10</v>
      </c>
      <c r="F2046" s="16" t="str">
        <f>TEXT(SalesDataTable[[#This Row],[Order Date]],"MMM")</f>
        <v>Oct</v>
      </c>
      <c r="G2046" s="4" t="s">
        <v>11</v>
      </c>
      <c r="H2046" s="4" t="s">
        <v>18</v>
      </c>
      <c r="I2046" s="4" t="s">
        <v>2</v>
      </c>
      <c r="J2046" s="4" t="s">
        <v>13</v>
      </c>
      <c r="K2046" s="4" t="s">
        <v>9</v>
      </c>
      <c r="L2046" s="4" t="s">
        <v>17</v>
      </c>
      <c r="M2046" s="8">
        <v>1</v>
      </c>
      <c r="N2046" s="5">
        <v>146.1</v>
      </c>
      <c r="O2046" s="6">
        <v>0</v>
      </c>
      <c r="P2046" s="5">
        <v>79.739999999999995</v>
      </c>
      <c r="Q2046" s="5">
        <f t="shared" si="124"/>
        <v>146.1</v>
      </c>
      <c r="R2046" s="5">
        <f t="shared" si="125"/>
        <v>79.739999999999995</v>
      </c>
      <c r="S2046" s="5">
        <f t="shared" si="126"/>
        <v>66.36</v>
      </c>
      <c r="T2046" s="7">
        <f t="shared" si="127"/>
        <v>0.45420944558521564</v>
      </c>
    </row>
    <row r="2047" spans="1:20" ht="15.6">
      <c r="A2047" s="2">
        <v>1415</v>
      </c>
      <c r="B2047" s="3">
        <v>46299</v>
      </c>
      <c r="C2047" s="4">
        <f>YEAR(SalesDataTable[[#This Row],[Order Date]])</f>
        <v>2026</v>
      </c>
      <c r="D2047" s="16" t="str">
        <f>"Q"&amp;ROUNDUP(MONTH(SalesDataTable[[#This Row],[Order Date]])/3,0)</f>
        <v>Q4</v>
      </c>
      <c r="E2047" s="4">
        <f>MONTH(SalesDataTable[[#This Row],[Order Date]])</f>
        <v>10</v>
      </c>
      <c r="F2047" s="16" t="str">
        <f>TEXT(SalesDataTable[[#This Row],[Order Date]],"MMM")</f>
        <v>Oct</v>
      </c>
      <c r="G2047" s="4" t="s">
        <v>6</v>
      </c>
      <c r="H2047" s="4" t="s">
        <v>41</v>
      </c>
      <c r="I2047" s="4" t="s">
        <v>28</v>
      </c>
      <c r="J2047" s="4" t="s">
        <v>3</v>
      </c>
      <c r="K2047" s="4" t="s">
        <v>14</v>
      </c>
      <c r="L2047" s="4" t="s">
        <v>48</v>
      </c>
      <c r="M2047" s="8">
        <v>1</v>
      </c>
      <c r="N2047" s="5">
        <v>161.07</v>
      </c>
      <c r="O2047" s="6">
        <v>0.05</v>
      </c>
      <c r="P2047" s="5">
        <v>89.81</v>
      </c>
      <c r="Q2047" s="5">
        <f t="shared" si="124"/>
        <v>153.01649999999998</v>
      </c>
      <c r="R2047" s="5">
        <f t="shared" si="125"/>
        <v>89.81</v>
      </c>
      <c r="S2047" s="5">
        <f t="shared" si="126"/>
        <v>63.206499999999977</v>
      </c>
      <c r="T2047" s="7">
        <f t="shared" si="127"/>
        <v>0.41306983233834249</v>
      </c>
    </row>
    <row r="2048" spans="1:20" ht="15.6">
      <c r="A2048" s="2">
        <v>2205</v>
      </c>
      <c r="B2048" s="3">
        <v>46299</v>
      </c>
      <c r="C2048" s="4">
        <f>YEAR(SalesDataTable[[#This Row],[Order Date]])</f>
        <v>2026</v>
      </c>
      <c r="D2048" s="16" t="str">
        <f>"Q"&amp;ROUNDUP(MONTH(SalesDataTable[[#This Row],[Order Date]])/3,0)</f>
        <v>Q4</v>
      </c>
      <c r="E2048" s="4">
        <f>MONTH(SalesDataTable[[#This Row],[Order Date]])</f>
        <v>10</v>
      </c>
      <c r="F2048" s="16" t="str">
        <f>TEXT(SalesDataTable[[#This Row],[Order Date]],"MMM")</f>
        <v>Oct</v>
      </c>
      <c r="G2048" s="4" t="s">
        <v>20</v>
      </c>
      <c r="H2048" s="4" t="s">
        <v>47</v>
      </c>
      <c r="I2048" s="4" t="s">
        <v>2</v>
      </c>
      <c r="J2048" s="4" t="s">
        <v>13</v>
      </c>
      <c r="K2048" s="4" t="s">
        <v>9</v>
      </c>
      <c r="L2048" s="4" t="s">
        <v>10</v>
      </c>
      <c r="M2048" s="8">
        <v>5</v>
      </c>
      <c r="N2048" s="5">
        <v>90.12</v>
      </c>
      <c r="O2048" s="6">
        <v>0</v>
      </c>
      <c r="P2048" s="5">
        <v>46.67</v>
      </c>
      <c r="Q2048" s="5">
        <f t="shared" si="124"/>
        <v>450.6</v>
      </c>
      <c r="R2048" s="5">
        <f t="shared" si="125"/>
        <v>233.35000000000002</v>
      </c>
      <c r="S2048" s="5">
        <f t="shared" si="126"/>
        <v>217.25</v>
      </c>
      <c r="T2048" s="7">
        <f t="shared" si="127"/>
        <v>0.48213493120284062</v>
      </c>
    </row>
    <row r="2049" spans="1:20" ht="15.6">
      <c r="A2049" s="2">
        <v>2374</v>
      </c>
      <c r="B2049" s="3">
        <v>46299</v>
      </c>
      <c r="C2049" s="4">
        <f>YEAR(SalesDataTable[[#This Row],[Order Date]])</f>
        <v>2026</v>
      </c>
      <c r="D2049" s="16" t="str">
        <f>"Q"&amp;ROUNDUP(MONTH(SalesDataTable[[#This Row],[Order Date]])/3,0)</f>
        <v>Q4</v>
      </c>
      <c r="E2049" s="4">
        <f>MONTH(SalesDataTable[[#This Row],[Order Date]])</f>
        <v>10</v>
      </c>
      <c r="F2049" s="16" t="str">
        <f>TEXT(SalesDataTable[[#This Row],[Order Date]],"MMM")</f>
        <v>Oct</v>
      </c>
      <c r="G2049" s="4" t="s">
        <v>20</v>
      </c>
      <c r="H2049" s="4" t="s">
        <v>47</v>
      </c>
      <c r="I2049" s="4" t="s">
        <v>28</v>
      </c>
      <c r="J2049" s="4" t="s">
        <v>3</v>
      </c>
      <c r="K2049" s="4" t="s">
        <v>9</v>
      </c>
      <c r="L2049" s="4" t="s">
        <v>46</v>
      </c>
      <c r="M2049" s="8">
        <v>1</v>
      </c>
      <c r="N2049" s="5">
        <v>70.400000000000006</v>
      </c>
      <c r="O2049" s="6">
        <v>0</v>
      </c>
      <c r="P2049" s="5">
        <v>32.43</v>
      </c>
      <c r="Q2049" s="5">
        <f t="shared" si="124"/>
        <v>70.400000000000006</v>
      </c>
      <c r="R2049" s="5">
        <f t="shared" si="125"/>
        <v>32.43</v>
      </c>
      <c r="S2049" s="5">
        <f t="shared" si="126"/>
        <v>37.970000000000006</v>
      </c>
      <c r="T2049" s="7">
        <f t="shared" si="127"/>
        <v>0.53934659090909098</v>
      </c>
    </row>
    <row r="2050" spans="1:20" ht="15.6">
      <c r="A2050" s="2">
        <v>4840</v>
      </c>
      <c r="B2050" s="3">
        <v>46299</v>
      </c>
      <c r="C2050" s="4">
        <f>YEAR(SalesDataTable[[#This Row],[Order Date]])</f>
        <v>2026</v>
      </c>
      <c r="D2050" s="16" t="str">
        <f>"Q"&amp;ROUNDUP(MONTH(SalesDataTable[[#This Row],[Order Date]])/3,0)</f>
        <v>Q4</v>
      </c>
      <c r="E2050" s="4">
        <f>MONTH(SalesDataTable[[#This Row],[Order Date]])</f>
        <v>10</v>
      </c>
      <c r="F2050" s="16" t="str">
        <f>TEXT(SalesDataTable[[#This Row],[Order Date]],"MMM")</f>
        <v>Oct</v>
      </c>
      <c r="G2050" s="4" t="s">
        <v>6</v>
      </c>
      <c r="H2050" s="4" t="s">
        <v>43</v>
      </c>
      <c r="I2050" s="4" t="s">
        <v>8</v>
      </c>
      <c r="J2050" s="4" t="s">
        <v>16</v>
      </c>
      <c r="K2050" s="4" t="s">
        <v>23</v>
      </c>
      <c r="L2050" s="4" t="s">
        <v>29</v>
      </c>
      <c r="M2050" s="8">
        <v>6</v>
      </c>
      <c r="N2050" s="5">
        <v>191.08</v>
      </c>
      <c r="O2050" s="6">
        <v>0.1</v>
      </c>
      <c r="P2050" s="5">
        <v>102.93</v>
      </c>
      <c r="Q2050" s="5">
        <f t="shared" ref="Q2050:Q2113" si="128">M2050*N2050*(1-O2050)</f>
        <v>1031.8320000000001</v>
      </c>
      <c r="R2050" s="5">
        <f t="shared" ref="R2050:R2113" si="129">M2050*P2050</f>
        <v>617.58000000000004</v>
      </c>
      <c r="S2050" s="5">
        <f t="shared" ref="S2050:S2113" si="130">Q2050-R2050</f>
        <v>414.25200000000007</v>
      </c>
      <c r="T2050" s="7">
        <f t="shared" ref="T2050:T2113" si="131">IFERROR(S2050/Q2050,0)</f>
        <v>0.40147233270532412</v>
      </c>
    </row>
    <row r="2051" spans="1:20" ht="15.6">
      <c r="A2051" s="2">
        <v>4984</v>
      </c>
      <c r="B2051" s="3">
        <v>46299</v>
      </c>
      <c r="C2051" s="4">
        <f>YEAR(SalesDataTable[[#This Row],[Order Date]])</f>
        <v>2026</v>
      </c>
      <c r="D2051" s="16" t="str">
        <f>"Q"&amp;ROUNDUP(MONTH(SalesDataTable[[#This Row],[Order Date]])/3,0)</f>
        <v>Q4</v>
      </c>
      <c r="E2051" s="4">
        <f>MONTH(SalesDataTable[[#This Row],[Order Date]])</f>
        <v>10</v>
      </c>
      <c r="F2051" s="16" t="str">
        <f>TEXT(SalesDataTable[[#This Row],[Order Date]],"MMM")</f>
        <v>Oct</v>
      </c>
      <c r="G2051" s="4" t="s">
        <v>11</v>
      </c>
      <c r="H2051" s="4" t="s">
        <v>52</v>
      </c>
      <c r="I2051" s="4" t="s">
        <v>2</v>
      </c>
      <c r="J2051" s="4" t="s">
        <v>3</v>
      </c>
      <c r="K2051" s="4" t="s">
        <v>34</v>
      </c>
      <c r="L2051" s="4" t="s">
        <v>42</v>
      </c>
      <c r="M2051" s="8">
        <v>1</v>
      </c>
      <c r="N2051" s="5">
        <v>36.590000000000003</v>
      </c>
      <c r="O2051" s="6">
        <v>0</v>
      </c>
      <c r="P2051" s="5">
        <v>13.62</v>
      </c>
      <c r="Q2051" s="5">
        <f t="shared" si="128"/>
        <v>36.590000000000003</v>
      </c>
      <c r="R2051" s="5">
        <f t="shared" si="129"/>
        <v>13.62</v>
      </c>
      <c r="S2051" s="5">
        <f t="shared" si="130"/>
        <v>22.970000000000006</v>
      </c>
      <c r="T2051" s="7">
        <f t="shared" si="131"/>
        <v>0.62776714949439749</v>
      </c>
    </row>
    <row r="2052" spans="1:20" ht="15.6">
      <c r="A2052" s="2">
        <v>641</v>
      </c>
      <c r="B2052" s="3">
        <v>46300</v>
      </c>
      <c r="C2052" s="4">
        <f>YEAR(SalesDataTable[[#This Row],[Order Date]])</f>
        <v>2026</v>
      </c>
      <c r="D2052" s="16" t="str">
        <f>"Q"&amp;ROUNDUP(MONTH(SalesDataTable[[#This Row],[Order Date]])/3,0)</f>
        <v>Q4</v>
      </c>
      <c r="E2052" s="4">
        <f>MONTH(SalesDataTable[[#This Row],[Order Date]])</f>
        <v>10</v>
      </c>
      <c r="F2052" s="16" t="str">
        <f>TEXT(SalesDataTable[[#This Row],[Order Date]],"MMM")</f>
        <v>Oct</v>
      </c>
      <c r="G2052" s="4" t="s">
        <v>6</v>
      </c>
      <c r="H2052" s="4" t="s">
        <v>41</v>
      </c>
      <c r="I2052" s="4" t="s">
        <v>19</v>
      </c>
      <c r="J2052" s="4" t="s">
        <v>3</v>
      </c>
      <c r="K2052" s="4" t="s">
        <v>23</v>
      </c>
      <c r="L2052" s="4" t="s">
        <v>51</v>
      </c>
      <c r="M2052" s="8">
        <v>2</v>
      </c>
      <c r="N2052" s="5">
        <v>125.38</v>
      </c>
      <c r="O2052" s="6">
        <v>0.05</v>
      </c>
      <c r="P2052" s="5">
        <v>59.12</v>
      </c>
      <c r="Q2052" s="5">
        <f t="shared" si="128"/>
        <v>238.22199999999998</v>
      </c>
      <c r="R2052" s="5">
        <f t="shared" si="129"/>
        <v>118.24</v>
      </c>
      <c r="S2052" s="5">
        <f t="shared" si="130"/>
        <v>119.98199999999999</v>
      </c>
      <c r="T2052" s="7">
        <f t="shared" si="131"/>
        <v>0.5036562534106841</v>
      </c>
    </row>
    <row r="2053" spans="1:20" ht="15.6">
      <c r="A2053" s="2">
        <v>1358</v>
      </c>
      <c r="B2053" s="3">
        <v>46300</v>
      </c>
      <c r="C2053" s="4">
        <f>YEAR(SalesDataTable[[#This Row],[Order Date]])</f>
        <v>2026</v>
      </c>
      <c r="D2053" s="16" t="str">
        <f>"Q"&amp;ROUNDUP(MONTH(SalesDataTable[[#This Row],[Order Date]])/3,0)</f>
        <v>Q4</v>
      </c>
      <c r="E2053" s="4">
        <f>MONTH(SalesDataTable[[#This Row],[Order Date]])</f>
        <v>10</v>
      </c>
      <c r="F2053" s="16" t="str">
        <f>TEXT(SalesDataTable[[#This Row],[Order Date]],"MMM")</f>
        <v>Oct</v>
      </c>
      <c r="G2053" s="4" t="s">
        <v>0</v>
      </c>
      <c r="H2053" s="4" t="s">
        <v>1</v>
      </c>
      <c r="I2053" s="4" t="s">
        <v>2</v>
      </c>
      <c r="J2053" s="4" t="s">
        <v>13</v>
      </c>
      <c r="K2053" s="4" t="s">
        <v>14</v>
      </c>
      <c r="L2053" s="4" t="s">
        <v>15</v>
      </c>
      <c r="M2053" s="8">
        <v>1</v>
      </c>
      <c r="N2053" s="5">
        <v>35.71</v>
      </c>
      <c r="O2053" s="6">
        <v>0</v>
      </c>
      <c r="P2053" s="5">
        <v>13.3</v>
      </c>
      <c r="Q2053" s="5">
        <f t="shared" si="128"/>
        <v>35.71</v>
      </c>
      <c r="R2053" s="5">
        <f t="shared" si="129"/>
        <v>13.3</v>
      </c>
      <c r="S2053" s="5">
        <f t="shared" si="130"/>
        <v>22.41</v>
      </c>
      <c r="T2053" s="7">
        <f t="shared" si="131"/>
        <v>0.62755530663679637</v>
      </c>
    </row>
    <row r="2054" spans="1:20" ht="15.6">
      <c r="A2054" s="2">
        <v>3904</v>
      </c>
      <c r="B2054" s="3">
        <v>46300</v>
      </c>
      <c r="C2054" s="4">
        <f>YEAR(SalesDataTable[[#This Row],[Order Date]])</f>
        <v>2026</v>
      </c>
      <c r="D2054" s="16" t="str">
        <f>"Q"&amp;ROUNDUP(MONTH(SalesDataTable[[#This Row],[Order Date]])/3,0)</f>
        <v>Q4</v>
      </c>
      <c r="E2054" s="4">
        <f>MONTH(SalesDataTable[[#This Row],[Order Date]])</f>
        <v>10</v>
      </c>
      <c r="F2054" s="16" t="str">
        <f>TEXT(SalesDataTable[[#This Row],[Order Date]],"MMM")</f>
        <v>Oct</v>
      </c>
      <c r="G2054" s="4" t="s">
        <v>6</v>
      </c>
      <c r="H2054" s="4" t="s">
        <v>27</v>
      </c>
      <c r="I2054" s="4" t="s">
        <v>2</v>
      </c>
      <c r="J2054" s="4" t="s">
        <v>3</v>
      </c>
      <c r="K2054" s="4" t="s">
        <v>14</v>
      </c>
      <c r="L2054" s="4" t="s">
        <v>32</v>
      </c>
      <c r="M2054" s="8">
        <v>2</v>
      </c>
      <c r="N2054" s="5">
        <v>46.72</v>
      </c>
      <c r="O2054" s="6">
        <v>0</v>
      </c>
      <c r="P2054" s="5">
        <v>18.39</v>
      </c>
      <c r="Q2054" s="5">
        <f t="shared" si="128"/>
        <v>93.44</v>
      </c>
      <c r="R2054" s="5">
        <f t="shared" si="129"/>
        <v>36.78</v>
      </c>
      <c r="S2054" s="5">
        <f t="shared" si="130"/>
        <v>56.66</v>
      </c>
      <c r="T2054" s="7">
        <f t="shared" si="131"/>
        <v>0.60637842465753422</v>
      </c>
    </row>
    <row r="2055" spans="1:20" ht="15.6">
      <c r="A2055" s="2">
        <v>4336</v>
      </c>
      <c r="B2055" s="3">
        <v>46300</v>
      </c>
      <c r="C2055" s="4">
        <f>YEAR(SalesDataTable[[#This Row],[Order Date]])</f>
        <v>2026</v>
      </c>
      <c r="D2055" s="16" t="str">
        <f>"Q"&amp;ROUNDUP(MONTH(SalesDataTable[[#This Row],[Order Date]])/3,0)</f>
        <v>Q4</v>
      </c>
      <c r="E2055" s="4">
        <f>MONTH(SalesDataTable[[#This Row],[Order Date]])</f>
        <v>10</v>
      </c>
      <c r="F2055" s="16" t="str">
        <f>TEXT(SalesDataTable[[#This Row],[Order Date]],"MMM")</f>
        <v>Oct</v>
      </c>
      <c r="G2055" s="4" t="s">
        <v>0</v>
      </c>
      <c r="H2055" s="4" t="s">
        <v>50</v>
      </c>
      <c r="I2055" s="4" t="s">
        <v>28</v>
      </c>
      <c r="J2055" s="4" t="s">
        <v>3</v>
      </c>
      <c r="K2055" s="4" t="s">
        <v>9</v>
      </c>
      <c r="L2055" s="4" t="s">
        <v>17</v>
      </c>
      <c r="M2055" s="8">
        <v>1</v>
      </c>
      <c r="N2055" s="5">
        <v>143.16999999999999</v>
      </c>
      <c r="O2055" s="6">
        <v>0.05</v>
      </c>
      <c r="P2055" s="5">
        <v>81.290000000000006</v>
      </c>
      <c r="Q2055" s="5">
        <f t="shared" si="128"/>
        <v>136.01149999999998</v>
      </c>
      <c r="R2055" s="5">
        <f t="shared" si="129"/>
        <v>81.290000000000006</v>
      </c>
      <c r="S2055" s="5">
        <f t="shared" si="130"/>
        <v>54.721499999999978</v>
      </c>
      <c r="T2055" s="7">
        <f t="shared" si="131"/>
        <v>0.40232995004098904</v>
      </c>
    </row>
    <row r="2056" spans="1:20" ht="15.6">
      <c r="A2056" s="2">
        <v>4705</v>
      </c>
      <c r="B2056" s="3">
        <v>46300</v>
      </c>
      <c r="C2056" s="4">
        <f>YEAR(SalesDataTable[[#This Row],[Order Date]])</f>
        <v>2026</v>
      </c>
      <c r="D2056" s="16" t="str">
        <f>"Q"&amp;ROUNDUP(MONTH(SalesDataTable[[#This Row],[Order Date]])/3,0)</f>
        <v>Q4</v>
      </c>
      <c r="E2056" s="4">
        <f>MONTH(SalesDataTable[[#This Row],[Order Date]])</f>
        <v>10</v>
      </c>
      <c r="F2056" s="16" t="str">
        <f>TEXT(SalesDataTable[[#This Row],[Order Date]],"MMM")</f>
        <v>Oct</v>
      </c>
      <c r="G2056" s="4" t="s">
        <v>0</v>
      </c>
      <c r="H2056" s="4" t="s">
        <v>1</v>
      </c>
      <c r="I2056" s="4" t="s">
        <v>19</v>
      </c>
      <c r="J2056" s="4" t="s">
        <v>3</v>
      </c>
      <c r="K2056" s="4" t="s">
        <v>23</v>
      </c>
      <c r="L2056" s="4" t="s">
        <v>51</v>
      </c>
      <c r="M2056" s="8">
        <v>1</v>
      </c>
      <c r="N2056" s="5">
        <v>125.88</v>
      </c>
      <c r="O2056" s="6">
        <v>0</v>
      </c>
      <c r="P2056" s="5">
        <v>62.46</v>
      </c>
      <c r="Q2056" s="5">
        <f t="shared" si="128"/>
        <v>125.88</v>
      </c>
      <c r="R2056" s="5">
        <f t="shared" si="129"/>
        <v>62.46</v>
      </c>
      <c r="S2056" s="5">
        <f t="shared" si="130"/>
        <v>63.419999999999995</v>
      </c>
      <c r="T2056" s="7">
        <f t="shared" si="131"/>
        <v>0.50381315538608196</v>
      </c>
    </row>
    <row r="2057" spans="1:20" ht="15.6">
      <c r="A2057" s="2">
        <v>1094</v>
      </c>
      <c r="B2057" s="3">
        <v>46301</v>
      </c>
      <c r="C2057" s="4">
        <f>YEAR(SalesDataTable[[#This Row],[Order Date]])</f>
        <v>2026</v>
      </c>
      <c r="D2057" s="16" t="str">
        <f>"Q"&amp;ROUNDUP(MONTH(SalesDataTable[[#This Row],[Order Date]])/3,0)</f>
        <v>Q4</v>
      </c>
      <c r="E2057" s="4">
        <f>MONTH(SalesDataTable[[#This Row],[Order Date]])</f>
        <v>10</v>
      </c>
      <c r="F2057" s="16" t="str">
        <f>TEXT(SalesDataTable[[#This Row],[Order Date]],"MMM")</f>
        <v>Oct</v>
      </c>
      <c r="G2057" s="4" t="s">
        <v>20</v>
      </c>
      <c r="H2057" s="4" t="s">
        <v>21</v>
      </c>
      <c r="I2057" s="4" t="s">
        <v>2</v>
      </c>
      <c r="J2057" s="4" t="s">
        <v>13</v>
      </c>
      <c r="K2057" s="4" t="s">
        <v>34</v>
      </c>
      <c r="L2057" s="4" t="s">
        <v>38</v>
      </c>
      <c r="M2057" s="8">
        <v>2</v>
      </c>
      <c r="N2057" s="5">
        <v>121.81</v>
      </c>
      <c r="O2057" s="6">
        <v>0.05</v>
      </c>
      <c r="P2057" s="5">
        <v>67.72</v>
      </c>
      <c r="Q2057" s="5">
        <f t="shared" si="128"/>
        <v>231.43899999999999</v>
      </c>
      <c r="R2057" s="5">
        <f t="shared" si="129"/>
        <v>135.44</v>
      </c>
      <c r="S2057" s="5">
        <f t="shared" si="130"/>
        <v>95.998999999999995</v>
      </c>
      <c r="T2057" s="7">
        <f t="shared" si="131"/>
        <v>0.41479180259161158</v>
      </c>
    </row>
    <row r="2058" spans="1:20" ht="15.6">
      <c r="A2058" s="2">
        <v>3926</v>
      </c>
      <c r="B2058" s="3">
        <v>46301</v>
      </c>
      <c r="C2058" s="4">
        <f>YEAR(SalesDataTable[[#This Row],[Order Date]])</f>
        <v>2026</v>
      </c>
      <c r="D2058" s="16" t="str">
        <f>"Q"&amp;ROUNDUP(MONTH(SalesDataTable[[#This Row],[Order Date]])/3,0)</f>
        <v>Q4</v>
      </c>
      <c r="E2058" s="4">
        <f>MONTH(SalesDataTable[[#This Row],[Order Date]])</f>
        <v>10</v>
      </c>
      <c r="F2058" s="16" t="str">
        <f>TEXT(SalesDataTable[[#This Row],[Order Date]],"MMM")</f>
        <v>Oct</v>
      </c>
      <c r="G2058" s="4" t="s">
        <v>11</v>
      </c>
      <c r="H2058" s="4" t="s">
        <v>25</v>
      </c>
      <c r="I2058" s="4" t="s">
        <v>2</v>
      </c>
      <c r="J2058" s="4" t="s">
        <v>16</v>
      </c>
      <c r="K2058" s="4" t="s">
        <v>9</v>
      </c>
      <c r="L2058" s="4" t="s">
        <v>37</v>
      </c>
      <c r="M2058" s="8">
        <v>6</v>
      </c>
      <c r="N2058" s="5">
        <v>154.93</v>
      </c>
      <c r="O2058" s="6">
        <v>0.05</v>
      </c>
      <c r="P2058" s="5">
        <v>79.430000000000007</v>
      </c>
      <c r="Q2058" s="5">
        <f t="shared" si="128"/>
        <v>883.101</v>
      </c>
      <c r="R2058" s="5">
        <f t="shared" si="129"/>
        <v>476.58000000000004</v>
      </c>
      <c r="S2058" s="5">
        <f t="shared" si="130"/>
        <v>406.52099999999996</v>
      </c>
      <c r="T2058" s="7">
        <f t="shared" si="131"/>
        <v>0.46033352923391546</v>
      </c>
    </row>
    <row r="2059" spans="1:20" ht="15.6">
      <c r="A2059" s="2">
        <v>524</v>
      </c>
      <c r="B2059" s="3">
        <v>46302</v>
      </c>
      <c r="C2059" s="4">
        <f>YEAR(SalesDataTable[[#This Row],[Order Date]])</f>
        <v>2026</v>
      </c>
      <c r="D2059" s="16" t="str">
        <f>"Q"&amp;ROUNDUP(MONTH(SalesDataTable[[#This Row],[Order Date]])/3,0)</f>
        <v>Q4</v>
      </c>
      <c r="E2059" s="4">
        <f>MONTH(SalesDataTable[[#This Row],[Order Date]])</f>
        <v>10</v>
      </c>
      <c r="F2059" s="16" t="str">
        <f>TEXT(SalesDataTable[[#This Row],[Order Date]],"MMM")</f>
        <v>Oct</v>
      </c>
      <c r="G2059" s="4" t="s">
        <v>20</v>
      </c>
      <c r="H2059" s="4" t="s">
        <v>33</v>
      </c>
      <c r="I2059" s="4" t="s">
        <v>19</v>
      </c>
      <c r="J2059" s="4" t="s">
        <v>13</v>
      </c>
      <c r="K2059" s="4" t="s">
        <v>4</v>
      </c>
      <c r="L2059" s="4" t="s">
        <v>30</v>
      </c>
      <c r="M2059" s="8">
        <v>2</v>
      </c>
      <c r="N2059" s="5">
        <v>101.1</v>
      </c>
      <c r="O2059" s="6">
        <v>0.15</v>
      </c>
      <c r="P2059" s="5">
        <v>51.61</v>
      </c>
      <c r="Q2059" s="5">
        <f t="shared" si="128"/>
        <v>171.86999999999998</v>
      </c>
      <c r="R2059" s="5">
        <f t="shared" si="129"/>
        <v>103.22</v>
      </c>
      <c r="S2059" s="5">
        <f t="shared" si="130"/>
        <v>68.649999999999977</v>
      </c>
      <c r="T2059" s="7">
        <f t="shared" si="131"/>
        <v>0.39942980159422814</v>
      </c>
    </row>
    <row r="2060" spans="1:20" ht="15.6">
      <c r="A2060" s="2">
        <v>2277</v>
      </c>
      <c r="B2060" s="3">
        <v>46302</v>
      </c>
      <c r="C2060" s="4">
        <f>YEAR(SalesDataTable[[#This Row],[Order Date]])</f>
        <v>2026</v>
      </c>
      <c r="D2060" s="16" t="str">
        <f>"Q"&amp;ROUNDUP(MONTH(SalesDataTable[[#This Row],[Order Date]])/3,0)</f>
        <v>Q4</v>
      </c>
      <c r="E2060" s="4">
        <f>MONTH(SalesDataTable[[#This Row],[Order Date]])</f>
        <v>10</v>
      </c>
      <c r="F2060" s="16" t="str">
        <f>TEXT(SalesDataTable[[#This Row],[Order Date]],"MMM")</f>
        <v>Oct</v>
      </c>
      <c r="G2060" s="4" t="s">
        <v>0</v>
      </c>
      <c r="H2060" s="4" t="s">
        <v>1</v>
      </c>
      <c r="I2060" s="4" t="s">
        <v>2</v>
      </c>
      <c r="J2060" s="4" t="s">
        <v>13</v>
      </c>
      <c r="K2060" s="4" t="s">
        <v>4</v>
      </c>
      <c r="L2060" s="4" t="s">
        <v>30</v>
      </c>
      <c r="M2060" s="8">
        <v>2</v>
      </c>
      <c r="N2060" s="5">
        <v>105</v>
      </c>
      <c r="O2060" s="6">
        <v>0</v>
      </c>
      <c r="P2060" s="5">
        <v>50.3</v>
      </c>
      <c r="Q2060" s="5">
        <f t="shared" si="128"/>
        <v>210</v>
      </c>
      <c r="R2060" s="5">
        <f t="shared" si="129"/>
        <v>100.6</v>
      </c>
      <c r="S2060" s="5">
        <f t="shared" si="130"/>
        <v>109.4</v>
      </c>
      <c r="T2060" s="7">
        <f t="shared" si="131"/>
        <v>0.52095238095238094</v>
      </c>
    </row>
    <row r="2061" spans="1:20" ht="15.6">
      <c r="A2061" s="2">
        <v>2442</v>
      </c>
      <c r="B2061" s="3">
        <v>46302</v>
      </c>
      <c r="C2061" s="4">
        <f>YEAR(SalesDataTable[[#This Row],[Order Date]])</f>
        <v>2026</v>
      </c>
      <c r="D2061" s="16" t="str">
        <f>"Q"&amp;ROUNDUP(MONTH(SalesDataTable[[#This Row],[Order Date]])/3,0)</f>
        <v>Q4</v>
      </c>
      <c r="E2061" s="4">
        <f>MONTH(SalesDataTable[[#This Row],[Order Date]])</f>
        <v>10</v>
      </c>
      <c r="F2061" s="16" t="str">
        <f>TEXT(SalesDataTable[[#This Row],[Order Date]],"MMM")</f>
        <v>Oct</v>
      </c>
      <c r="G2061" s="4" t="s">
        <v>11</v>
      </c>
      <c r="H2061" s="4" t="s">
        <v>12</v>
      </c>
      <c r="I2061" s="4" t="s">
        <v>8</v>
      </c>
      <c r="J2061" s="4" t="s">
        <v>16</v>
      </c>
      <c r="K2061" s="4" t="s">
        <v>9</v>
      </c>
      <c r="L2061" s="4" t="s">
        <v>37</v>
      </c>
      <c r="M2061" s="8">
        <v>4</v>
      </c>
      <c r="N2061" s="5">
        <v>157.12</v>
      </c>
      <c r="O2061" s="6">
        <v>0.15</v>
      </c>
      <c r="P2061" s="5">
        <v>77.98</v>
      </c>
      <c r="Q2061" s="5">
        <f t="shared" si="128"/>
        <v>534.20799999999997</v>
      </c>
      <c r="R2061" s="5">
        <f t="shared" si="129"/>
        <v>311.92</v>
      </c>
      <c r="S2061" s="5">
        <f t="shared" si="130"/>
        <v>222.28799999999995</v>
      </c>
      <c r="T2061" s="7">
        <f t="shared" si="131"/>
        <v>0.41610758356295668</v>
      </c>
    </row>
    <row r="2062" spans="1:20" ht="15.6">
      <c r="A2062" s="2">
        <v>2809</v>
      </c>
      <c r="B2062" s="3">
        <v>46302</v>
      </c>
      <c r="C2062" s="4">
        <f>YEAR(SalesDataTable[[#This Row],[Order Date]])</f>
        <v>2026</v>
      </c>
      <c r="D2062" s="16" t="str">
        <f>"Q"&amp;ROUNDUP(MONTH(SalesDataTable[[#This Row],[Order Date]])/3,0)</f>
        <v>Q4</v>
      </c>
      <c r="E2062" s="4">
        <f>MONTH(SalesDataTable[[#This Row],[Order Date]])</f>
        <v>10</v>
      </c>
      <c r="F2062" s="16" t="str">
        <f>TEXT(SalesDataTable[[#This Row],[Order Date]],"MMM")</f>
        <v>Oct</v>
      </c>
      <c r="G2062" s="4" t="s">
        <v>20</v>
      </c>
      <c r="H2062" s="4" t="s">
        <v>33</v>
      </c>
      <c r="I2062" s="4" t="s">
        <v>2</v>
      </c>
      <c r="J2062" s="4" t="s">
        <v>3</v>
      </c>
      <c r="K2062" s="4" t="s">
        <v>9</v>
      </c>
      <c r="L2062" s="4" t="s">
        <v>46</v>
      </c>
      <c r="M2062" s="8">
        <v>3</v>
      </c>
      <c r="N2062" s="5">
        <v>70.239999999999995</v>
      </c>
      <c r="O2062" s="6">
        <v>0.05</v>
      </c>
      <c r="P2062" s="5">
        <v>31.96</v>
      </c>
      <c r="Q2062" s="5">
        <f t="shared" si="128"/>
        <v>200.18399999999997</v>
      </c>
      <c r="R2062" s="5">
        <f t="shared" si="129"/>
        <v>95.88</v>
      </c>
      <c r="S2062" s="5">
        <f t="shared" si="130"/>
        <v>104.30399999999997</v>
      </c>
      <c r="T2062" s="7">
        <f t="shared" si="131"/>
        <v>0.5210406426087999</v>
      </c>
    </row>
    <row r="2063" spans="1:20" ht="15.6">
      <c r="A2063" s="2">
        <v>2946</v>
      </c>
      <c r="B2063" s="3">
        <v>46302</v>
      </c>
      <c r="C2063" s="4">
        <f>YEAR(SalesDataTable[[#This Row],[Order Date]])</f>
        <v>2026</v>
      </c>
      <c r="D2063" s="16" t="str">
        <f>"Q"&amp;ROUNDUP(MONTH(SalesDataTable[[#This Row],[Order Date]])/3,0)</f>
        <v>Q4</v>
      </c>
      <c r="E2063" s="4">
        <f>MONTH(SalesDataTable[[#This Row],[Order Date]])</f>
        <v>10</v>
      </c>
      <c r="F2063" s="16" t="str">
        <f>TEXT(SalesDataTable[[#This Row],[Order Date]],"MMM")</f>
        <v>Oct</v>
      </c>
      <c r="G2063" s="4" t="s">
        <v>11</v>
      </c>
      <c r="H2063" s="4" t="s">
        <v>52</v>
      </c>
      <c r="I2063" s="4" t="s">
        <v>2</v>
      </c>
      <c r="J2063" s="4" t="s">
        <v>3</v>
      </c>
      <c r="K2063" s="4" t="s">
        <v>4</v>
      </c>
      <c r="L2063" s="4" t="s">
        <v>30</v>
      </c>
      <c r="M2063" s="8">
        <v>1</v>
      </c>
      <c r="N2063" s="5">
        <v>103.48</v>
      </c>
      <c r="O2063" s="6">
        <v>0.1</v>
      </c>
      <c r="P2063" s="5">
        <v>51.33</v>
      </c>
      <c r="Q2063" s="5">
        <f t="shared" si="128"/>
        <v>93.132000000000005</v>
      </c>
      <c r="R2063" s="5">
        <f t="shared" si="129"/>
        <v>51.33</v>
      </c>
      <c r="S2063" s="5">
        <f t="shared" si="130"/>
        <v>41.802000000000007</v>
      </c>
      <c r="T2063" s="7">
        <f t="shared" si="131"/>
        <v>0.4488467980930293</v>
      </c>
    </row>
    <row r="2064" spans="1:20" ht="15.6">
      <c r="A2064" s="2">
        <v>4147</v>
      </c>
      <c r="B2064" s="3">
        <v>46302</v>
      </c>
      <c r="C2064" s="4">
        <f>YEAR(SalesDataTable[[#This Row],[Order Date]])</f>
        <v>2026</v>
      </c>
      <c r="D2064" s="16" t="str">
        <f>"Q"&amp;ROUNDUP(MONTH(SalesDataTable[[#This Row],[Order Date]])/3,0)</f>
        <v>Q4</v>
      </c>
      <c r="E2064" s="4">
        <f>MONTH(SalesDataTable[[#This Row],[Order Date]])</f>
        <v>10</v>
      </c>
      <c r="F2064" s="16" t="str">
        <f>TEXT(SalesDataTable[[#This Row],[Order Date]],"MMM")</f>
        <v>Oct</v>
      </c>
      <c r="G2064" s="4" t="s">
        <v>6</v>
      </c>
      <c r="H2064" s="4" t="s">
        <v>43</v>
      </c>
      <c r="I2064" s="4" t="s">
        <v>19</v>
      </c>
      <c r="J2064" s="4" t="s">
        <v>3</v>
      </c>
      <c r="K2064" s="4" t="s">
        <v>4</v>
      </c>
      <c r="L2064" s="4" t="s">
        <v>26</v>
      </c>
      <c r="M2064" s="8">
        <v>3</v>
      </c>
      <c r="N2064" s="5">
        <v>40.770000000000003</v>
      </c>
      <c r="O2064" s="6">
        <v>0.05</v>
      </c>
      <c r="P2064" s="5">
        <v>16.68</v>
      </c>
      <c r="Q2064" s="5">
        <f t="shared" si="128"/>
        <v>116.19449999999999</v>
      </c>
      <c r="R2064" s="5">
        <f t="shared" si="129"/>
        <v>50.04</v>
      </c>
      <c r="S2064" s="5">
        <f t="shared" si="130"/>
        <v>66.154499999999985</v>
      </c>
      <c r="T2064" s="7">
        <f t="shared" si="131"/>
        <v>0.56934278300608021</v>
      </c>
    </row>
    <row r="2065" spans="1:20" ht="15.6">
      <c r="A2065" s="2">
        <v>4164</v>
      </c>
      <c r="B2065" s="3">
        <v>46302</v>
      </c>
      <c r="C2065" s="4">
        <f>YEAR(SalesDataTable[[#This Row],[Order Date]])</f>
        <v>2026</v>
      </c>
      <c r="D2065" s="16" t="str">
        <f>"Q"&amp;ROUNDUP(MONTH(SalesDataTable[[#This Row],[Order Date]])/3,0)</f>
        <v>Q4</v>
      </c>
      <c r="E2065" s="4">
        <f>MONTH(SalesDataTable[[#This Row],[Order Date]])</f>
        <v>10</v>
      </c>
      <c r="F2065" s="16" t="str">
        <f>TEXT(SalesDataTable[[#This Row],[Order Date]],"MMM")</f>
        <v>Oct</v>
      </c>
      <c r="G2065" s="4" t="s">
        <v>0</v>
      </c>
      <c r="H2065" s="4" t="s">
        <v>36</v>
      </c>
      <c r="I2065" s="4" t="s">
        <v>19</v>
      </c>
      <c r="J2065" s="4" t="s">
        <v>13</v>
      </c>
      <c r="K2065" s="4" t="s">
        <v>9</v>
      </c>
      <c r="L2065" s="4" t="s">
        <v>17</v>
      </c>
      <c r="M2065" s="8">
        <v>2</v>
      </c>
      <c r="N2065" s="5">
        <v>143.41999999999999</v>
      </c>
      <c r="O2065" s="6">
        <v>0</v>
      </c>
      <c r="P2065" s="5">
        <v>81.44</v>
      </c>
      <c r="Q2065" s="5">
        <f t="shared" si="128"/>
        <v>286.83999999999997</v>
      </c>
      <c r="R2065" s="5">
        <f t="shared" si="129"/>
        <v>162.88</v>
      </c>
      <c r="S2065" s="5">
        <f t="shared" si="130"/>
        <v>123.95999999999998</v>
      </c>
      <c r="T2065" s="7">
        <f t="shared" si="131"/>
        <v>0.43215730023706594</v>
      </c>
    </row>
    <row r="2066" spans="1:20" ht="15.6">
      <c r="A2066" s="2">
        <v>4275</v>
      </c>
      <c r="B2066" s="3">
        <v>46302</v>
      </c>
      <c r="C2066" s="4">
        <f>YEAR(SalesDataTable[[#This Row],[Order Date]])</f>
        <v>2026</v>
      </c>
      <c r="D2066" s="16" t="str">
        <f>"Q"&amp;ROUNDUP(MONTH(SalesDataTable[[#This Row],[Order Date]])/3,0)</f>
        <v>Q4</v>
      </c>
      <c r="E2066" s="4">
        <f>MONTH(SalesDataTable[[#This Row],[Order Date]])</f>
        <v>10</v>
      </c>
      <c r="F2066" s="16" t="str">
        <f>TEXT(SalesDataTable[[#This Row],[Order Date]],"MMM")</f>
        <v>Oct</v>
      </c>
      <c r="G2066" s="4" t="s">
        <v>20</v>
      </c>
      <c r="H2066" s="4" t="s">
        <v>31</v>
      </c>
      <c r="I2066" s="4" t="s">
        <v>28</v>
      </c>
      <c r="J2066" s="4" t="s">
        <v>3</v>
      </c>
      <c r="K2066" s="4" t="s">
        <v>4</v>
      </c>
      <c r="L2066" s="4" t="s">
        <v>22</v>
      </c>
      <c r="M2066" s="8">
        <v>1</v>
      </c>
      <c r="N2066" s="5">
        <v>49.56</v>
      </c>
      <c r="O2066" s="6">
        <v>0.05</v>
      </c>
      <c r="P2066" s="5">
        <v>22.88</v>
      </c>
      <c r="Q2066" s="5">
        <f t="shared" si="128"/>
        <v>47.082000000000001</v>
      </c>
      <c r="R2066" s="5">
        <f t="shared" si="129"/>
        <v>22.88</v>
      </c>
      <c r="S2066" s="5">
        <f t="shared" si="130"/>
        <v>24.202000000000002</v>
      </c>
      <c r="T2066" s="7">
        <f t="shared" si="131"/>
        <v>0.51403933562720361</v>
      </c>
    </row>
    <row r="2067" spans="1:20" ht="15.6">
      <c r="A2067" s="2">
        <v>5062</v>
      </c>
      <c r="B2067" s="3">
        <v>46302</v>
      </c>
      <c r="C2067" s="4">
        <f>YEAR(SalesDataTable[[#This Row],[Order Date]])</f>
        <v>2026</v>
      </c>
      <c r="D2067" s="16" t="str">
        <f>"Q"&amp;ROUNDUP(MONTH(SalesDataTable[[#This Row],[Order Date]])/3,0)</f>
        <v>Q4</v>
      </c>
      <c r="E2067" s="4">
        <f>MONTH(SalesDataTable[[#This Row],[Order Date]])</f>
        <v>10</v>
      </c>
      <c r="F2067" s="16" t="str">
        <f>TEXT(SalesDataTable[[#This Row],[Order Date]],"MMM")</f>
        <v>Oct</v>
      </c>
      <c r="G2067" s="4" t="s">
        <v>6</v>
      </c>
      <c r="H2067" s="4" t="s">
        <v>43</v>
      </c>
      <c r="I2067" s="4" t="s">
        <v>2</v>
      </c>
      <c r="J2067" s="4" t="s">
        <v>3</v>
      </c>
      <c r="K2067" s="4" t="s">
        <v>14</v>
      </c>
      <c r="L2067" s="4" t="s">
        <v>44</v>
      </c>
      <c r="M2067" s="8">
        <v>4</v>
      </c>
      <c r="N2067" s="5">
        <v>131.05000000000001</v>
      </c>
      <c r="O2067" s="6">
        <v>0</v>
      </c>
      <c r="P2067" s="5">
        <v>67.37</v>
      </c>
      <c r="Q2067" s="5">
        <f t="shared" si="128"/>
        <v>524.20000000000005</v>
      </c>
      <c r="R2067" s="5">
        <f t="shared" si="129"/>
        <v>269.48</v>
      </c>
      <c r="S2067" s="5">
        <f t="shared" si="130"/>
        <v>254.72000000000003</v>
      </c>
      <c r="T2067" s="7">
        <f t="shared" si="131"/>
        <v>0.48592140404425793</v>
      </c>
    </row>
    <row r="2068" spans="1:20" ht="15.6">
      <c r="A2068" s="2">
        <v>1126</v>
      </c>
      <c r="B2068" s="3">
        <v>46303</v>
      </c>
      <c r="C2068" s="4">
        <f>YEAR(SalesDataTable[[#This Row],[Order Date]])</f>
        <v>2026</v>
      </c>
      <c r="D2068" s="16" t="str">
        <f>"Q"&amp;ROUNDUP(MONTH(SalesDataTable[[#This Row],[Order Date]])/3,0)</f>
        <v>Q4</v>
      </c>
      <c r="E2068" s="4">
        <f>MONTH(SalesDataTable[[#This Row],[Order Date]])</f>
        <v>10</v>
      </c>
      <c r="F2068" s="16" t="str">
        <f>TEXT(SalesDataTable[[#This Row],[Order Date]],"MMM")</f>
        <v>Oct</v>
      </c>
      <c r="G2068" s="4" t="s">
        <v>0</v>
      </c>
      <c r="H2068" s="4" t="s">
        <v>36</v>
      </c>
      <c r="I2068" s="4" t="s">
        <v>2</v>
      </c>
      <c r="J2068" s="4" t="s">
        <v>16</v>
      </c>
      <c r="K2068" s="4" t="s">
        <v>4</v>
      </c>
      <c r="L2068" s="4" t="s">
        <v>22</v>
      </c>
      <c r="M2068" s="8">
        <v>1</v>
      </c>
      <c r="N2068" s="5">
        <v>51.35</v>
      </c>
      <c r="O2068" s="6">
        <v>0</v>
      </c>
      <c r="P2068" s="5">
        <v>22.98</v>
      </c>
      <c r="Q2068" s="5">
        <f t="shared" si="128"/>
        <v>51.35</v>
      </c>
      <c r="R2068" s="5">
        <f t="shared" si="129"/>
        <v>22.98</v>
      </c>
      <c r="S2068" s="5">
        <f t="shared" si="130"/>
        <v>28.37</v>
      </c>
      <c r="T2068" s="7">
        <f t="shared" si="131"/>
        <v>0.55248296007789677</v>
      </c>
    </row>
    <row r="2069" spans="1:20" ht="15.6">
      <c r="A2069" s="2">
        <v>1865</v>
      </c>
      <c r="B2069" s="3">
        <v>46303</v>
      </c>
      <c r="C2069" s="4">
        <f>YEAR(SalesDataTable[[#This Row],[Order Date]])</f>
        <v>2026</v>
      </c>
      <c r="D2069" s="16" t="str">
        <f>"Q"&amp;ROUNDUP(MONTH(SalesDataTable[[#This Row],[Order Date]])/3,0)</f>
        <v>Q4</v>
      </c>
      <c r="E2069" s="4">
        <f>MONTH(SalesDataTable[[#This Row],[Order Date]])</f>
        <v>10</v>
      </c>
      <c r="F2069" s="16" t="str">
        <f>TEXT(SalesDataTable[[#This Row],[Order Date]],"MMM")</f>
        <v>Oct</v>
      </c>
      <c r="G2069" s="4" t="s">
        <v>20</v>
      </c>
      <c r="H2069" s="4" t="s">
        <v>33</v>
      </c>
      <c r="I2069" s="4" t="s">
        <v>2</v>
      </c>
      <c r="J2069" s="4" t="s">
        <v>3</v>
      </c>
      <c r="K2069" s="4" t="s">
        <v>34</v>
      </c>
      <c r="L2069" s="4" t="s">
        <v>35</v>
      </c>
      <c r="M2069" s="8">
        <v>1</v>
      </c>
      <c r="N2069" s="5">
        <v>39.659999999999997</v>
      </c>
      <c r="O2069" s="6">
        <v>0</v>
      </c>
      <c r="P2069" s="5">
        <v>14.39</v>
      </c>
      <c r="Q2069" s="5">
        <f t="shared" si="128"/>
        <v>39.659999999999997</v>
      </c>
      <c r="R2069" s="5">
        <f t="shared" si="129"/>
        <v>14.39</v>
      </c>
      <c r="S2069" s="5">
        <f t="shared" si="130"/>
        <v>25.269999999999996</v>
      </c>
      <c r="T2069" s="7">
        <f t="shared" si="131"/>
        <v>0.63716591023701463</v>
      </c>
    </row>
    <row r="2070" spans="1:20" ht="15.6">
      <c r="A2070" s="2">
        <v>2471</v>
      </c>
      <c r="B2070" s="3">
        <v>46303</v>
      </c>
      <c r="C2070" s="4">
        <f>YEAR(SalesDataTable[[#This Row],[Order Date]])</f>
        <v>2026</v>
      </c>
      <c r="D2070" s="16" t="str">
        <f>"Q"&amp;ROUNDUP(MONTH(SalesDataTable[[#This Row],[Order Date]])/3,0)</f>
        <v>Q4</v>
      </c>
      <c r="E2070" s="4">
        <f>MONTH(SalesDataTable[[#This Row],[Order Date]])</f>
        <v>10</v>
      </c>
      <c r="F2070" s="16" t="str">
        <f>TEXT(SalesDataTable[[#This Row],[Order Date]],"MMM")</f>
        <v>Oct</v>
      </c>
      <c r="G2070" s="4" t="s">
        <v>20</v>
      </c>
      <c r="H2070" s="4" t="s">
        <v>47</v>
      </c>
      <c r="I2070" s="4" t="s">
        <v>19</v>
      </c>
      <c r="J2070" s="4" t="s">
        <v>13</v>
      </c>
      <c r="K2070" s="4" t="s">
        <v>34</v>
      </c>
      <c r="L2070" s="4" t="s">
        <v>35</v>
      </c>
      <c r="M2070" s="8">
        <v>1</v>
      </c>
      <c r="N2070" s="5">
        <v>39.79</v>
      </c>
      <c r="O2070" s="6">
        <v>0</v>
      </c>
      <c r="P2070" s="5">
        <v>14.76</v>
      </c>
      <c r="Q2070" s="5">
        <f t="shared" si="128"/>
        <v>39.79</v>
      </c>
      <c r="R2070" s="5">
        <f t="shared" si="129"/>
        <v>14.76</v>
      </c>
      <c r="S2070" s="5">
        <f t="shared" si="130"/>
        <v>25.03</v>
      </c>
      <c r="T2070" s="7">
        <f t="shared" si="131"/>
        <v>0.62905252576024129</v>
      </c>
    </row>
    <row r="2071" spans="1:20" ht="15.6">
      <c r="A2071" s="2">
        <v>3208</v>
      </c>
      <c r="B2071" s="3">
        <v>46303</v>
      </c>
      <c r="C2071" s="4">
        <f>YEAR(SalesDataTable[[#This Row],[Order Date]])</f>
        <v>2026</v>
      </c>
      <c r="D2071" s="16" t="str">
        <f>"Q"&amp;ROUNDUP(MONTH(SalesDataTable[[#This Row],[Order Date]])/3,0)</f>
        <v>Q4</v>
      </c>
      <c r="E2071" s="4">
        <f>MONTH(SalesDataTable[[#This Row],[Order Date]])</f>
        <v>10</v>
      </c>
      <c r="F2071" s="16" t="str">
        <f>TEXT(SalesDataTable[[#This Row],[Order Date]],"MMM")</f>
        <v>Oct</v>
      </c>
      <c r="G2071" s="4" t="s">
        <v>11</v>
      </c>
      <c r="H2071" s="4" t="s">
        <v>39</v>
      </c>
      <c r="I2071" s="4" t="s">
        <v>8</v>
      </c>
      <c r="J2071" s="4" t="s">
        <v>13</v>
      </c>
      <c r="K2071" s="4" t="s">
        <v>4</v>
      </c>
      <c r="L2071" s="4" t="s">
        <v>26</v>
      </c>
      <c r="M2071" s="8">
        <v>6</v>
      </c>
      <c r="N2071" s="5">
        <v>41.27</v>
      </c>
      <c r="O2071" s="6">
        <v>0.1</v>
      </c>
      <c r="P2071" s="5">
        <v>16.61</v>
      </c>
      <c r="Q2071" s="5">
        <f t="shared" si="128"/>
        <v>222.858</v>
      </c>
      <c r="R2071" s="5">
        <f t="shared" si="129"/>
        <v>99.66</v>
      </c>
      <c r="S2071" s="5">
        <f t="shared" si="130"/>
        <v>123.19800000000001</v>
      </c>
      <c r="T2071" s="7">
        <f t="shared" si="131"/>
        <v>0.55280941227149127</v>
      </c>
    </row>
    <row r="2072" spans="1:20" ht="15.6">
      <c r="A2072" s="2">
        <v>4285</v>
      </c>
      <c r="B2072" s="3">
        <v>46303</v>
      </c>
      <c r="C2072" s="4">
        <f>YEAR(SalesDataTable[[#This Row],[Order Date]])</f>
        <v>2026</v>
      </c>
      <c r="D2072" s="16" t="str">
        <f>"Q"&amp;ROUNDUP(MONTH(SalesDataTable[[#This Row],[Order Date]])/3,0)</f>
        <v>Q4</v>
      </c>
      <c r="E2072" s="4">
        <f>MONTH(SalesDataTable[[#This Row],[Order Date]])</f>
        <v>10</v>
      </c>
      <c r="F2072" s="16" t="str">
        <f>TEXT(SalesDataTable[[#This Row],[Order Date]],"MMM")</f>
        <v>Oct</v>
      </c>
      <c r="G2072" s="4" t="s">
        <v>20</v>
      </c>
      <c r="H2072" s="4" t="s">
        <v>21</v>
      </c>
      <c r="I2072" s="4" t="s">
        <v>2</v>
      </c>
      <c r="J2072" s="4" t="s">
        <v>3</v>
      </c>
      <c r="K2072" s="4" t="s">
        <v>9</v>
      </c>
      <c r="L2072" s="4" t="s">
        <v>10</v>
      </c>
      <c r="M2072" s="8">
        <v>1</v>
      </c>
      <c r="N2072" s="5">
        <v>93.39</v>
      </c>
      <c r="O2072" s="6">
        <v>0</v>
      </c>
      <c r="P2072" s="5">
        <v>45.98</v>
      </c>
      <c r="Q2072" s="5">
        <f t="shared" si="128"/>
        <v>93.39</v>
      </c>
      <c r="R2072" s="5">
        <f t="shared" si="129"/>
        <v>45.98</v>
      </c>
      <c r="S2072" s="5">
        <f t="shared" si="130"/>
        <v>47.410000000000004</v>
      </c>
      <c r="T2072" s="7">
        <f t="shared" si="131"/>
        <v>0.50765606595995294</v>
      </c>
    </row>
    <row r="2073" spans="1:20" ht="15.6">
      <c r="A2073" s="2">
        <v>261</v>
      </c>
      <c r="B2073" s="3">
        <v>46304</v>
      </c>
      <c r="C2073" s="4">
        <f>YEAR(SalesDataTable[[#This Row],[Order Date]])</f>
        <v>2026</v>
      </c>
      <c r="D2073" s="16" t="str">
        <f>"Q"&amp;ROUNDUP(MONTH(SalesDataTable[[#This Row],[Order Date]])/3,0)</f>
        <v>Q4</v>
      </c>
      <c r="E2073" s="4">
        <f>MONTH(SalesDataTable[[#This Row],[Order Date]])</f>
        <v>10</v>
      </c>
      <c r="F2073" s="16" t="str">
        <f>TEXT(SalesDataTable[[#This Row],[Order Date]],"MMM")</f>
        <v>Oct</v>
      </c>
      <c r="G2073" s="4" t="s">
        <v>11</v>
      </c>
      <c r="H2073" s="4" t="s">
        <v>18</v>
      </c>
      <c r="I2073" s="4" t="s">
        <v>2</v>
      </c>
      <c r="J2073" s="4" t="s">
        <v>16</v>
      </c>
      <c r="K2073" s="4" t="s">
        <v>23</v>
      </c>
      <c r="L2073" s="4" t="s">
        <v>24</v>
      </c>
      <c r="M2073" s="8">
        <v>1</v>
      </c>
      <c r="N2073" s="5">
        <v>336.56</v>
      </c>
      <c r="O2073" s="6">
        <v>0</v>
      </c>
      <c r="P2073" s="5">
        <v>189.74</v>
      </c>
      <c r="Q2073" s="5">
        <f t="shared" si="128"/>
        <v>336.56</v>
      </c>
      <c r="R2073" s="5">
        <f t="shared" si="129"/>
        <v>189.74</v>
      </c>
      <c r="S2073" s="5">
        <f t="shared" si="130"/>
        <v>146.82</v>
      </c>
      <c r="T2073" s="7">
        <f t="shared" si="131"/>
        <v>0.43623722367482765</v>
      </c>
    </row>
    <row r="2074" spans="1:20" ht="15.6">
      <c r="A2074" s="2">
        <v>291</v>
      </c>
      <c r="B2074" s="3">
        <v>46304</v>
      </c>
      <c r="C2074" s="4">
        <f>YEAR(SalesDataTable[[#This Row],[Order Date]])</f>
        <v>2026</v>
      </c>
      <c r="D2074" s="16" t="str">
        <f>"Q"&amp;ROUNDUP(MONTH(SalesDataTable[[#This Row],[Order Date]])/3,0)</f>
        <v>Q4</v>
      </c>
      <c r="E2074" s="4">
        <f>MONTH(SalesDataTable[[#This Row],[Order Date]])</f>
        <v>10</v>
      </c>
      <c r="F2074" s="16" t="str">
        <f>TEXT(SalesDataTable[[#This Row],[Order Date]],"MMM")</f>
        <v>Oct</v>
      </c>
      <c r="G2074" s="4" t="s">
        <v>11</v>
      </c>
      <c r="H2074" s="4" t="s">
        <v>12</v>
      </c>
      <c r="I2074" s="4" t="s">
        <v>2</v>
      </c>
      <c r="J2074" s="4" t="s">
        <v>13</v>
      </c>
      <c r="K2074" s="4" t="s">
        <v>14</v>
      </c>
      <c r="L2074" s="4" t="s">
        <v>44</v>
      </c>
      <c r="M2074" s="8">
        <v>2</v>
      </c>
      <c r="N2074" s="5">
        <v>132.47999999999999</v>
      </c>
      <c r="O2074" s="6">
        <v>0.1</v>
      </c>
      <c r="P2074" s="5">
        <v>67.48</v>
      </c>
      <c r="Q2074" s="5">
        <f t="shared" si="128"/>
        <v>238.464</v>
      </c>
      <c r="R2074" s="5">
        <f t="shared" si="129"/>
        <v>134.96</v>
      </c>
      <c r="S2074" s="5">
        <f t="shared" si="130"/>
        <v>103.50399999999999</v>
      </c>
      <c r="T2074" s="7">
        <f t="shared" si="131"/>
        <v>0.43404455179817497</v>
      </c>
    </row>
    <row r="2075" spans="1:20" ht="15.6">
      <c r="A2075" s="2">
        <v>670</v>
      </c>
      <c r="B2075" s="3">
        <v>46304</v>
      </c>
      <c r="C2075" s="4">
        <f>YEAR(SalesDataTable[[#This Row],[Order Date]])</f>
        <v>2026</v>
      </c>
      <c r="D2075" s="16" t="str">
        <f>"Q"&amp;ROUNDUP(MONTH(SalesDataTable[[#This Row],[Order Date]])/3,0)</f>
        <v>Q4</v>
      </c>
      <c r="E2075" s="4">
        <f>MONTH(SalesDataTable[[#This Row],[Order Date]])</f>
        <v>10</v>
      </c>
      <c r="F2075" s="16" t="str">
        <f>TEXT(SalesDataTable[[#This Row],[Order Date]],"MMM")</f>
        <v>Oct</v>
      </c>
      <c r="G2075" s="4" t="s">
        <v>6</v>
      </c>
      <c r="H2075" s="4" t="s">
        <v>49</v>
      </c>
      <c r="I2075" s="4" t="s">
        <v>19</v>
      </c>
      <c r="J2075" s="4" t="s">
        <v>3</v>
      </c>
      <c r="K2075" s="4" t="s">
        <v>9</v>
      </c>
      <c r="L2075" s="4" t="s">
        <v>10</v>
      </c>
      <c r="M2075" s="8">
        <v>1</v>
      </c>
      <c r="N2075" s="5">
        <v>92.59</v>
      </c>
      <c r="O2075" s="6">
        <v>0</v>
      </c>
      <c r="P2075" s="5">
        <v>44.46</v>
      </c>
      <c r="Q2075" s="5">
        <f t="shared" si="128"/>
        <v>92.59</v>
      </c>
      <c r="R2075" s="5">
        <f t="shared" si="129"/>
        <v>44.46</v>
      </c>
      <c r="S2075" s="5">
        <f t="shared" si="130"/>
        <v>48.13</v>
      </c>
      <c r="T2075" s="7">
        <f t="shared" si="131"/>
        <v>0.51981855491953777</v>
      </c>
    </row>
    <row r="2076" spans="1:20" ht="15.6">
      <c r="A2076" s="2">
        <v>1306</v>
      </c>
      <c r="B2076" s="3">
        <v>46304</v>
      </c>
      <c r="C2076" s="4">
        <f>YEAR(SalesDataTable[[#This Row],[Order Date]])</f>
        <v>2026</v>
      </c>
      <c r="D2076" s="16" t="str">
        <f>"Q"&amp;ROUNDUP(MONTH(SalesDataTable[[#This Row],[Order Date]])/3,0)</f>
        <v>Q4</v>
      </c>
      <c r="E2076" s="4">
        <f>MONTH(SalesDataTable[[#This Row],[Order Date]])</f>
        <v>10</v>
      </c>
      <c r="F2076" s="16" t="str">
        <f>TEXT(SalesDataTable[[#This Row],[Order Date]],"MMM")</f>
        <v>Oct</v>
      </c>
      <c r="G2076" s="4" t="s">
        <v>20</v>
      </c>
      <c r="H2076" s="4" t="s">
        <v>33</v>
      </c>
      <c r="I2076" s="4" t="s">
        <v>19</v>
      </c>
      <c r="J2076" s="4" t="s">
        <v>16</v>
      </c>
      <c r="K2076" s="4" t="s">
        <v>34</v>
      </c>
      <c r="L2076" s="4" t="s">
        <v>42</v>
      </c>
      <c r="M2076" s="8">
        <v>1</v>
      </c>
      <c r="N2076" s="5">
        <v>35.450000000000003</v>
      </c>
      <c r="O2076" s="6">
        <v>0.05</v>
      </c>
      <c r="P2076" s="5">
        <v>14.23</v>
      </c>
      <c r="Q2076" s="5">
        <f t="shared" si="128"/>
        <v>33.677500000000002</v>
      </c>
      <c r="R2076" s="5">
        <f t="shared" si="129"/>
        <v>14.23</v>
      </c>
      <c r="S2076" s="5">
        <f t="shared" si="130"/>
        <v>19.447500000000002</v>
      </c>
      <c r="T2076" s="7">
        <f t="shared" si="131"/>
        <v>0.57746269764679681</v>
      </c>
    </row>
    <row r="2077" spans="1:20" ht="15.6">
      <c r="A2077" s="2">
        <v>2400</v>
      </c>
      <c r="B2077" s="3">
        <v>46304</v>
      </c>
      <c r="C2077" s="4">
        <f>YEAR(SalesDataTable[[#This Row],[Order Date]])</f>
        <v>2026</v>
      </c>
      <c r="D2077" s="16" t="str">
        <f>"Q"&amp;ROUNDUP(MONTH(SalesDataTable[[#This Row],[Order Date]])/3,0)</f>
        <v>Q4</v>
      </c>
      <c r="E2077" s="4">
        <f>MONTH(SalesDataTable[[#This Row],[Order Date]])</f>
        <v>10</v>
      </c>
      <c r="F2077" s="16" t="str">
        <f>TEXT(SalesDataTable[[#This Row],[Order Date]],"MMM")</f>
        <v>Oct</v>
      </c>
      <c r="G2077" s="4" t="s">
        <v>11</v>
      </c>
      <c r="H2077" s="4" t="s">
        <v>12</v>
      </c>
      <c r="I2077" s="4" t="s">
        <v>2</v>
      </c>
      <c r="J2077" s="4" t="s">
        <v>13</v>
      </c>
      <c r="K2077" s="4" t="s">
        <v>9</v>
      </c>
      <c r="L2077" s="4" t="s">
        <v>10</v>
      </c>
      <c r="M2077" s="8">
        <v>2</v>
      </c>
      <c r="N2077" s="5">
        <v>93.83</v>
      </c>
      <c r="O2077" s="6">
        <v>0.1</v>
      </c>
      <c r="P2077" s="5">
        <v>44.27</v>
      </c>
      <c r="Q2077" s="5">
        <f t="shared" si="128"/>
        <v>168.89400000000001</v>
      </c>
      <c r="R2077" s="5">
        <f t="shared" si="129"/>
        <v>88.54</v>
      </c>
      <c r="S2077" s="5">
        <f t="shared" si="130"/>
        <v>80.353999999999999</v>
      </c>
      <c r="T2077" s="7">
        <f t="shared" si="131"/>
        <v>0.47576586498040191</v>
      </c>
    </row>
    <row r="2078" spans="1:20" ht="15.6">
      <c r="A2078" s="2">
        <v>3816</v>
      </c>
      <c r="B2078" s="3">
        <v>46304</v>
      </c>
      <c r="C2078" s="4">
        <f>YEAR(SalesDataTable[[#This Row],[Order Date]])</f>
        <v>2026</v>
      </c>
      <c r="D2078" s="16" t="str">
        <f>"Q"&amp;ROUNDUP(MONTH(SalesDataTable[[#This Row],[Order Date]])/3,0)</f>
        <v>Q4</v>
      </c>
      <c r="E2078" s="4">
        <f>MONTH(SalesDataTable[[#This Row],[Order Date]])</f>
        <v>10</v>
      </c>
      <c r="F2078" s="16" t="str">
        <f>TEXT(SalesDataTable[[#This Row],[Order Date]],"MMM")</f>
        <v>Oct</v>
      </c>
      <c r="G2078" s="4" t="s">
        <v>6</v>
      </c>
      <c r="H2078" s="4" t="s">
        <v>43</v>
      </c>
      <c r="I2078" s="4" t="s">
        <v>2</v>
      </c>
      <c r="J2078" s="4" t="s">
        <v>13</v>
      </c>
      <c r="K2078" s="4" t="s">
        <v>34</v>
      </c>
      <c r="L2078" s="4" t="s">
        <v>42</v>
      </c>
      <c r="M2078" s="8">
        <v>1</v>
      </c>
      <c r="N2078" s="5">
        <v>36.32</v>
      </c>
      <c r="O2078" s="6">
        <v>0</v>
      </c>
      <c r="P2078" s="5">
        <v>13.6</v>
      </c>
      <c r="Q2078" s="5">
        <f t="shared" si="128"/>
        <v>36.32</v>
      </c>
      <c r="R2078" s="5">
        <f t="shared" si="129"/>
        <v>13.6</v>
      </c>
      <c r="S2078" s="5">
        <f t="shared" si="130"/>
        <v>22.72</v>
      </c>
      <c r="T2078" s="7">
        <f t="shared" si="131"/>
        <v>0.62555066079295152</v>
      </c>
    </row>
    <row r="2079" spans="1:20" ht="15.6">
      <c r="A2079" s="2">
        <v>4038</v>
      </c>
      <c r="B2079" s="3">
        <v>46304</v>
      </c>
      <c r="C2079" s="4">
        <f>YEAR(SalesDataTable[[#This Row],[Order Date]])</f>
        <v>2026</v>
      </c>
      <c r="D2079" s="16" t="str">
        <f>"Q"&amp;ROUNDUP(MONTH(SalesDataTable[[#This Row],[Order Date]])/3,0)</f>
        <v>Q4</v>
      </c>
      <c r="E2079" s="4">
        <f>MONTH(SalesDataTable[[#This Row],[Order Date]])</f>
        <v>10</v>
      </c>
      <c r="F2079" s="16" t="str">
        <f>TEXT(SalesDataTable[[#This Row],[Order Date]],"MMM")</f>
        <v>Oct</v>
      </c>
      <c r="G2079" s="4" t="s">
        <v>0</v>
      </c>
      <c r="H2079" s="4" t="s">
        <v>50</v>
      </c>
      <c r="I2079" s="4" t="s">
        <v>2</v>
      </c>
      <c r="J2079" s="4" t="s">
        <v>3</v>
      </c>
      <c r="K2079" s="4" t="s">
        <v>34</v>
      </c>
      <c r="L2079" s="4" t="s">
        <v>38</v>
      </c>
      <c r="M2079" s="8">
        <v>2</v>
      </c>
      <c r="N2079" s="5">
        <v>125.56</v>
      </c>
      <c r="O2079" s="6">
        <v>0.1</v>
      </c>
      <c r="P2079" s="5">
        <v>67.260000000000005</v>
      </c>
      <c r="Q2079" s="5">
        <f t="shared" si="128"/>
        <v>226.00800000000001</v>
      </c>
      <c r="R2079" s="5">
        <f t="shared" si="129"/>
        <v>134.52000000000001</v>
      </c>
      <c r="S2079" s="5">
        <f t="shared" si="130"/>
        <v>91.488</v>
      </c>
      <c r="T2079" s="7">
        <f t="shared" si="131"/>
        <v>0.40479983009450993</v>
      </c>
    </row>
    <row r="2080" spans="1:20" ht="15.6">
      <c r="A2080" s="2">
        <v>4686</v>
      </c>
      <c r="B2080" s="3">
        <v>46304</v>
      </c>
      <c r="C2080" s="4">
        <f>YEAR(SalesDataTable[[#This Row],[Order Date]])</f>
        <v>2026</v>
      </c>
      <c r="D2080" s="16" t="str">
        <f>"Q"&amp;ROUNDUP(MONTH(SalesDataTable[[#This Row],[Order Date]])/3,0)</f>
        <v>Q4</v>
      </c>
      <c r="E2080" s="4">
        <f>MONTH(SalesDataTable[[#This Row],[Order Date]])</f>
        <v>10</v>
      </c>
      <c r="F2080" s="16" t="str">
        <f>TEXT(SalesDataTable[[#This Row],[Order Date]],"MMM")</f>
        <v>Oct</v>
      </c>
      <c r="G2080" s="4" t="s">
        <v>0</v>
      </c>
      <c r="H2080" s="4" t="s">
        <v>50</v>
      </c>
      <c r="I2080" s="4" t="s">
        <v>28</v>
      </c>
      <c r="J2080" s="4" t="s">
        <v>13</v>
      </c>
      <c r="K2080" s="4" t="s">
        <v>23</v>
      </c>
      <c r="L2080" s="4" t="s">
        <v>51</v>
      </c>
      <c r="M2080" s="8">
        <v>2</v>
      </c>
      <c r="N2080" s="5">
        <v>124.91</v>
      </c>
      <c r="O2080" s="6">
        <v>0</v>
      </c>
      <c r="P2080" s="5">
        <v>60.33</v>
      </c>
      <c r="Q2080" s="5">
        <f t="shared" si="128"/>
        <v>249.82</v>
      </c>
      <c r="R2080" s="5">
        <f t="shared" si="129"/>
        <v>120.66</v>
      </c>
      <c r="S2080" s="5">
        <f t="shared" si="130"/>
        <v>129.16</v>
      </c>
      <c r="T2080" s="7">
        <f t="shared" si="131"/>
        <v>0.51701224881914976</v>
      </c>
    </row>
    <row r="2081" spans="1:20" ht="15.6">
      <c r="A2081" s="2">
        <v>5076</v>
      </c>
      <c r="B2081" s="3">
        <v>46304</v>
      </c>
      <c r="C2081" s="4">
        <f>YEAR(SalesDataTable[[#This Row],[Order Date]])</f>
        <v>2026</v>
      </c>
      <c r="D2081" s="16" t="str">
        <f>"Q"&amp;ROUNDUP(MONTH(SalesDataTable[[#This Row],[Order Date]])/3,0)</f>
        <v>Q4</v>
      </c>
      <c r="E2081" s="4">
        <f>MONTH(SalesDataTable[[#This Row],[Order Date]])</f>
        <v>10</v>
      </c>
      <c r="F2081" s="16" t="str">
        <f>TEXT(SalesDataTable[[#This Row],[Order Date]],"MMM")</f>
        <v>Oct</v>
      </c>
      <c r="G2081" s="4" t="s">
        <v>6</v>
      </c>
      <c r="H2081" s="4" t="s">
        <v>43</v>
      </c>
      <c r="I2081" s="4" t="s">
        <v>2</v>
      </c>
      <c r="J2081" s="4" t="s">
        <v>13</v>
      </c>
      <c r="K2081" s="4" t="s">
        <v>23</v>
      </c>
      <c r="L2081" s="4" t="s">
        <v>29</v>
      </c>
      <c r="M2081" s="8">
        <v>1</v>
      </c>
      <c r="N2081" s="5">
        <v>199.32</v>
      </c>
      <c r="O2081" s="6">
        <v>0</v>
      </c>
      <c r="P2081" s="5">
        <v>103.83</v>
      </c>
      <c r="Q2081" s="5">
        <f t="shared" si="128"/>
        <v>199.32</v>
      </c>
      <c r="R2081" s="5">
        <f t="shared" si="129"/>
        <v>103.83</v>
      </c>
      <c r="S2081" s="5">
        <f t="shared" si="130"/>
        <v>95.49</v>
      </c>
      <c r="T2081" s="7">
        <f t="shared" si="131"/>
        <v>0.4790788681517158</v>
      </c>
    </row>
    <row r="2082" spans="1:20" ht="15.6">
      <c r="A2082" s="2">
        <v>1339</v>
      </c>
      <c r="B2082" s="3">
        <v>46305</v>
      </c>
      <c r="C2082" s="4">
        <f>YEAR(SalesDataTable[[#This Row],[Order Date]])</f>
        <v>2026</v>
      </c>
      <c r="D2082" s="16" t="str">
        <f>"Q"&amp;ROUNDUP(MONTH(SalesDataTable[[#This Row],[Order Date]])/3,0)</f>
        <v>Q4</v>
      </c>
      <c r="E2082" s="4">
        <f>MONTH(SalesDataTable[[#This Row],[Order Date]])</f>
        <v>10</v>
      </c>
      <c r="F2082" s="16" t="str">
        <f>TEXT(SalesDataTable[[#This Row],[Order Date]],"MMM")</f>
        <v>Oct</v>
      </c>
      <c r="G2082" s="4" t="s">
        <v>6</v>
      </c>
      <c r="H2082" s="4" t="s">
        <v>41</v>
      </c>
      <c r="I2082" s="4" t="s">
        <v>2</v>
      </c>
      <c r="J2082" s="4" t="s">
        <v>3</v>
      </c>
      <c r="K2082" s="4" t="s">
        <v>23</v>
      </c>
      <c r="L2082" s="4" t="s">
        <v>24</v>
      </c>
      <c r="M2082" s="8">
        <v>4</v>
      </c>
      <c r="N2082" s="5">
        <v>337.38</v>
      </c>
      <c r="O2082" s="6">
        <v>0.05</v>
      </c>
      <c r="P2082" s="5">
        <v>194.94</v>
      </c>
      <c r="Q2082" s="5">
        <f t="shared" si="128"/>
        <v>1282.0439999999999</v>
      </c>
      <c r="R2082" s="5">
        <f t="shared" si="129"/>
        <v>779.76</v>
      </c>
      <c r="S2082" s="5">
        <f t="shared" si="130"/>
        <v>502.28399999999988</v>
      </c>
      <c r="T2082" s="7">
        <f t="shared" si="131"/>
        <v>0.39178374533167343</v>
      </c>
    </row>
    <row r="2083" spans="1:20" ht="15.6">
      <c r="A2083" s="2">
        <v>1884</v>
      </c>
      <c r="B2083" s="3">
        <v>46305</v>
      </c>
      <c r="C2083" s="4">
        <f>YEAR(SalesDataTable[[#This Row],[Order Date]])</f>
        <v>2026</v>
      </c>
      <c r="D2083" s="16" t="str">
        <f>"Q"&amp;ROUNDUP(MONTH(SalesDataTable[[#This Row],[Order Date]])/3,0)</f>
        <v>Q4</v>
      </c>
      <c r="E2083" s="4">
        <f>MONTH(SalesDataTable[[#This Row],[Order Date]])</f>
        <v>10</v>
      </c>
      <c r="F2083" s="16" t="str">
        <f>TEXT(SalesDataTable[[#This Row],[Order Date]],"MMM")</f>
        <v>Oct</v>
      </c>
      <c r="G2083" s="4" t="s">
        <v>11</v>
      </c>
      <c r="H2083" s="4" t="s">
        <v>12</v>
      </c>
      <c r="I2083" s="4" t="s">
        <v>2</v>
      </c>
      <c r="J2083" s="4" t="s">
        <v>16</v>
      </c>
      <c r="K2083" s="4" t="s">
        <v>23</v>
      </c>
      <c r="L2083" s="4" t="s">
        <v>40</v>
      </c>
      <c r="M2083" s="8">
        <v>3</v>
      </c>
      <c r="N2083" s="5">
        <v>82.18</v>
      </c>
      <c r="O2083" s="6">
        <v>0.1</v>
      </c>
      <c r="P2083" s="5">
        <v>39.82</v>
      </c>
      <c r="Q2083" s="5">
        <f t="shared" si="128"/>
        <v>221.88600000000002</v>
      </c>
      <c r="R2083" s="5">
        <f t="shared" si="129"/>
        <v>119.46000000000001</v>
      </c>
      <c r="S2083" s="5">
        <f t="shared" si="130"/>
        <v>102.42600000000002</v>
      </c>
      <c r="T2083" s="7">
        <f t="shared" si="131"/>
        <v>0.46161542413671885</v>
      </c>
    </row>
    <row r="2084" spans="1:20" ht="15.6">
      <c r="A2084" s="2">
        <v>3568</v>
      </c>
      <c r="B2084" s="3">
        <v>46305</v>
      </c>
      <c r="C2084" s="4">
        <f>YEAR(SalesDataTable[[#This Row],[Order Date]])</f>
        <v>2026</v>
      </c>
      <c r="D2084" s="16" t="str">
        <f>"Q"&amp;ROUNDUP(MONTH(SalesDataTable[[#This Row],[Order Date]])/3,0)</f>
        <v>Q4</v>
      </c>
      <c r="E2084" s="4">
        <f>MONTH(SalesDataTable[[#This Row],[Order Date]])</f>
        <v>10</v>
      </c>
      <c r="F2084" s="16" t="str">
        <f>TEXT(SalesDataTable[[#This Row],[Order Date]],"MMM")</f>
        <v>Oct</v>
      </c>
      <c r="G2084" s="4" t="s">
        <v>0</v>
      </c>
      <c r="H2084" s="4" t="s">
        <v>50</v>
      </c>
      <c r="I2084" s="4" t="s">
        <v>8</v>
      </c>
      <c r="J2084" s="4" t="s">
        <v>13</v>
      </c>
      <c r="K2084" s="4" t="s">
        <v>9</v>
      </c>
      <c r="L2084" s="4" t="s">
        <v>46</v>
      </c>
      <c r="M2084" s="8">
        <v>15</v>
      </c>
      <c r="N2084" s="5">
        <v>70.25</v>
      </c>
      <c r="O2084" s="6">
        <v>0.1</v>
      </c>
      <c r="P2084" s="5">
        <v>32.19</v>
      </c>
      <c r="Q2084" s="5">
        <f t="shared" si="128"/>
        <v>948.375</v>
      </c>
      <c r="R2084" s="5">
        <f t="shared" si="129"/>
        <v>482.84999999999997</v>
      </c>
      <c r="S2084" s="5">
        <f t="shared" si="130"/>
        <v>465.52500000000003</v>
      </c>
      <c r="T2084" s="7">
        <f t="shared" si="131"/>
        <v>0.49086595492289448</v>
      </c>
    </row>
    <row r="2085" spans="1:20" ht="15.6">
      <c r="A2085" s="2">
        <v>4171</v>
      </c>
      <c r="B2085" s="3">
        <v>46305</v>
      </c>
      <c r="C2085" s="4">
        <f>YEAR(SalesDataTable[[#This Row],[Order Date]])</f>
        <v>2026</v>
      </c>
      <c r="D2085" s="16" t="str">
        <f>"Q"&amp;ROUNDUP(MONTH(SalesDataTable[[#This Row],[Order Date]])/3,0)</f>
        <v>Q4</v>
      </c>
      <c r="E2085" s="4">
        <f>MONTH(SalesDataTable[[#This Row],[Order Date]])</f>
        <v>10</v>
      </c>
      <c r="F2085" s="16" t="str">
        <f>TEXT(SalesDataTable[[#This Row],[Order Date]],"MMM")</f>
        <v>Oct</v>
      </c>
      <c r="G2085" s="4" t="s">
        <v>20</v>
      </c>
      <c r="H2085" s="4" t="s">
        <v>31</v>
      </c>
      <c r="I2085" s="4" t="s">
        <v>19</v>
      </c>
      <c r="J2085" s="4" t="s">
        <v>13</v>
      </c>
      <c r="K2085" s="4" t="s">
        <v>14</v>
      </c>
      <c r="L2085" s="4" t="s">
        <v>15</v>
      </c>
      <c r="M2085" s="8">
        <v>2</v>
      </c>
      <c r="N2085" s="5">
        <v>35.36</v>
      </c>
      <c r="O2085" s="6">
        <v>0</v>
      </c>
      <c r="P2085" s="5">
        <v>13.49</v>
      </c>
      <c r="Q2085" s="5">
        <f t="shared" si="128"/>
        <v>70.72</v>
      </c>
      <c r="R2085" s="5">
        <f t="shared" si="129"/>
        <v>26.98</v>
      </c>
      <c r="S2085" s="5">
        <f t="shared" si="130"/>
        <v>43.739999999999995</v>
      </c>
      <c r="T2085" s="7">
        <f t="shared" si="131"/>
        <v>0.61849547511312208</v>
      </c>
    </row>
    <row r="2086" spans="1:20" ht="15.6">
      <c r="A2086" s="2">
        <v>4477</v>
      </c>
      <c r="B2086" s="3">
        <v>46305</v>
      </c>
      <c r="C2086" s="4">
        <f>YEAR(SalesDataTable[[#This Row],[Order Date]])</f>
        <v>2026</v>
      </c>
      <c r="D2086" s="16" t="str">
        <f>"Q"&amp;ROUNDUP(MONTH(SalesDataTable[[#This Row],[Order Date]])/3,0)</f>
        <v>Q4</v>
      </c>
      <c r="E2086" s="4">
        <f>MONTH(SalesDataTable[[#This Row],[Order Date]])</f>
        <v>10</v>
      </c>
      <c r="F2086" s="16" t="str">
        <f>TEXT(SalesDataTable[[#This Row],[Order Date]],"MMM")</f>
        <v>Oct</v>
      </c>
      <c r="G2086" s="4" t="s">
        <v>11</v>
      </c>
      <c r="H2086" s="4" t="s">
        <v>25</v>
      </c>
      <c r="I2086" s="4" t="s">
        <v>19</v>
      </c>
      <c r="J2086" s="4" t="s">
        <v>13</v>
      </c>
      <c r="K2086" s="4" t="s">
        <v>14</v>
      </c>
      <c r="L2086" s="4" t="s">
        <v>32</v>
      </c>
      <c r="M2086" s="8">
        <v>1</v>
      </c>
      <c r="N2086" s="5">
        <v>46.01</v>
      </c>
      <c r="O2086" s="6">
        <v>0</v>
      </c>
      <c r="P2086" s="5">
        <v>18.239999999999998</v>
      </c>
      <c r="Q2086" s="5">
        <f t="shared" si="128"/>
        <v>46.01</v>
      </c>
      <c r="R2086" s="5">
        <f t="shared" si="129"/>
        <v>18.239999999999998</v>
      </c>
      <c r="S2086" s="5">
        <f t="shared" si="130"/>
        <v>27.77</v>
      </c>
      <c r="T2086" s="7">
        <f t="shared" si="131"/>
        <v>0.6035644425124973</v>
      </c>
    </row>
    <row r="2087" spans="1:20" ht="15.6">
      <c r="A2087" s="2">
        <v>3368</v>
      </c>
      <c r="B2087" s="3">
        <v>46306</v>
      </c>
      <c r="C2087" s="4">
        <f>YEAR(SalesDataTable[[#This Row],[Order Date]])</f>
        <v>2026</v>
      </c>
      <c r="D2087" s="16" t="str">
        <f>"Q"&amp;ROUNDUP(MONTH(SalesDataTable[[#This Row],[Order Date]])/3,0)</f>
        <v>Q4</v>
      </c>
      <c r="E2087" s="4">
        <f>MONTH(SalesDataTable[[#This Row],[Order Date]])</f>
        <v>10</v>
      </c>
      <c r="F2087" s="16" t="str">
        <f>TEXT(SalesDataTable[[#This Row],[Order Date]],"MMM")</f>
        <v>Oct</v>
      </c>
      <c r="G2087" s="4" t="s">
        <v>0</v>
      </c>
      <c r="H2087" s="4" t="s">
        <v>36</v>
      </c>
      <c r="I2087" s="4" t="s">
        <v>2</v>
      </c>
      <c r="J2087" s="4" t="s">
        <v>3</v>
      </c>
      <c r="K2087" s="4" t="s">
        <v>9</v>
      </c>
      <c r="L2087" s="4" t="s">
        <v>10</v>
      </c>
      <c r="M2087" s="8">
        <v>1</v>
      </c>
      <c r="N2087" s="5">
        <v>89.88</v>
      </c>
      <c r="O2087" s="6">
        <v>0</v>
      </c>
      <c r="P2087" s="5">
        <v>46.15</v>
      </c>
      <c r="Q2087" s="5">
        <f t="shared" si="128"/>
        <v>89.88</v>
      </c>
      <c r="R2087" s="5">
        <f t="shared" si="129"/>
        <v>46.15</v>
      </c>
      <c r="S2087" s="5">
        <f t="shared" si="130"/>
        <v>43.73</v>
      </c>
      <c r="T2087" s="7">
        <f t="shared" si="131"/>
        <v>0.48653760569648419</v>
      </c>
    </row>
    <row r="2088" spans="1:20" ht="15.6">
      <c r="A2088" s="2">
        <v>3566</v>
      </c>
      <c r="B2088" s="3">
        <v>46306</v>
      </c>
      <c r="C2088" s="4">
        <f>YEAR(SalesDataTable[[#This Row],[Order Date]])</f>
        <v>2026</v>
      </c>
      <c r="D2088" s="16" t="str">
        <f>"Q"&amp;ROUNDUP(MONTH(SalesDataTable[[#This Row],[Order Date]])/3,0)</f>
        <v>Q4</v>
      </c>
      <c r="E2088" s="4">
        <f>MONTH(SalesDataTable[[#This Row],[Order Date]])</f>
        <v>10</v>
      </c>
      <c r="F2088" s="16" t="str">
        <f>TEXT(SalesDataTable[[#This Row],[Order Date]],"MMM")</f>
        <v>Oct</v>
      </c>
      <c r="G2088" s="4" t="s">
        <v>6</v>
      </c>
      <c r="H2088" s="4" t="s">
        <v>43</v>
      </c>
      <c r="I2088" s="4" t="s">
        <v>2</v>
      </c>
      <c r="J2088" s="4" t="s">
        <v>13</v>
      </c>
      <c r="K2088" s="4" t="s">
        <v>34</v>
      </c>
      <c r="L2088" s="4" t="s">
        <v>35</v>
      </c>
      <c r="M2088" s="8">
        <v>1</v>
      </c>
      <c r="N2088" s="5">
        <v>41.33</v>
      </c>
      <c r="O2088" s="6">
        <v>0</v>
      </c>
      <c r="P2088" s="5">
        <v>14.47</v>
      </c>
      <c r="Q2088" s="5">
        <f t="shared" si="128"/>
        <v>41.33</v>
      </c>
      <c r="R2088" s="5">
        <f t="shared" si="129"/>
        <v>14.47</v>
      </c>
      <c r="S2088" s="5">
        <f t="shared" si="130"/>
        <v>26.86</v>
      </c>
      <c r="T2088" s="7">
        <f t="shared" si="131"/>
        <v>0.6498911202516332</v>
      </c>
    </row>
    <row r="2089" spans="1:20" ht="15.6">
      <c r="A2089" s="2">
        <v>4420</v>
      </c>
      <c r="B2089" s="3">
        <v>46306</v>
      </c>
      <c r="C2089" s="4">
        <f>YEAR(SalesDataTable[[#This Row],[Order Date]])</f>
        <v>2026</v>
      </c>
      <c r="D2089" s="16" t="str">
        <f>"Q"&amp;ROUNDUP(MONTH(SalesDataTable[[#This Row],[Order Date]])/3,0)</f>
        <v>Q4</v>
      </c>
      <c r="E2089" s="4">
        <f>MONTH(SalesDataTable[[#This Row],[Order Date]])</f>
        <v>10</v>
      </c>
      <c r="F2089" s="16" t="str">
        <f>TEXT(SalesDataTable[[#This Row],[Order Date]],"MMM")</f>
        <v>Oct</v>
      </c>
      <c r="G2089" s="4" t="s">
        <v>11</v>
      </c>
      <c r="H2089" s="4" t="s">
        <v>25</v>
      </c>
      <c r="I2089" s="4" t="s">
        <v>8</v>
      </c>
      <c r="J2089" s="4" t="s">
        <v>16</v>
      </c>
      <c r="K2089" s="4" t="s">
        <v>4</v>
      </c>
      <c r="L2089" s="4" t="s">
        <v>26</v>
      </c>
      <c r="M2089" s="8">
        <v>15</v>
      </c>
      <c r="N2089" s="5">
        <v>40.78</v>
      </c>
      <c r="O2089" s="6">
        <v>0.15</v>
      </c>
      <c r="P2089" s="5">
        <v>17.07</v>
      </c>
      <c r="Q2089" s="5">
        <f t="shared" si="128"/>
        <v>519.94500000000005</v>
      </c>
      <c r="R2089" s="5">
        <f t="shared" si="129"/>
        <v>256.05</v>
      </c>
      <c r="S2089" s="5">
        <f t="shared" si="130"/>
        <v>263.89500000000004</v>
      </c>
      <c r="T2089" s="7">
        <f t="shared" si="131"/>
        <v>0.5075440671609498</v>
      </c>
    </row>
    <row r="2090" spans="1:20" ht="15.6">
      <c r="A2090" s="2">
        <v>513</v>
      </c>
      <c r="B2090" s="3">
        <v>46307</v>
      </c>
      <c r="C2090" s="4">
        <f>YEAR(SalesDataTable[[#This Row],[Order Date]])</f>
        <v>2026</v>
      </c>
      <c r="D2090" s="16" t="str">
        <f>"Q"&amp;ROUNDUP(MONTH(SalesDataTable[[#This Row],[Order Date]])/3,0)</f>
        <v>Q4</v>
      </c>
      <c r="E2090" s="4">
        <f>MONTH(SalesDataTable[[#This Row],[Order Date]])</f>
        <v>10</v>
      </c>
      <c r="F2090" s="16" t="str">
        <f>TEXT(SalesDataTable[[#This Row],[Order Date]],"MMM")</f>
        <v>Oct</v>
      </c>
      <c r="G2090" s="4" t="s">
        <v>20</v>
      </c>
      <c r="H2090" s="4" t="s">
        <v>31</v>
      </c>
      <c r="I2090" s="4" t="s">
        <v>2</v>
      </c>
      <c r="J2090" s="4" t="s">
        <v>16</v>
      </c>
      <c r="K2090" s="4" t="s">
        <v>14</v>
      </c>
      <c r="L2090" s="4" t="s">
        <v>48</v>
      </c>
      <c r="M2090" s="8">
        <v>1</v>
      </c>
      <c r="N2090" s="5">
        <v>163.87</v>
      </c>
      <c r="O2090" s="6">
        <v>0</v>
      </c>
      <c r="P2090" s="5">
        <v>85.76</v>
      </c>
      <c r="Q2090" s="5">
        <f t="shared" si="128"/>
        <v>163.87</v>
      </c>
      <c r="R2090" s="5">
        <f t="shared" si="129"/>
        <v>85.76</v>
      </c>
      <c r="S2090" s="5">
        <f t="shared" si="130"/>
        <v>78.11</v>
      </c>
      <c r="T2090" s="7">
        <f t="shared" si="131"/>
        <v>0.47665832672240188</v>
      </c>
    </row>
    <row r="2091" spans="1:20" ht="15.6">
      <c r="A2091" s="2">
        <v>786</v>
      </c>
      <c r="B2091" s="3">
        <v>46307</v>
      </c>
      <c r="C2091" s="4">
        <f>YEAR(SalesDataTable[[#This Row],[Order Date]])</f>
        <v>2026</v>
      </c>
      <c r="D2091" s="16" t="str">
        <f>"Q"&amp;ROUNDUP(MONTH(SalesDataTable[[#This Row],[Order Date]])/3,0)</f>
        <v>Q4</v>
      </c>
      <c r="E2091" s="4">
        <f>MONTH(SalesDataTable[[#This Row],[Order Date]])</f>
        <v>10</v>
      </c>
      <c r="F2091" s="16" t="str">
        <f>TEXT(SalesDataTable[[#This Row],[Order Date]],"MMM")</f>
        <v>Oct</v>
      </c>
      <c r="G2091" s="4" t="s">
        <v>11</v>
      </c>
      <c r="H2091" s="4" t="s">
        <v>18</v>
      </c>
      <c r="I2091" s="4" t="s">
        <v>2</v>
      </c>
      <c r="J2091" s="4" t="s">
        <v>13</v>
      </c>
      <c r="K2091" s="4" t="s">
        <v>34</v>
      </c>
      <c r="L2091" s="4" t="s">
        <v>42</v>
      </c>
      <c r="M2091" s="8">
        <v>1</v>
      </c>
      <c r="N2091" s="5">
        <v>35.39</v>
      </c>
      <c r="O2091" s="6">
        <v>0.05</v>
      </c>
      <c r="P2091" s="5">
        <v>13.68</v>
      </c>
      <c r="Q2091" s="5">
        <f t="shared" si="128"/>
        <v>33.6205</v>
      </c>
      <c r="R2091" s="5">
        <f t="shared" si="129"/>
        <v>13.68</v>
      </c>
      <c r="S2091" s="5">
        <f t="shared" si="130"/>
        <v>19.9405</v>
      </c>
      <c r="T2091" s="7">
        <f t="shared" si="131"/>
        <v>0.59310539700480358</v>
      </c>
    </row>
    <row r="2092" spans="1:20" ht="15.6">
      <c r="A2092" s="2">
        <v>3771</v>
      </c>
      <c r="B2092" s="3">
        <v>46307</v>
      </c>
      <c r="C2092" s="4">
        <f>YEAR(SalesDataTable[[#This Row],[Order Date]])</f>
        <v>2026</v>
      </c>
      <c r="D2092" s="16" t="str">
        <f>"Q"&amp;ROUNDUP(MONTH(SalesDataTable[[#This Row],[Order Date]])/3,0)</f>
        <v>Q4</v>
      </c>
      <c r="E2092" s="4">
        <f>MONTH(SalesDataTable[[#This Row],[Order Date]])</f>
        <v>10</v>
      </c>
      <c r="F2092" s="16" t="str">
        <f>TEXT(SalesDataTable[[#This Row],[Order Date]],"MMM")</f>
        <v>Oct</v>
      </c>
      <c r="G2092" s="4" t="s">
        <v>11</v>
      </c>
      <c r="H2092" s="4" t="s">
        <v>18</v>
      </c>
      <c r="I2092" s="4" t="s">
        <v>2</v>
      </c>
      <c r="J2092" s="4" t="s">
        <v>16</v>
      </c>
      <c r="K2092" s="4" t="s">
        <v>23</v>
      </c>
      <c r="L2092" s="4" t="s">
        <v>40</v>
      </c>
      <c r="M2092" s="8">
        <v>2</v>
      </c>
      <c r="N2092" s="5">
        <v>80.2</v>
      </c>
      <c r="O2092" s="6">
        <v>0</v>
      </c>
      <c r="P2092" s="5">
        <v>39.590000000000003</v>
      </c>
      <c r="Q2092" s="5">
        <f t="shared" si="128"/>
        <v>160.4</v>
      </c>
      <c r="R2092" s="5">
        <f t="shared" si="129"/>
        <v>79.180000000000007</v>
      </c>
      <c r="S2092" s="5">
        <f t="shared" si="130"/>
        <v>81.22</v>
      </c>
      <c r="T2092" s="7">
        <f t="shared" si="131"/>
        <v>0.50635910224438896</v>
      </c>
    </row>
    <row r="2093" spans="1:20" ht="15.6">
      <c r="A2093" s="2">
        <v>3910</v>
      </c>
      <c r="B2093" s="3">
        <v>46307</v>
      </c>
      <c r="C2093" s="4">
        <f>YEAR(SalesDataTable[[#This Row],[Order Date]])</f>
        <v>2026</v>
      </c>
      <c r="D2093" s="16" t="str">
        <f>"Q"&amp;ROUNDUP(MONTH(SalesDataTable[[#This Row],[Order Date]])/3,0)</f>
        <v>Q4</v>
      </c>
      <c r="E2093" s="4">
        <f>MONTH(SalesDataTable[[#This Row],[Order Date]])</f>
        <v>10</v>
      </c>
      <c r="F2093" s="16" t="str">
        <f>TEXT(SalesDataTable[[#This Row],[Order Date]],"MMM")</f>
        <v>Oct</v>
      </c>
      <c r="G2093" s="4" t="s">
        <v>11</v>
      </c>
      <c r="H2093" s="4" t="s">
        <v>12</v>
      </c>
      <c r="I2093" s="4" t="s">
        <v>2</v>
      </c>
      <c r="J2093" s="4" t="s">
        <v>16</v>
      </c>
      <c r="K2093" s="4" t="s">
        <v>4</v>
      </c>
      <c r="L2093" s="4" t="s">
        <v>26</v>
      </c>
      <c r="M2093" s="8">
        <v>3</v>
      </c>
      <c r="N2093" s="5">
        <v>41.09</v>
      </c>
      <c r="O2093" s="6">
        <v>0</v>
      </c>
      <c r="P2093" s="5">
        <v>17.18</v>
      </c>
      <c r="Q2093" s="5">
        <f t="shared" si="128"/>
        <v>123.27000000000001</v>
      </c>
      <c r="R2093" s="5">
        <f t="shared" si="129"/>
        <v>51.54</v>
      </c>
      <c r="S2093" s="5">
        <f t="shared" si="130"/>
        <v>71.730000000000018</v>
      </c>
      <c r="T2093" s="7">
        <f t="shared" si="131"/>
        <v>0.58189340472134354</v>
      </c>
    </row>
    <row r="2094" spans="1:20" ht="15.6">
      <c r="A2094" s="2">
        <v>330</v>
      </c>
      <c r="B2094" s="3">
        <v>46308</v>
      </c>
      <c r="C2094" s="4">
        <f>YEAR(SalesDataTable[[#This Row],[Order Date]])</f>
        <v>2026</v>
      </c>
      <c r="D2094" s="16" t="str">
        <f>"Q"&amp;ROUNDUP(MONTH(SalesDataTable[[#This Row],[Order Date]])/3,0)</f>
        <v>Q4</v>
      </c>
      <c r="E2094" s="4">
        <f>MONTH(SalesDataTable[[#This Row],[Order Date]])</f>
        <v>10</v>
      </c>
      <c r="F2094" s="16" t="str">
        <f>TEXT(SalesDataTable[[#This Row],[Order Date]],"MMM")</f>
        <v>Oct</v>
      </c>
      <c r="G2094" s="4" t="s">
        <v>6</v>
      </c>
      <c r="H2094" s="4" t="s">
        <v>43</v>
      </c>
      <c r="I2094" s="4" t="s">
        <v>8</v>
      </c>
      <c r="J2094" s="4" t="s">
        <v>16</v>
      </c>
      <c r="K2094" s="4" t="s">
        <v>14</v>
      </c>
      <c r="L2094" s="4" t="s">
        <v>15</v>
      </c>
      <c r="M2094" s="8">
        <v>5</v>
      </c>
      <c r="N2094" s="5">
        <v>36.97</v>
      </c>
      <c r="O2094" s="6">
        <v>0.15</v>
      </c>
      <c r="P2094" s="5">
        <v>13.93</v>
      </c>
      <c r="Q2094" s="5">
        <f t="shared" si="128"/>
        <v>157.1225</v>
      </c>
      <c r="R2094" s="5">
        <f t="shared" si="129"/>
        <v>69.650000000000006</v>
      </c>
      <c r="S2094" s="5">
        <f t="shared" si="130"/>
        <v>87.472499999999997</v>
      </c>
      <c r="T2094" s="7">
        <f t="shared" si="131"/>
        <v>0.55671530175500006</v>
      </c>
    </row>
    <row r="2095" spans="1:20" ht="15.6">
      <c r="A2095" s="2">
        <v>707</v>
      </c>
      <c r="B2095" s="3">
        <v>46308</v>
      </c>
      <c r="C2095" s="4">
        <f>YEAR(SalesDataTable[[#This Row],[Order Date]])</f>
        <v>2026</v>
      </c>
      <c r="D2095" s="16" t="str">
        <f>"Q"&amp;ROUNDUP(MONTH(SalesDataTable[[#This Row],[Order Date]])/3,0)</f>
        <v>Q4</v>
      </c>
      <c r="E2095" s="4">
        <f>MONTH(SalesDataTable[[#This Row],[Order Date]])</f>
        <v>10</v>
      </c>
      <c r="F2095" s="16" t="str">
        <f>TEXT(SalesDataTable[[#This Row],[Order Date]],"MMM")</f>
        <v>Oct</v>
      </c>
      <c r="G2095" s="4" t="s">
        <v>11</v>
      </c>
      <c r="H2095" s="4" t="s">
        <v>25</v>
      </c>
      <c r="I2095" s="4" t="s">
        <v>19</v>
      </c>
      <c r="J2095" s="4" t="s">
        <v>13</v>
      </c>
      <c r="K2095" s="4" t="s">
        <v>14</v>
      </c>
      <c r="L2095" s="4" t="s">
        <v>15</v>
      </c>
      <c r="M2095" s="8">
        <v>4</v>
      </c>
      <c r="N2095" s="5">
        <v>35.880000000000003</v>
      </c>
      <c r="O2095" s="6">
        <v>0.05</v>
      </c>
      <c r="P2095" s="5">
        <v>13.45</v>
      </c>
      <c r="Q2095" s="5">
        <f t="shared" si="128"/>
        <v>136.34399999999999</v>
      </c>
      <c r="R2095" s="5">
        <f t="shared" si="129"/>
        <v>53.8</v>
      </c>
      <c r="S2095" s="5">
        <f t="shared" si="130"/>
        <v>82.543999999999997</v>
      </c>
      <c r="T2095" s="7">
        <f t="shared" si="131"/>
        <v>0.60540984568444522</v>
      </c>
    </row>
    <row r="2096" spans="1:20" ht="15.6">
      <c r="A2096" s="2">
        <v>989</v>
      </c>
      <c r="B2096" s="3">
        <v>46308</v>
      </c>
      <c r="C2096" s="4">
        <f>YEAR(SalesDataTable[[#This Row],[Order Date]])</f>
        <v>2026</v>
      </c>
      <c r="D2096" s="16" t="str">
        <f>"Q"&amp;ROUNDUP(MONTH(SalesDataTable[[#This Row],[Order Date]])/3,0)</f>
        <v>Q4</v>
      </c>
      <c r="E2096" s="4">
        <f>MONTH(SalesDataTable[[#This Row],[Order Date]])</f>
        <v>10</v>
      </c>
      <c r="F2096" s="16" t="str">
        <f>TEXT(SalesDataTable[[#This Row],[Order Date]],"MMM")</f>
        <v>Oct</v>
      </c>
      <c r="G2096" s="4" t="s">
        <v>6</v>
      </c>
      <c r="H2096" s="4" t="s">
        <v>41</v>
      </c>
      <c r="I2096" s="4" t="s">
        <v>2</v>
      </c>
      <c r="J2096" s="4" t="s">
        <v>3</v>
      </c>
      <c r="K2096" s="4" t="s">
        <v>4</v>
      </c>
      <c r="L2096" s="4" t="s">
        <v>26</v>
      </c>
      <c r="M2096" s="8">
        <v>3</v>
      </c>
      <c r="N2096" s="5">
        <v>40.42</v>
      </c>
      <c r="O2096" s="6">
        <v>0</v>
      </c>
      <c r="P2096" s="5">
        <v>16.79</v>
      </c>
      <c r="Q2096" s="5">
        <f t="shared" si="128"/>
        <v>121.26</v>
      </c>
      <c r="R2096" s="5">
        <f t="shared" si="129"/>
        <v>50.37</v>
      </c>
      <c r="S2096" s="5">
        <f t="shared" si="130"/>
        <v>70.890000000000015</v>
      </c>
      <c r="T2096" s="7">
        <f t="shared" si="131"/>
        <v>0.58461157842652167</v>
      </c>
    </row>
    <row r="2097" spans="1:20" ht="15.6">
      <c r="A2097" s="2">
        <v>1904</v>
      </c>
      <c r="B2097" s="3">
        <v>46308</v>
      </c>
      <c r="C2097" s="4">
        <f>YEAR(SalesDataTable[[#This Row],[Order Date]])</f>
        <v>2026</v>
      </c>
      <c r="D2097" s="16" t="str">
        <f>"Q"&amp;ROUNDUP(MONTH(SalesDataTable[[#This Row],[Order Date]])/3,0)</f>
        <v>Q4</v>
      </c>
      <c r="E2097" s="4">
        <f>MONTH(SalesDataTable[[#This Row],[Order Date]])</f>
        <v>10</v>
      </c>
      <c r="F2097" s="16" t="str">
        <f>TEXT(SalesDataTable[[#This Row],[Order Date]],"MMM")</f>
        <v>Oct</v>
      </c>
      <c r="G2097" s="4" t="s">
        <v>20</v>
      </c>
      <c r="H2097" s="4" t="s">
        <v>33</v>
      </c>
      <c r="I2097" s="4" t="s">
        <v>19</v>
      </c>
      <c r="J2097" s="4" t="s">
        <v>3</v>
      </c>
      <c r="K2097" s="4" t="s">
        <v>4</v>
      </c>
      <c r="L2097" s="4" t="s">
        <v>22</v>
      </c>
      <c r="M2097" s="8">
        <v>1</v>
      </c>
      <c r="N2097" s="5">
        <v>50.34</v>
      </c>
      <c r="O2097" s="6">
        <v>0.15</v>
      </c>
      <c r="P2097" s="5">
        <v>22.56</v>
      </c>
      <c r="Q2097" s="5">
        <f t="shared" si="128"/>
        <v>42.789000000000001</v>
      </c>
      <c r="R2097" s="5">
        <f t="shared" si="129"/>
        <v>22.56</v>
      </c>
      <c r="S2097" s="5">
        <f t="shared" si="130"/>
        <v>20.229000000000003</v>
      </c>
      <c r="T2097" s="7">
        <f t="shared" si="131"/>
        <v>0.47276169108883132</v>
      </c>
    </row>
    <row r="2098" spans="1:20" ht="15.6">
      <c r="A2098" s="2">
        <v>2854</v>
      </c>
      <c r="B2098" s="3">
        <v>46308</v>
      </c>
      <c r="C2098" s="4">
        <f>YEAR(SalesDataTable[[#This Row],[Order Date]])</f>
        <v>2026</v>
      </c>
      <c r="D2098" s="16" t="str">
        <f>"Q"&amp;ROUNDUP(MONTH(SalesDataTable[[#This Row],[Order Date]])/3,0)</f>
        <v>Q4</v>
      </c>
      <c r="E2098" s="4">
        <f>MONTH(SalesDataTable[[#This Row],[Order Date]])</f>
        <v>10</v>
      </c>
      <c r="F2098" s="16" t="str">
        <f>TEXT(SalesDataTable[[#This Row],[Order Date]],"MMM")</f>
        <v>Oct</v>
      </c>
      <c r="G2098" s="4" t="s">
        <v>0</v>
      </c>
      <c r="H2098" s="4" t="s">
        <v>50</v>
      </c>
      <c r="I2098" s="4" t="s">
        <v>19</v>
      </c>
      <c r="J2098" s="4" t="s">
        <v>13</v>
      </c>
      <c r="K2098" s="4" t="s">
        <v>14</v>
      </c>
      <c r="L2098" s="4" t="s">
        <v>15</v>
      </c>
      <c r="M2098" s="8">
        <v>3</v>
      </c>
      <c r="N2098" s="5">
        <v>36.049999999999997</v>
      </c>
      <c r="O2098" s="6">
        <v>0.1</v>
      </c>
      <c r="P2098" s="5">
        <v>13.87</v>
      </c>
      <c r="Q2098" s="5">
        <f t="shared" si="128"/>
        <v>97.334999999999994</v>
      </c>
      <c r="R2098" s="5">
        <f t="shared" si="129"/>
        <v>41.61</v>
      </c>
      <c r="S2098" s="5">
        <f t="shared" si="130"/>
        <v>55.724999999999994</v>
      </c>
      <c r="T2098" s="7">
        <f t="shared" si="131"/>
        <v>0.57250732008013561</v>
      </c>
    </row>
    <row r="2099" spans="1:20" ht="15.6">
      <c r="A2099" s="2">
        <v>3212</v>
      </c>
      <c r="B2099" s="3">
        <v>46308</v>
      </c>
      <c r="C2099" s="4">
        <f>YEAR(SalesDataTable[[#This Row],[Order Date]])</f>
        <v>2026</v>
      </c>
      <c r="D2099" s="16" t="str">
        <f>"Q"&amp;ROUNDUP(MONTH(SalesDataTable[[#This Row],[Order Date]])/3,0)</f>
        <v>Q4</v>
      </c>
      <c r="E2099" s="4">
        <f>MONTH(SalesDataTable[[#This Row],[Order Date]])</f>
        <v>10</v>
      </c>
      <c r="F2099" s="16" t="str">
        <f>TEXT(SalesDataTable[[#This Row],[Order Date]],"MMM")</f>
        <v>Oct</v>
      </c>
      <c r="G2099" s="4" t="s">
        <v>11</v>
      </c>
      <c r="H2099" s="4" t="s">
        <v>12</v>
      </c>
      <c r="I2099" s="4" t="s">
        <v>8</v>
      </c>
      <c r="J2099" s="4" t="s">
        <v>3</v>
      </c>
      <c r="K2099" s="4" t="s">
        <v>4</v>
      </c>
      <c r="L2099" s="4" t="s">
        <v>26</v>
      </c>
      <c r="M2099" s="8">
        <v>15</v>
      </c>
      <c r="N2099" s="5">
        <v>40</v>
      </c>
      <c r="O2099" s="6">
        <v>0.1</v>
      </c>
      <c r="P2099" s="5">
        <v>16.420000000000002</v>
      </c>
      <c r="Q2099" s="5">
        <f t="shared" si="128"/>
        <v>540</v>
      </c>
      <c r="R2099" s="5">
        <f t="shared" si="129"/>
        <v>246.3</v>
      </c>
      <c r="S2099" s="5">
        <f t="shared" si="130"/>
        <v>293.7</v>
      </c>
      <c r="T2099" s="7">
        <f t="shared" si="131"/>
        <v>0.54388888888888887</v>
      </c>
    </row>
    <row r="2100" spans="1:20" ht="15.6">
      <c r="A2100" s="2">
        <v>4479</v>
      </c>
      <c r="B2100" s="3">
        <v>46308</v>
      </c>
      <c r="C2100" s="4">
        <f>YEAR(SalesDataTable[[#This Row],[Order Date]])</f>
        <v>2026</v>
      </c>
      <c r="D2100" s="16" t="str">
        <f>"Q"&amp;ROUNDUP(MONTH(SalesDataTable[[#This Row],[Order Date]])/3,0)</f>
        <v>Q4</v>
      </c>
      <c r="E2100" s="4">
        <f>MONTH(SalesDataTable[[#This Row],[Order Date]])</f>
        <v>10</v>
      </c>
      <c r="F2100" s="16" t="str">
        <f>TEXT(SalesDataTable[[#This Row],[Order Date]],"MMM")</f>
        <v>Oct</v>
      </c>
      <c r="G2100" s="4" t="s">
        <v>20</v>
      </c>
      <c r="H2100" s="4" t="s">
        <v>31</v>
      </c>
      <c r="I2100" s="4" t="s">
        <v>19</v>
      </c>
      <c r="J2100" s="4" t="s">
        <v>3</v>
      </c>
      <c r="K2100" s="4" t="s">
        <v>9</v>
      </c>
      <c r="L2100" s="4" t="s">
        <v>37</v>
      </c>
      <c r="M2100" s="8">
        <v>1</v>
      </c>
      <c r="N2100" s="5">
        <v>151.68</v>
      </c>
      <c r="O2100" s="6">
        <v>0.05</v>
      </c>
      <c r="P2100" s="5">
        <v>78.98</v>
      </c>
      <c r="Q2100" s="5">
        <f t="shared" si="128"/>
        <v>144.096</v>
      </c>
      <c r="R2100" s="5">
        <f t="shared" si="129"/>
        <v>78.98</v>
      </c>
      <c r="S2100" s="5">
        <f t="shared" si="130"/>
        <v>65.116</v>
      </c>
      <c r="T2100" s="7">
        <f t="shared" si="131"/>
        <v>0.45189318232289583</v>
      </c>
    </row>
    <row r="2101" spans="1:20" ht="15.6">
      <c r="A2101" s="2">
        <v>4574</v>
      </c>
      <c r="B2101" s="3">
        <v>46308</v>
      </c>
      <c r="C2101" s="4">
        <f>YEAR(SalesDataTable[[#This Row],[Order Date]])</f>
        <v>2026</v>
      </c>
      <c r="D2101" s="16" t="str">
        <f>"Q"&amp;ROUNDUP(MONTH(SalesDataTable[[#This Row],[Order Date]])/3,0)</f>
        <v>Q4</v>
      </c>
      <c r="E2101" s="4">
        <f>MONTH(SalesDataTable[[#This Row],[Order Date]])</f>
        <v>10</v>
      </c>
      <c r="F2101" s="16" t="str">
        <f>TEXT(SalesDataTable[[#This Row],[Order Date]],"MMM")</f>
        <v>Oct</v>
      </c>
      <c r="G2101" s="4" t="s">
        <v>6</v>
      </c>
      <c r="H2101" s="4" t="s">
        <v>49</v>
      </c>
      <c r="I2101" s="4" t="s">
        <v>2</v>
      </c>
      <c r="J2101" s="4" t="s">
        <v>16</v>
      </c>
      <c r="K2101" s="4" t="s">
        <v>34</v>
      </c>
      <c r="L2101" s="4" t="s">
        <v>42</v>
      </c>
      <c r="M2101" s="8">
        <v>1</v>
      </c>
      <c r="N2101" s="5">
        <v>36.53</v>
      </c>
      <c r="O2101" s="6">
        <v>0</v>
      </c>
      <c r="P2101" s="5">
        <v>14.01</v>
      </c>
      <c r="Q2101" s="5">
        <f t="shared" si="128"/>
        <v>36.53</v>
      </c>
      <c r="R2101" s="5">
        <f t="shared" si="129"/>
        <v>14.01</v>
      </c>
      <c r="S2101" s="5">
        <f t="shared" si="130"/>
        <v>22.520000000000003</v>
      </c>
      <c r="T2101" s="7">
        <f t="shared" si="131"/>
        <v>0.61647960580344929</v>
      </c>
    </row>
    <row r="2102" spans="1:20" ht="15.6">
      <c r="A2102" s="2">
        <v>4815</v>
      </c>
      <c r="B2102" s="3">
        <v>46308</v>
      </c>
      <c r="C2102" s="4">
        <f>YEAR(SalesDataTable[[#This Row],[Order Date]])</f>
        <v>2026</v>
      </c>
      <c r="D2102" s="16" t="str">
        <f>"Q"&amp;ROUNDUP(MONTH(SalesDataTable[[#This Row],[Order Date]])/3,0)</f>
        <v>Q4</v>
      </c>
      <c r="E2102" s="4">
        <f>MONTH(SalesDataTable[[#This Row],[Order Date]])</f>
        <v>10</v>
      </c>
      <c r="F2102" s="16" t="str">
        <f>TEXT(SalesDataTable[[#This Row],[Order Date]],"MMM")</f>
        <v>Oct</v>
      </c>
      <c r="G2102" s="4" t="s">
        <v>0</v>
      </c>
      <c r="H2102" s="4" t="s">
        <v>1</v>
      </c>
      <c r="I2102" s="4" t="s">
        <v>19</v>
      </c>
      <c r="J2102" s="4" t="s">
        <v>16</v>
      </c>
      <c r="K2102" s="4" t="s">
        <v>4</v>
      </c>
      <c r="L2102" s="4" t="s">
        <v>26</v>
      </c>
      <c r="M2102" s="8">
        <v>1</v>
      </c>
      <c r="N2102" s="5">
        <v>39.89</v>
      </c>
      <c r="O2102" s="6">
        <v>0.05</v>
      </c>
      <c r="P2102" s="5">
        <v>16.91</v>
      </c>
      <c r="Q2102" s="5">
        <f t="shared" si="128"/>
        <v>37.895499999999998</v>
      </c>
      <c r="R2102" s="5">
        <f t="shared" si="129"/>
        <v>16.91</v>
      </c>
      <c r="S2102" s="5">
        <f t="shared" si="130"/>
        <v>20.985499999999998</v>
      </c>
      <c r="T2102" s="7">
        <f t="shared" si="131"/>
        <v>0.55377287540737019</v>
      </c>
    </row>
    <row r="2103" spans="1:20" ht="15.6">
      <c r="A2103" s="2">
        <v>5027</v>
      </c>
      <c r="B2103" s="3">
        <v>46308</v>
      </c>
      <c r="C2103" s="4">
        <f>YEAR(SalesDataTable[[#This Row],[Order Date]])</f>
        <v>2026</v>
      </c>
      <c r="D2103" s="16" t="str">
        <f>"Q"&amp;ROUNDUP(MONTH(SalesDataTable[[#This Row],[Order Date]])/3,0)</f>
        <v>Q4</v>
      </c>
      <c r="E2103" s="4">
        <f>MONTH(SalesDataTable[[#This Row],[Order Date]])</f>
        <v>10</v>
      </c>
      <c r="F2103" s="16" t="str">
        <f>TEXT(SalesDataTable[[#This Row],[Order Date]],"MMM")</f>
        <v>Oct</v>
      </c>
      <c r="G2103" s="4" t="s">
        <v>11</v>
      </c>
      <c r="H2103" s="4" t="s">
        <v>39</v>
      </c>
      <c r="I2103" s="4" t="s">
        <v>2</v>
      </c>
      <c r="J2103" s="4" t="s">
        <v>13</v>
      </c>
      <c r="K2103" s="4" t="s">
        <v>9</v>
      </c>
      <c r="L2103" s="4" t="s">
        <v>37</v>
      </c>
      <c r="M2103" s="8">
        <v>1</v>
      </c>
      <c r="N2103" s="5">
        <v>154.53</v>
      </c>
      <c r="O2103" s="6">
        <v>0</v>
      </c>
      <c r="P2103" s="5">
        <v>77.930000000000007</v>
      </c>
      <c r="Q2103" s="5">
        <f t="shared" si="128"/>
        <v>154.53</v>
      </c>
      <c r="R2103" s="5">
        <f t="shared" si="129"/>
        <v>77.930000000000007</v>
      </c>
      <c r="S2103" s="5">
        <f t="shared" si="130"/>
        <v>76.599999999999994</v>
      </c>
      <c r="T2103" s="7">
        <f t="shared" si="131"/>
        <v>0.49569662848637802</v>
      </c>
    </row>
    <row r="2104" spans="1:20" ht="15.6">
      <c r="A2104" s="2">
        <v>1794</v>
      </c>
      <c r="B2104" s="3">
        <v>46309</v>
      </c>
      <c r="C2104" s="4">
        <f>YEAR(SalesDataTable[[#This Row],[Order Date]])</f>
        <v>2026</v>
      </c>
      <c r="D2104" s="16" t="str">
        <f>"Q"&amp;ROUNDUP(MONTH(SalesDataTable[[#This Row],[Order Date]])/3,0)</f>
        <v>Q4</v>
      </c>
      <c r="E2104" s="4">
        <f>MONTH(SalesDataTable[[#This Row],[Order Date]])</f>
        <v>10</v>
      </c>
      <c r="F2104" s="16" t="str">
        <f>TEXT(SalesDataTable[[#This Row],[Order Date]],"MMM")</f>
        <v>Oct</v>
      </c>
      <c r="G2104" s="4" t="s">
        <v>20</v>
      </c>
      <c r="H2104" s="4" t="s">
        <v>33</v>
      </c>
      <c r="I2104" s="4" t="s">
        <v>28</v>
      </c>
      <c r="J2104" s="4" t="s">
        <v>16</v>
      </c>
      <c r="K2104" s="4" t="s">
        <v>4</v>
      </c>
      <c r="L2104" s="4" t="s">
        <v>22</v>
      </c>
      <c r="M2104" s="8">
        <v>2</v>
      </c>
      <c r="N2104" s="5">
        <v>50.64</v>
      </c>
      <c r="O2104" s="6">
        <v>0.05</v>
      </c>
      <c r="P2104" s="5">
        <v>22.28</v>
      </c>
      <c r="Q2104" s="5">
        <f t="shared" si="128"/>
        <v>96.215999999999994</v>
      </c>
      <c r="R2104" s="5">
        <f t="shared" si="129"/>
        <v>44.56</v>
      </c>
      <c r="S2104" s="5">
        <f t="shared" si="130"/>
        <v>51.655999999999992</v>
      </c>
      <c r="T2104" s="7">
        <f t="shared" si="131"/>
        <v>0.53687536376486233</v>
      </c>
    </row>
    <row r="2105" spans="1:20" ht="15.6">
      <c r="A2105" s="2">
        <v>1867</v>
      </c>
      <c r="B2105" s="3">
        <v>46309</v>
      </c>
      <c r="C2105" s="4">
        <f>YEAR(SalesDataTable[[#This Row],[Order Date]])</f>
        <v>2026</v>
      </c>
      <c r="D2105" s="16" t="str">
        <f>"Q"&amp;ROUNDUP(MONTH(SalesDataTable[[#This Row],[Order Date]])/3,0)</f>
        <v>Q4</v>
      </c>
      <c r="E2105" s="4">
        <f>MONTH(SalesDataTable[[#This Row],[Order Date]])</f>
        <v>10</v>
      </c>
      <c r="F2105" s="16" t="str">
        <f>TEXT(SalesDataTable[[#This Row],[Order Date]],"MMM")</f>
        <v>Oct</v>
      </c>
      <c r="G2105" s="4" t="s">
        <v>0</v>
      </c>
      <c r="H2105" s="4" t="s">
        <v>1</v>
      </c>
      <c r="I2105" s="4" t="s">
        <v>2</v>
      </c>
      <c r="J2105" s="4" t="s">
        <v>13</v>
      </c>
      <c r="K2105" s="4" t="s">
        <v>34</v>
      </c>
      <c r="L2105" s="4" t="s">
        <v>35</v>
      </c>
      <c r="M2105" s="8">
        <v>3</v>
      </c>
      <c r="N2105" s="5">
        <v>40.880000000000003</v>
      </c>
      <c r="O2105" s="6">
        <v>0.05</v>
      </c>
      <c r="P2105" s="5">
        <v>14.59</v>
      </c>
      <c r="Q2105" s="5">
        <f t="shared" si="128"/>
        <v>116.50800000000001</v>
      </c>
      <c r="R2105" s="5">
        <f t="shared" si="129"/>
        <v>43.769999999999996</v>
      </c>
      <c r="S2105" s="5">
        <f t="shared" si="130"/>
        <v>72.738000000000014</v>
      </c>
      <c r="T2105" s="7">
        <f t="shared" si="131"/>
        <v>0.62431764342362761</v>
      </c>
    </row>
    <row r="2106" spans="1:20" ht="15.6">
      <c r="A2106" s="2">
        <v>2088</v>
      </c>
      <c r="B2106" s="3">
        <v>46309</v>
      </c>
      <c r="C2106" s="4">
        <f>YEAR(SalesDataTable[[#This Row],[Order Date]])</f>
        <v>2026</v>
      </c>
      <c r="D2106" s="16" t="str">
        <f>"Q"&amp;ROUNDUP(MONTH(SalesDataTable[[#This Row],[Order Date]])/3,0)</f>
        <v>Q4</v>
      </c>
      <c r="E2106" s="4">
        <f>MONTH(SalesDataTable[[#This Row],[Order Date]])</f>
        <v>10</v>
      </c>
      <c r="F2106" s="16" t="str">
        <f>TEXT(SalesDataTable[[#This Row],[Order Date]],"MMM")</f>
        <v>Oct</v>
      </c>
      <c r="G2106" s="4" t="s">
        <v>20</v>
      </c>
      <c r="H2106" s="4" t="s">
        <v>21</v>
      </c>
      <c r="I2106" s="4" t="s">
        <v>19</v>
      </c>
      <c r="J2106" s="4" t="s">
        <v>3</v>
      </c>
      <c r="K2106" s="4" t="s">
        <v>9</v>
      </c>
      <c r="L2106" s="4" t="s">
        <v>17</v>
      </c>
      <c r="M2106" s="8">
        <v>1</v>
      </c>
      <c r="N2106" s="5">
        <v>141.77000000000001</v>
      </c>
      <c r="O2106" s="6">
        <v>0</v>
      </c>
      <c r="P2106" s="5">
        <v>78.48</v>
      </c>
      <c r="Q2106" s="5">
        <f t="shared" si="128"/>
        <v>141.77000000000001</v>
      </c>
      <c r="R2106" s="5">
        <f t="shared" si="129"/>
        <v>78.48</v>
      </c>
      <c r="S2106" s="5">
        <f t="shared" si="130"/>
        <v>63.290000000000006</v>
      </c>
      <c r="T2106" s="7">
        <f t="shared" si="131"/>
        <v>0.44642731184312623</v>
      </c>
    </row>
    <row r="2107" spans="1:20" ht="15.6">
      <c r="A2107" s="2">
        <v>2270</v>
      </c>
      <c r="B2107" s="3">
        <v>46309</v>
      </c>
      <c r="C2107" s="4">
        <f>YEAR(SalesDataTable[[#This Row],[Order Date]])</f>
        <v>2026</v>
      </c>
      <c r="D2107" s="16" t="str">
        <f>"Q"&amp;ROUNDUP(MONTH(SalesDataTable[[#This Row],[Order Date]])/3,0)</f>
        <v>Q4</v>
      </c>
      <c r="E2107" s="4">
        <f>MONTH(SalesDataTable[[#This Row],[Order Date]])</f>
        <v>10</v>
      </c>
      <c r="F2107" s="16" t="str">
        <f>TEXT(SalesDataTable[[#This Row],[Order Date]],"MMM")</f>
        <v>Oct</v>
      </c>
      <c r="G2107" s="4" t="s">
        <v>20</v>
      </c>
      <c r="H2107" s="4" t="s">
        <v>31</v>
      </c>
      <c r="I2107" s="4" t="s">
        <v>2</v>
      </c>
      <c r="J2107" s="4" t="s">
        <v>13</v>
      </c>
      <c r="K2107" s="4" t="s">
        <v>23</v>
      </c>
      <c r="L2107" s="4" t="s">
        <v>29</v>
      </c>
      <c r="M2107" s="8">
        <v>3</v>
      </c>
      <c r="N2107" s="5">
        <v>199.99</v>
      </c>
      <c r="O2107" s="6">
        <v>0.15</v>
      </c>
      <c r="P2107" s="5">
        <v>101.86</v>
      </c>
      <c r="Q2107" s="5">
        <f t="shared" si="128"/>
        <v>509.97450000000003</v>
      </c>
      <c r="R2107" s="5">
        <f t="shared" si="129"/>
        <v>305.58</v>
      </c>
      <c r="S2107" s="5">
        <f t="shared" si="130"/>
        <v>204.39450000000005</v>
      </c>
      <c r="T2107" s="7">
        <f t="shared" si="131"/>
        <v>0.40079356909021929</v>
      </c>
    </row>
    <row r="2108" spans="1:20" ht="15.6">
      <c r="A2108" s="2">
        <v>3789</v>
      </c>
      <c r="B2108" s="3">
        <v>46309</v>
      </c>
      <c r="C2108" s="4">
        <f>YEAR(SalesDataTable[[#This Row],[Order Date]])</f>
        <v>2026</v>
      </c>
      <c r="D2108" s="16" t="str">
        <f>"Q"&amp;ROUNDUP(MONTH(SalesDataTable[[#This Row],[Order Date]])/3,0)</f>
        <v>Q4</v>
      </c>
      <c r="E2108" s="4">
        <f>MONTH(SalesDataTable[[#This Row],[Order Date]])</f>
        <v>10</v>
      </c>
      <c r="F2108" s="16" t="str">
        <f>TEXT(SalesDataTable[[#This Row],[Order Date]],"MMM")</f>
        <v>Oct</v>
      </c>
      <c r="G2108" s="4" t="s">
        <v>20</v>
      </c>
      <c r="H2108" s="4" t="s">
        <v>21</v>
      </c>
      <c r="I2108" s="4" t="s">
        <v>28</v>
      </c>
      <c r="J2108" s="4" t="s">
        <v>13</v>
      </c>
      <c r="K2108" s="4" t="s">
        <v>4</v>
      </c>
      <c r="L2108" s="4" t="s">
        <v>22</v>
      </c>
      <c r="M2108" s="8">
        <v>2</v>
      </c>
      <c r="N2108" s="5">
        <v>50.56</v>
      </c>
      <c r="O2108" s="6">
        <v>0</v>
      </c>
      <c r="P2108" s="5">
        <v>23.04</v>
      </c>
      <c r="Q2108" s="5">
        <f t="shared" si="128"/>
        <v>101.12</v>
      </c>
      <c r="R2108" s="5">
        <f t="shared" si="129"/>
        <v>46.08</v>
      </c>
      <c r="S2108" s="5">
        <f t="shared" si="130"/>
        <v>55.040000000000006</v>
      </c>
      <c r="T2108" s="7">
        <f t="shared" si="131"/>
        <v>0.54430379746835444</v>
      </c>
    </row>
    <row r="2109" spans="1:20" ht="15.6">
      <c r="A2109" s="2">
        <v>4323</v>
      </c>
      <c r="B2109" s="3">
        <v>46309</v>
      </c>
      <c r="C2109" s="4">
        <f>YEAR(SalesDataTable[[#This Row],[Order Date]])</f>
        <v>2026</v>
      </c>
      <c r="D2109" s="16" t="str">
        <f>"Q"&amp;ROUNDUP(MONTH(SalesDataTable[[#This Row],[Order Date]])/3,0)</f>
        <v>Q4</v>
      </c>
      <c r="E2109" s="4">
        <f>MONTH(SalesDataTable[[#This Row],[Order Date]])</f>
        <v>10</v>
      </c>
      <c r="F2109" s="16" t="str">
        <f>TEXT(SalesDataTable[[#This Row],[Order Date]],"MMM")</f>
        <v>Oct</v>
      </c>
      <c r="G2109" s="4" t="s">
        <v>20</v>
      </c>
      <c r="H2109" s="4" t="s">
        <v>31</v>
      </c>
      <c r="I2109" s="4" t="s">
        <v>2</v>
      </c>
      <c r="J2109" s="4" t="s">
        <v>13</v>
      </c>
      <c r="K2109" s="4" t="s">
        <v>14</v>
      </c>
      <c r="L2109" s="4" t="s">
        <v>32</v>
      </c>
      <c r="M2109" s="8">
        <v>1</v>
      </c>
      <c r="N2109" s="5">
        <v>47.38</v>
      </c>
      <c r="O2109" s="6">
        <v>0</v>
      </c>
      <c r="P2109" s="5">
        <v>17.86</v>
      </c>
      <c r="Q2109" s="5">
        <f t="shared" si="128"/>
        <v>47.38</v>
      </c>
      <c r="R2109" s="5">
        <f t="shared" si="129"/>
        <v>17.86</v>
      </c>
      <c r="S2109" s="5">
        <f t="shared" si="130"/>
        <v>29.520000000000003</v>
      </c>
      <c r="T2109" s="7">
        <f t="shared" si="131"/>
        <v>0.62304769945124527</v>
      </c>
    </row>
    <row r="2110" spans="1:20" ht="15.6">
      <c r="A2110" s="2">
        <v>276</v>
      </c>
      <c r="B2110" s="3">
        <v>46310</v>
      </c>
      <c r="C2110" s="4">
        <f>YEAR(SalesDataTable[[#This Row],[Order Date]])</f>
        <v>2026</v>
      </c>
      <c r="D2110" s="16" t="str">
        <f>"Q"&amp;ROUNDUP(MONTH(SalesDataTable[[#This Row],[Order Date]])/3,0)</f>
        <v>Q4</v>
      </c>
      <c r="E2110" s="4">
        <f>MONTH(SalesDataTable[[#This Row],[Order Date]])</f>
        <v>10</v>
      </c>
      <c r="F2110" s="16" t="str">
        <f>TEXT(SalesDataTable[[#This Row],[Order Date]],"MMM")</f>
        <v>Oct</v>
      </c>
      <c r="G2110" s="4" t="s">
        <v>11</v>
      </c>
      <c r="H2110" s="4" t="s">
        <v>12</v>
      </c>
      <c r="I2110" s="4" t="s">
        <v>2</v>
      </c>
      <c r="J2110" s="4" t="s">
        <v>16</v>
      </c>
      <c r="K2110" s="4" t="s">
        <v>9</v>
      </c>
      <c r="L2110" s="4" t="s">
        <v>10</v>
      </c>
      <c r="M2110" s="8">
        <v>1</v>
      </c>
      <c r="N2110" s="5">
        <v>92.74</v>
      </c>
      <c r="O2110" s="6">
        <v>0.15</v>
      </c>
      <c r="P2110" s="5">
        <v>44.52</v>
      </c>
      <c r="Q2110" s="5">
        <f t="shared" si="128"/>
        <v>78.828999999999994</v>
      </c>
      <c r="R2110" s="5">
        <f t="shared" si="129"/>
        <v>44.52</v>
      </c>
      <c r="S2110" s="5">
        <f t="shared" si="130"/>
        <v>34.30899999999999</v>
      </c>
      <c r="T2110" s="7">
        <f t="shared" si="131"/>
        <v>0.43523322635070844</v>
      </c>
    </row>
    <row r="2111" spans="1:20" ht="15.6">
      <c r="A2111" s="2">
        <v>791</v>
      </c>
      <c r="B2111" s="3">
        <v>46310</v>
      </c>
      <c r="C2111" s="4">
        <f>YEAR(SalesDataTable[[#This Row],[Order Date]])</f>
        <v>2026</v>
      </c>
      <c r="D2111" s="16" t="str">
        <f>"Q"&amp;ROUNDUP(MONTH(SalesDataTable[[#This Row],[Order Date]])/3,0)</f>
        <v>Q4</v>
      </c>
      <c r="E2111" s="4">
        <f>MONTH(SalesDataTable[[#This Row],[Order Date]])</f>
        <v>10</v>
      </c>
      <c r="F2111" s="16" t="str">
        <f>TEXT(SalesDataTable[[#This Row],[Order Date]],"MMM")</f>
        <v>Oct</v>
      </c>
      <c r="G2111" s="4" t="s">
        <v>20</v>
      </c>
      <c r="H2111" s="4" t="s">
        <v>47</v>
      </c>
      <c r="I2111" s="4" t="s">
        <v>19</v>
      </c>
      <c r="J2111" s="4" t="s">
        <v>3</v>
      </c>
      <c r="K2111" s="4" t="s">
        <v>4</v>
      </c>
      <c r="L2111" s="4" t="s">
        <v>22</v>
      </c>
      <c r="M2111" s="8">
        <v>3</v>
      </c>
      <c r="N2111" s="5">
        <v>51.57</v>
      </c>
      <c r="O2111" s="6">
        <v>0.1</v>
      </c>
      <c r="P2111" s="5">
        <v>21.82</v>
      </c>
      <c r="Q2111" s="5">
        <f t="shared" si="128"/>
        <v>139.239</v>
      </c>
      <c r="R2111" s="5">
        <f t="shared" si="129"/>
        <v>65.460000000000008</v>
      </c>
      <c r="S2111" s="5">
        <f t="shared" si="130"/>
        <v>73.778999999999996</v>
      </c>
      <c r="T2111" s="7">
        <f t="shared" si="131"/>
        <v>0.52987309589985565</v>
      </c>
    </row>
    <row r="2112" spans="1:20" ht="15.6">
      <c r="A2112" s="2">
        <v>1033</v>
      </c>
      <c r="B2112" s="3">
        <v>46310</v>
      </c>
      <c r="C2112" s="4">
        <f>YEAR(SalesDataTable[[#This Row],[Order Date]])</f>
        <v>2026</v>
      </c>
      <c r="D2112" s="16" t="str">
        <f>"Q"&amp;ROUNDUP(MONTH(SalesDataTable[[#This Row],[Order Date]])/3,0)</f>
        <v>Q4</v>
      </c>
      <c r="E2112" s="4">
        <f>MONTH(SalesDataTable[[#This Row],[Order Date]])</f>
        <v>10</v>
      </c>
      <c r="F2112" s="16" t="str">
        <f>TEXT(SalesDataTable[[#This Row],[Order Date]],"MMM")</f>
        <v>Oct</v>
      </c>
      <c r="G2112" s="4" t="s">
        <v>6</v>
      </c>
      <c r="H2112" s="4" t="s">
        <v>43</v>
      </c>
      <c r="I2112" s="4" t="s">
        <v>2</v>
      </c>
      <c r="J2112" s="4" t="s">
        <v>13</v>
      </c>
      <c r="K2112" s="4" t="s">
        <v>9</v>
      </c>
      <c r="L2112" s="4" t="s">
        <v>46</v>
      </c>
      <c r="M2112" s="8">
        <v>1</v>
      </c>
      <c r="N2112" s="5">
        <v>70.47</v>
      </c>
      <c r="O2112" s="6">
        <v>0.1</v>
      </c>
      <c r="P2112" s="5">
        <v>31.52</v>
      </c>
      <c r="Q2112" s="5">
        <f t="shared" si="128"/>
        <v>63.423000000000002</v>
      </c>
      <c r="R2112" s="5">
        <f t="shared" si="129"/>
        <v>31.52</v>
      </c>
      <c r="S2112" s="5">
        <f t="shared" si="130"/>
        <v>31.903000000000002</v>
      </c>
      <c r="T2112" s="7">
        <f t="shared" si="131"/>
        <v>0.50301940936253409</v>
      </c>
    </row>
    <row r="2113" spans="1:20" ht="15.6">
      <c r="A2113" s="2">
        <v>1247</v>
      </c>
      <c r="B2113" s="3">
        <v>46310</v>
      </c>
      <c r="C2113" s="4">
        <f>YEAR(SalesDataTable[[#This Row],[Order Date]])</f>
        <v>2026</v>
      </c>
      <c r="D2113" s="16" t="str">
        <f>"Q"&amp;ROUNDUP(MONTH(SalesDataTable[[#This Row],[Order Date]])/3,0)</f>
        <v>Q4</v>
      </c>
      <c r="E2113" s="4">
        <f>MONTH(SalesDataTable[[#This Row],[Order Date]])</f>
        <v>10</v>
      </c>
      <c r="F2113" s="16" t="str">
        <f>TEXT(SalesDataTable[[#This Row],[Order Date]],"MMM")</f>
        <v>Oct</v>
      </c>
      <c r="G2113" s="4" t="s">
        <v>0</v>
      </c>
      <c r="H2113" s="4" t="s">
        <v>1</v>
      </c>
      <c r="I2113" s="4" t="s">
        <v>2</v>
      </c>
      <c r="J2113" s="4" t="s">
        <v>13</v>
      </c>
      <c r="K2113" s="4" t="s">
        <v>9</v>
      </c>
      <c r="L2113" s="4" t="s">
        <v>46</v>
      </c>
      <c r="M2113" s="8">
        <v>1</v>
      </c>
      <c r="N2113" s="5">
        <v>71.05</v>
      </c>
      <c r="O2113" s="6">
        <v>0</v>
      </c>
      <c r="P2113" s="5">
        <v>33.32</v>
      </c>
      <c r="Q2113" s="5">
        <f t="shared" si="128"/>
        <v>71.05</v>
      </c>
      <c r="R2113" s="5">
        <f t="shared" si="129"/>
        <v>33.32</v>
      </c>
      <c r="S2113" s="5">
        <f t="shared" si="130"/>
        <v>37.729999999999997</v>
      </c>
      <c r="T2113" s="7">
        <f t="shared" si="131"/>
        <v>0.53103448275862064</v>
      </c>
    </row>
    <row r="2114" spans="1:20" ht="15.6">
      <c r="A2114" s="2">
        <v>1321</v>
      </c>
      <c r="B2114" s="3">
        <v>46310</v>
      </c>
      <c r="C2114" s="4">
        <f>YEAR(SalesDataTable[[#This Row],[Order Date]])</f>
        <v>2026</v>
      </c>
      <c r="D2114" s="16" t="str">
        <f>"Q"&amp;ROUNDUP(MONTH(SalesDataTable[[#This Row],[Order Date]])/3,0)</f>
        <v>Q4</v>
      </c>
      <c r="E2114" s="4">
        <f>MONTH(SalesDataTable[[#This Row],[Order Date]])</f>
        <v>10</v>
      </c>
      <c r="F2114" s="16" t="str">
        <f>TEXT(SalesDataTable[[#This Row],[Order Date]],"MMM")</f>
        <v>Oct</v>
      </c>
      <c r="G2114" s="4" t="s">
        <v>20</v>
      </c>
      <c r="H2114" s="4" t="s">
        <v>47</v>
      </c>
      <c r="I2114" s="4" t="s">
        <v>19</v>
      </c>
      <c r="J2114" s="4" t="s">
        <v>3</v>
      </c>
      <c r="K2114" s="4" t="s">
        <v>4</v>
      </c>
      <c r="L2114" s="4" t="s">
        <v>26</v>
      </c>
      <c r="M2114" s="8">
        <v>3</v>
      </c>
      <c r="N2114" s="5">
        <v>39.83</v>
      </c>
      <c r="O2114" s="6">
        <v>0.1</v>
      </c>
      <c r="P2114" s="5">
        <v>16.93</v>
      </c>
      <c r="Q2114" s="5">
        <f t="shared" ref="Q2114:Q2177" si="132">M2114*N2114*(1-O2114)</f>
        <v>107.541</v>
      </c>
      <c r="R2114" s="5">
        <f t="shared" ref="R2114:R2177" si="133">M2114*P2114</f>
        <v>50.79</v>
      </c>
      <c r="S2114" s="5">
        <f t="shared" ref="S2114:S2177" si="134">Q2114-R2114</f>
        <v>56.750999999999998</v>
      </c>
      <c r="T2114" s="7">
        <f t="shared" ref="T2114:T2177" si="135">IFERROR(S2114/Q2114,0)</f>
        <v>0.52771501101905316</v>
      </c>
    </row>
    <row r="2115" spans="1:20" ht="15.6">
      <c r="A2115" s="2">
        <v>2048</v>
      </c>
      <c r="B2115" s="3">
        <v>46310</v>
      </c>
      <c r="C2115" s="4">
        <f>YEAR(SalesDataTable[[#This Row],[Order Date]])</f>
        <v>2026</v>
      </c>
      <c r="D2115" s="16" t="str">
        <f>"Q"&amp;ROUNDUP(MONTH(SalesDataTable[[#This Row],[Order Date]])/3,0)</f>
        <v>Q4</v>
      </c>
      <c r="E2115" s="4">
        <f>MONTH(SalesDataTable[[#This Row],[Order Date]])</f>
        <v>10</v>
      </c>
      <c r="F2115" s="16" t="str">
        <f>TEXT(SalesDataTable[[#This Row],[Order Date]],"MMM")</f>
        <v>Oct</v>
      </c>
      <c r="G2115" s="4" t="s">
        <v>20</v>
      </c>
      <c r="H2115" s="4" t="s">
        <v>31</v>
      </c>
      <c r="I2115" s="4" t="s">
        <v>2</v>
      </c>
      <c r="J2115" s="4" t="s">
        <v>13</v>
      </c>
      <c r="K2115" s="4" t="s">
        <v>34</v>
      </c>
      <c r="L2115" s="4" t="s">
        <v>45</v>
      </c>
      <c r="M2115" s="8">
        <v>3</v>
      </c>
      <c r="N2115" s="5">
        <v>49.5</v>
      </c>
      <c r="O2115" s="6">
        <v>0.05</v>
      </c>
      <c r="P2115" s="5">
        <v>22</v>
      </c>
      <c r="Q2115" s="5">
        <f t="shared" si="132"/>
        <v>141.07499999999999</v>
      </c>
      <c r="R2115" s="5">
        <f t="shared" si="133"/>
        <v>66</v>
      </c>
      <c r="S2115" s="5">
        <f t="shared" si="134"/>
        <v>75.074999999999989</v>
      </c>
      <c r="T2115" s="7">
        <f t="shared" si="135"/>
        <v>0.53216374269005839</v>
      </c>
    </row>
    <row r="2116" spans="1:20" ht="15.6">
      <c r="A2116" s="2">
        <v>2082</v>
      </c>
      <c r="B2116" s="3">
        <v>46310</v>
      </c>
      <c r="C2116" s="4">
        <f>YEAR(SalesDataTable[[#This Row],[Order Date]])</f>
        <v>2026</v>
      </c>
      <c r="D2116" s="16" t="str">
        <f>"Q"&amp;ROUNDUP(MONTH(SalesDataTable[[#This Row],[Order Date]])/3,0)</f>
        <v>Q4</v>
      </c>
      <c r="E2116" s="4">
        <f>MONTH(SalesDataTable[[#This Row],[Order Date]])</f>
        <v>10</v>
      </c>
      <c r="F2116" s="16" t="str">
        <f>TEXT(SalesDataTable[[#This Row],[Order Date]],"MMM")</f>
        <v>Oct</v>
      </c>
      <c r="G2116" s="4" t="s">
        <v>6</v>
      </c>
      <c r="H2116" s="4" t="s">
        <v>27</v>
      </c>
      <c r="I2116" s="4" t="s">
        <v>28</v>
      </c>
      <c r="J2116" s="4" t="s">
        <v>13</v>
      </c>
      <c r="K2116" s="4" t="s">
        <v>9</v>
      </c>
      <c r="L2116" s="4" t="s">
        <v>10</v>
      </c>
      <c r="M2116" s="8">
        <v>1</v>
      </c>
      <c r="N2116" s="5">
        <v>91.99</v>
      </c>
      <c r="O2116" s="6">
        <v>0</v>
      </c>
      <c r="P2116" s="5">
        <v>44.86</v>
      </c>
      <c r="Q2116" s="5">
        <f t="shared" si="132"/>
        <v>91.99</v>
      </c>
      <c r="R2116" s="5">
        <f t="shared" si="133"/>
        <v>44.86</v>
      </c>
      <c r="S2116" s="5">
        <f t="shared" si="134"/>
        <v>47.129999999999995</v>
      </c>
      <c r="T2116" s="7">
        <f t="shared" si="135"/>
        <v>0.51233829764104788</v>
      </c>
    </row>
    <row r="2117" spans="1:20" ht="15.6">
      <c r="A2117" s="2">
        <v>2177</v>
      </c>
      <c r="B2117" s="3">
        <v>46310</v>
      </c>
      <c r="C2117" s="4">
        <f>YEAR(SalesDataTable[[#This Row],[Order Date]])</f>
        <v>2026</v>
      </c>
      <c r="D2117" s="16" t="str">
        <f>"Q"&amp;ROUNDUP(MONTH(SalesDataTable[[#This Row],[Order Date]])/3,0)</f>
        <v>Q4</v>
      </c>
      <c r="E2117" s="4">
        <f>MONTH(SalesDataTable[[#This Row],[Order Date]])</f>
        <v>10</v>
      </c>
      <c r="F2117" s="16" t="str">
        <f>TEXT(SalesDataTable[[#This Row],[Order Date]],"MMM")</f>
        <v>Oct</v>
      </c>
      <c r="G2117" s="4" t="s">
        <v>0</v>
      </c>
      <c r="H2117" s="4" t="s">
        <v>50</v>
      </c>
      <c r="I2117" s="4" t="s">
        <v>28</v>
      </c>
      <c r="J2117" s="4" t="s">
        <v>3</v>
      </c>
      <c r="K2117" s="4" t="s">
        <v>4</v>
      </c>
      <c r="L2117" s="4" t="s">
        <v>5</v>
      </c>
      <c r="M2117" s="8">
        <v>1</v>
      </c>
      <c r="N2117" s="5">
        <v>79.78</v>
      </c>
      <c r="O2117" s="6">
        <v>0.05</v>
      </c>
      <c r="P2117" s="5">
        <v>41.59</v>
      </c>
      <c r="Q2117" s="5">
        <f t="shared" si="132"/>
        <v>75.790999999999997</v>
      </c>
      <c r="R2117" s="5">
        <f t="shared" si="133"/>
        <v>41.59</v>
      </c>
      <c r="S2117" s="5">
        <f t="shared" si="134"/>
        <v>34.200999999999993</v>
      </c>
      <c r="T2117" s="7">
        <f t="shared" si="135"/>
        <v>0.45125410668812915</v>
      </c>
    </row>
    <row r="2118" spans="1:20" ht="15.6">
      <c r="A2118" s="2">
        <v>3776</v>
      </c>
      <c r="B2118" s="3">
        <v>46310</v>
      </c>
      <c r="C2118" s="4">
        <f>YEAR(SalesDataTable[[#This Row],[Order Date]])</f>
        <v>2026</v>
      </c>
      <c r="D2118" s="16" t="str">
        <f>"Q"&amp;ROUNDUP(MONTH(SalesDataTable[[#This Row],[Order Date]])/3,0)</f>
        <v>Q4</v>
      </c>
      <c r="E2118" s="4">
        <f>MONTH(SalesDataTable[[#This Row],[Order Date]])</f>
        <v>10</v>
      </c>
      <c r="F2118" s="16" t="str">
        <f>TEXT(SalesDataTable[[#This Row],[Order Date]],"MMM")</f>
        <v>Oct</v>
      </c>
      <c r="G2118" s="4" t="s">
        <v>20</v>
      </c>
      <c r="H2118" s="4" t="s">
        <v>33</v>
      </c>
      <c r="I2118" s="4" t="s">
        <v>2</v>
      </c>
      <c r="J2118" s="4" t="s">
        <v>3</v>
      </c>
      <c r="K2118" s="4" t="s">
        <v>4</v>
      </c>
      <c r="L2118" s="4" t="s">
        <v>5</v>
      </c>
      <c r="M2118" s="8">
        <v>1</v>
      </c>
      <c r="N2118" s="5">
        <v>82.97</v>
      </c>
      <c r="O2118" s="6">
        <v>0</v>
      </c>
      <c r="P2118" s="5">
        <v>43.09</v>
      </c>
      <c r="Q2118" s="5">
        <f t="shared" si="132"/>
        <v>82.97</v>
      </c>
      <c r="R2118" s="5">
        <f t="shared" si="133"/>
        <v>43.09</v>
      </c>
      <c r="S2118" s="5">
        <f t="shared" si="134"/>
        <v>39.879999999999995</v>
      </c>
      <c r="T2118" s="7">
        <f t="shared" si="135"/>
        <v>0.48065565867180904</v>
      </c>
    </row>
    <row r="2119" spans="1:20" ht="15.6">
      <c r="A2119" s="2">
        <v>4542</v>
      </c>
      <c r="B2119" s="3">
        <v>46310</v>
      </c>
      <c r="C2119" s="4">
        <f>YEAR(SalesDataTable[[#This Row],[Order Date]])</f>
        <v>2026</v>
      </c>
      <c r="D2119" s="16" t="str">
        <f>"Q"&amp;ROUNDUP(MONTH(SalesDataTable[[#This Row],[Order Date]])/3,0)</f>
        <v>Q4</v>
      </c>
      <c r="E2119" s="4">
        <f>MONTH(SalesDataTable[[#This Row],[Order Date]])</f>
        <v>10</v>
      </c>
      <c r="F2119" s="16" t="str">
        <f>TEXT(SalesDataTable[[#This Row],[Order Date]],"MMM")</f>
        <v>Oct</v>
      </c>
      <c r="G2119" s="4" t="s">
        <v>0</v>
      </c>
      <c r="H2119" s="4" t="s">
        <v>36</v>
      </c>
      <c r="I2119" s="4" t="s">
        <v>2</v>
      </c>
      <c r="J2119" s="4" t="s">
        <v>16</v>
      </c>
      <c r="K2119" s="4" t="s">
        <v>4</v>
      </c>
      <c r="L2119" s="4" t="s">
        <v>30</v>
      </c>
      <c r="M2119" s="8">
        <v>1</v>
      </c>
      <c r="N2119" s="5">
        <v>103.33</v>
      </c>
      <c r="O2119" s="6">
        <v>0</v>
      </c>
      <c r="P2119" s="5">
        <v>50.85</v>
      </c>
      <c r="Q2119" s="5">
        <f t="shared" si="132"/>
        <v>103.33</v>
      </c>
      <c r="R2119" s="5">
        <f t="shared" si="133"/>
        <v>50.85</v>
      </c>
      <c r="S2119" s="5">
        <f t="shared" si="134"/>
        <v>52.48</v>
      </c>
      <c r="T2119" s="7">
        <f t="shared" si="135"/>
        <v>0.5078873512048776</v>
      </c>
    </row>
    <row r="2120" spans="1:20" ht="15.6">
      <c r="A2120" s="2">
        <v>36</v>
      </c>
      <c r="B2120" s="3">
        <v>46311</v>
      </c>
      <c r="C2120" s="4">
        <f>YEAR(SalesDataTable[[#This Row],[Order Date]])</f>
        <v>2026</v>
      </c>
      <c r="D2120" s="16" t="str">
        <f>"Q"&amp;ROUNDUP(MONTH(SalesDataTable[[#This Row],[Order Date]])/3,0)</f>
        <v>Q4</v>
      </c>
      <c r="E2120" s="4">
        <f>MONTH(SalesDataTable[[#This Row],[Order Date]])</f>
        <v>10</v>
      </c>
      <c r="F2120" s="16" t="str">
        <f>TEXT(SalesDataTable[[#This Row],[Order Date]],"MMM")</f>
        <v>Oct</v>
      </c>
      <c r="G2120" s="4" t="s">
        <v>0</v>
      </c>
      <c r="H2120" s="4" t="s">
        <v>36</v>
      </c>
      <c r="I2120" s="4" t="s">
        <v>2</v>
      </c>
      <c r="J2120" s="4" t="s">
        <v>13</v>
      </c>
      <c r="K2120" s="4" t="s">
        <v>9</v>
      </c>
      <c r="L2120" s="4" t="s">
        <v>17</v>
      </c>
      <c r="M2120" s="8">
        <v>3</v>
      </c>
      <c r="N2120" s="5">
        <v>142.54</v>
      </c>
      <c r="O2120" s="6">
        <v>0.05</v>
      </c>
      <c r="P2120" s="5">
        <v>81.599999999999994</v>
      </c>
      <c r="Q2120" s="5">
        <f t="shared" si="132"/>
        <v>406.23899999999998</v>
      </c>
      <c r="R2120" s="5">
        <f t="shared" si="133"/>
        <v>244.79999999999998</v>
      </c>
      <c r="S2120" s="5">
        <f t="shared" si="134"/>
        <v>161.43899999999999</v>
      </c>
      <c r="T2120" s="7">
        <f t="shared" si="135"/>
        <v>0.39739906803630376</v>
      </c>
    </row>
    <row r="2121" spans="1:20" ht="15.6">
      <c r="A2121" s="2">
        <v>64</v>
      </c>
      <c r="B2121" s="3">
        <v>46311</v>
      </c>
      <c r="C2121" s="4">
        <f>YEAR(SalesDataTable[[#This Row],[Order Date]])</f>
        <v>2026</v>
      </c>
      <c r="D2121" s="16" t="str">
        <f>"Q"&amp;ROUNDUP(MONTH(SalesDataTable[[#This Row],[Order Date]])/3,0)</f>
        <v>Q4</v>
      </c>
      <c r="E2121" s="4">
        <f>MONTH(SalesDataTable[[#This Row],[Order Date]])</f>
        <v>10</v>
      </c>
      <c r="F2121" s="16" t="str">
        <f>TEXT(SalesDataTable[[#This Row],[Order Date]],"MMM")</f>
        <v>Oct</v>
      </c>
      <c r="G2121" s="4" t="s">
        <v>11</v>
      </c>
      <c r="H2121" s="4" t="s">
        <v>52</v>
      </c>
      <c r="I2121" s="4" t="s">
        <v>2</v>
      </c>
      <c r="J2121" s="4" t="s">
        <v>13</v>
      </c>
      <c r="K2121" s="4" t="s">
        <v>9</v>
      </c>
      <c r="L2121" s="4" t="s">
        <v>10</v>
      </c>
      <c r="M2121" s="8">
        <v>3</v>
      </c>
      <c r="N2121" s="5">
        <v>92.14</v>
      </c>
      <c r="O2121" s="6">
        <v>0.1</v>
      </c>
      <c r="P2121" s="5">
        <v>46.43</v>
      </c>
      <c r="Q2121" s="5">
        <f t="shared" si="132"/>
        <v>248.77800000000002</v>
      </c>
      <c r="R2121" s="5">
        <f t="shared" si="133"/>
        <v>139.29</v>
      </c>
      <c r="S2121" s="5">
        <f t="shared" si="134"/>
        <v>109.48800000000003</v>
      </c>
      <c r="T2121" s="7">
        <f t="shared" si="135"/>
        <v>0.44010322456165746</v>
      </c>
    </row>
    <row r="2122" spans="1:20" ht="15.6">
      <c r="A2122" s="2">
        <v>529</v>
      </c>
      <c r="B2122" s="3">
        <v>46311</v>
      </c>
      <c r="C2122" s="4">
        <f>YEAR(SalesDataTable[[#This Row],[Order Date]])</f>
        <v>2026</v>
      </c>
      <c r="D2122" s="16" t="str">
        <f>"Q"&amp;ROUNDUP(MONTH(SalesDataTable[[#This Row],[Order Date]])/3,0)</f>
        <v>Q4</v>
      </c>
      <c r="E2122" s="4">
        <f>MONTH(SalesDataTable[[#This Row],[Order Date]])</f>
        <v>10</v>
      </c>
      <c r="F2122" s="16" t="str">
        <f>TEXT(SalesDataTable[[#This Row],[Order Date]],"MMM")</f>
        <v>Oct</v>
      </c>
      <c r="G2122" s="4" t="s">
        <v>20</v>
      </c>
      <c r="H2122" s="4" t="s">
        <v>31</v>
      </c>
      <c r="I2122" s="4" t="s">
        <v>19</v>
      </c>
      <c r="J2122" s="4" t="s">
        <v>16</v>
      </c>
      <c r="K2122" s="4" t="s">
        <v>14</v>
      </c>
      <c r="L2122" s="4" t="s">
        <v>48</v>
      </c>
      <c r="M2122" s="8">
        <v>2</v>
      </c>
      <c r="N2122" s="5">
        <v>165.23</v>
      </c>
      <c r="O2122" s="6">
        <v>0</v>
      </c>
      <c r="P2122" s="5">
        <v>88.87</v>
      </c>
      <c r="Q2122" s="5">
        <f t="shared" si="132"/>
        <v>330.46</v>
      </c>
      <c r="R2122" s="5">
        <f t="shared" si="133"/>
        <v>177.74</v>
      </c>
      <c r="S2122" s="5">
        <f t="shared" si="134"/>
        <v>152.71999999999997</v>
      </c>
      <c r="T2122" s="7">
        <f t="shared" si="135"/>
        <v>0.46214367850874533</v>
      </c>
    </row>
    <row r="2123" spans="1:20" ht="15.6">
      <c r="A2123" s="2">
        <v>1815</v>
      </c>
      <c r="B2123" s="3">
        <v>46311</v>
      </c>
      <c r="C2123" s="4">
        <f>YEAR(SalesDataTable[[#This Row],[Order Date]])</f>
        <v>2026</v>
      </c>
      <c r="D2123" s="16" t="str">
        <f>"Q"&amp;ROUNDUP(MONTH(SalesDataTable[[#This Row],[Order Date]])/3,0)</f>
        <v>Q4</v>
      </c>
      <c r="E2123" s="4">
        <f>MONTH(SalesDataTable[[#This Row],[Order Date]])</f>
        <v>10</v>
      </c>
      <c r="F2123" s="16" t="str">
        <f>TEXT(SalesDataTable[[#This Row],[Order Date]],"MMM")</f>
        <v>Oct</v>
      </c>
      <c r="G2123" s="4" t="s">
        <v>20</v>
      </c>
      <c r="H2123" s="4" t="s">
        <v>21</v>
      </c>
      <c r="I2123" s="4" t="s">
        <v>2</v>
      </c>
      <c r="J2123" s="4" t="s">
        <v>16</v>
      </c>
      <c r="K2123" s="4" t="s">
        <v>34</v>
      </c>
      <c r="L2123" s="4" t="s">
        <v>38</v>
      </c>
      <c r="M2123" s="8">
        <v>1</v>
      </c>
      <c r="N2123" s="5">
        <v>121.92</v>
      </c>
      <c r="O2123" s="6">
        <v>0</v>
      </c>
      <c r="P2123" s="5">
        <v>71.02</v>
      </c>
      <c r="Q2123" s="5">
        <f t="shared" si="132"/>
        <v>121.92</v>
      </c>
      <c r="R2123" s="5">
        <f t="shared" si="133"/>
        <v>71.02</v>
      </c>
      <c r="S2123" s="5">
        <f t="shared" si="134"/>
        <v>50.900000000000006</v>
      </c>
      <c r="T2123" s="7">
        <f t="shared" si="135"/>
        <v>0.41748687664042</v>
      </c>
    </row>
    <row r="2124" spans="1:20" ht="15.6">
      <c r="A2124" s="2">
        <v>1820</v>
      </c>
      <c r="B2124" s="3">
        <v>46311</v>
      </c>
      <c r="C2124" s="4">
        <f>YEAR(SalesDataTable[[#This Row],[Order Date]])</f>
        <v>2026</v>
      </c>
      <c r="D2124" s="16" t="str">
        <f>"Q"&amp;ROUNDUP(MONTH(SalesDataTable[[#This Row],[Order Date]])/3,0)</f>
        <v>Q4</v>
      </c>
      <c r="E2124" s="4">
        <f>MONTH(SalesDataTable[[#This Row],[Order Date]])</f>
        <v>10</v>
      </c>
      <c r="F2124" s="16" t="str">
        <f>TEXT(SalesDataTable[[#This Row],[Order Date]],"MMM")</f>
        <v>Oct</v>
      </c>
      <c r="G2124" s="4" t="s">
        <v>6</v>
      </c>
      <c r="H2124" s="4" t="s">
        <v>7</v>
      </c>
      <c r="I2124" s="4" t="s">
        <v>2</v>
      </c>
      <c r="J2124" s="4" t="s">
        <v>3</v>
      </c>
      <c r="K2124" s="4" t="s">
        <v>14</v>
      </c>
      <c r="L2124" s="4" t="s">
        <v>15</v>
      </c>
      <c r="M2124" s="8">
        <v>3</v>
      </c>
      <c r="N2124" s="5">
        <v>36.46</v>
      </c>
      <c r="O2124" s="6">
        <v>0.05</v>
      </c>
      <c r="P2124" s="5">
        <v>13.9</v>
      </c>
      <c r="Q2124" s="5">
        <f t="shared" si="132"/>
        <v>103.91099999999999</v>
      </c>
      <c r="R2124" s="5">
        <f t="shared" si="133"/>
        <v>41.7</v>
      </c>
      <c r="S2124" s="5">
        <f t="shared" si="134"/>
        <v>62.210999999999984</v>
      </c>
      <c r="T2124" s="7">
        <f t="shared" si="135"/>
        <v>0.5986950370990558</v>
      </c>
    </row>
    <row r="2125" spans="1:20" ht="15.6">
      <c r="A2125" s="2">
        <v>2028</v>
      </c>
      <c r="B2125" s="3">
        <v>46311</v>
      </c>
      <c r="C2125" s="4">
        <f>YEAR(SalesDataTable[[#This Row],[Order Date]])</f>
        <v>2026</v>
      </c>
      <c r="D2125" s="16" t="str">
        <f>"Q"&amp;ROUNDUP(MONTH(SalesDataTable[[#This Row],[Order Date]])/3,0)</f>
        <v>Q4</v>
      </c>
      <c r="E2125" s="4">
        <f>MONTH(SalesDataTable[[#This Row],[Order Date]])</f>
        <v>10</v>
      </c>
      <c r="F2125" s="16" t="str">
        <f>TEXT(SalesDataTable[[#This Row],[Order Date]],"MMM")</f>
        <v>Oct</v>
      </c>
      <c r="G2125" s="4" t="s">
        <v>20</v>
      </c>
      <c r="H2125" s="4" t="s">
        <v>21</v>
      </c>
      <c r="I2125" s="4" t="s">
        <v>19</v>
      </c>
      <c r="J2125" s="4" t="s">
        <v>16</v>
      </c>
      <c r="K2125" s="4" t="s">
        <v>34</v>
      </c>
      <c r="L2125" s="4" t="s">
        <v>45</v>
      </c>
      <c r="M2125" s="8">
        <v>3</v>
      </c>
      <c r="N2125" s="5">
        <v>51.89</v>
      </c>
      <c r="O2125" s="6">
        <v>0.1</v>
      </c>
      <c r="P2125" s="5">
        <v>21.56</v>
      </c>
      <c r="Q2125" s="5">
        <f t="shared" si="132"/>
        <v>140.10300000000001</v>
      </c>
      <c r="R2125" s="5">
        <f t="shared" si="133"/>
        <v>64.679999999999993</v>
      </c>
      <c r="S2125" s="5">
        <f t="shared" si="134"/>
        <v>75.423000000000016</v>
      </c>
      <c r="T2125" s="7">
        <f t="shared" si="135"/>
        <v>0.53833965011455864</v>
      </c>
    </row>
    <row r="2126" spans="1:20" ht="15.6">
      <c r="A2126" s="2">
        <v>2741</v>
      </c>
      <c r="B2126" s="3">
        <v>46311</v>
      </c>
      <c r="C2126" s="4">
        <f>YEAR(SalesDataTable[[#This Row],[Order Date]])</f>
        <v>2026</v>
      </c>
      <c r="D2126" s="16" t="str">
        <f>"Q"&amp;ROUNDUP(MONTH(SalesDataTable[[#This Row],[Order Date]])/3,0)</f>
        <v>Q4</v>
      </c>
      <c r="E2126" s="4">
        <f>MONTH(SalesDataTable[[#This Row],[Order Date]])</f>
        <v>10</v>
      </c>
      <c r="F2126" s="16" t="str">
        <f>TEXT(SalesDataTable[[#This Row],[Order Date]],"MMM")</f>
        <v>Oct</v>
      </c>
      <c r="G2126" s="4" t="s">
        <v>20</v>
      </c>
      <c r="H2126" s="4" t="s">
        <v>21</v>
      </c>
      <c r="I2126" s="4" t="s">
        <v>2</v>
      </c>
      <c r="J2126" s="4" t="s">
        <v>3</v>
      </c>
      <c r="K2126" s="4" t="s">
        <v>34</v>
      </c>
      <c r="L2126" s="4" t="s">
        <v>35</v>
      </c>
      <c r="M2126" s="8">
        <v>1</v>
      </c>
      <c r="N2126" s="5">
        <v>40.75</v>
      </c>
      <c r="O2126" s="6">
        <v>0</v>
      </c>
      <c r="P2126" s="5">
        <v>14.7</v>
      </c>
      <c r="Q2126" s="5">
        <f t="shared" si="132"/>
        <v>40.75</v>
      </c>
      <c r="R2126" s="5">
        <f t="shared" si="133"/>
        <v>14.7</v>
      </c>
      <c r="S2126" s="5">
        <f t="shared" si="134"/>
        <v>26.05</v>
      </c>
      <c r="T2126" s="7">
        <f t="shared" si="135"/>
        <v>0.63926380368098157</v>
      </c>
    </row>
    <row r="2127" spans="1:20" ht="15.6">
      <c r="A2127" s="2">
        <v>3602</v>
      </c>
      <c r="B2127" s="3">
        <v>46311</v>
      </c>
      <c r="C2127" s="4">
        <f>YEAR(SalesDataTable[[#This Row],[Order Date]])</f>
        <v>2026</v>
      </c>
      <c r="D2127" s="16" t="str">
        <f>"Q"&amp;ROUNDUP(MONTH(SalesDataTable[[#This Row],[Order Date]])/3,0)</f>
        <v>Q4</v>
      </c>
      <c r="E2127" s="4">
        <f>MONTH(SalesDataTable[[#This Row],[Order Date]])</f>
        <v>10</v>
      </c>
      <c r="F2127" s="16" t="str">
        <f>TEXT(SalesDataTable[[#This Row],[Order Date]],"MMM")</f>
        <v>Oct</v>
      </c>
      <c r="G2127" s="4" t="s">
        <v>11</v>
      </c>
      <c r="H2127" s="4" t="s">
        <v>25</v>
      </c>
      <c r="I2127" s="4" t="s">
        <v>8</v>
      </c>
      <c r="J2127" s="4" t="s">
        <v>16</v>
      </c>
      <c r="K2127" s="4" t="s">
        <v>23</v>
      </c>
      <c r="L2127" s="4" t="s">
        <v>24</v>
      </c>
      <c r="M2127" s="8">
        <v>4</v>
      </c>
      <c r="N2127" s="5">
        <v>345.13</v>
      </c>
      <c r="O2127" s="6">
        <v>0.05</v>
      </c>
      <c r="P2127" s="5">
        <v>200.02</v>
      </c>
      <c r="Q2127" s="5">
        <f t="shared" si="132"/>
        <v>1311.4939999999999</v>
      </c>
      <c r="R2127" s="5">
        <f t="shared" si="133"/>
        <v>800.08</v>
      </c>
      <c r="S2127" s="5">
        <f t="shared" si="134"/>
        <v>511.41399999999987</v>
      </c>
      <c r="T2127" s="7">
        <f t="shared" si="135"/>
        <v>0.38994764749209671</v>
      </c>
    </row>
    <row r="2128" spans="1:20" ht="15.6">
      <c r="A2128" s="2">
        <v>4116</v>
      </c>
      <c r="B2128" s="3">
        <v>46311</v>
      </c>
      <c r="C2128" s="4">
        <f>YEAR(SalesDataTable[[#This Row],[Order Date]])</f>
        <v>2026</v>
      </c>
      <c r="D2128" s="16" t="str">
        <f>"Q"&amp;ROUNDUP(MONTH(SalesDataTable[[#This Row],[Order Date]])/3,0)</f>
        <v>Q4</v>
      </c>
      <c r="E2128" s="4">
        <f>MONTH(SalesDataTable[[#This Row],[Order Date]])</f>
        <v>10</v>
      </c>
      <c r="F2128" s="16" t="str">
        <f>TEXT(SalesDataTable[[#This Row],[Order Date]],"MMM")</f>
        <v>Oct</v>
      </c>
      <c r="G2128" s="4" t="s">
        <v>6</v>
      </c>
      <c r="H2128" s="4" t="s">
        <v>27</v>
      </c>
      <c r="I2128" s="4" t="s">
        <v>19</v>
      </c>
      <c r="J2128" s="4" t="s">
        <v>13</v>
      </c>
      <c r="K2128" s="4" t="s">
        <v>14</v>
      </c>
      <c r="L2128" s="4" t="s">
        <v>15</v>
      </c>
      <c r="M2128" s="8">
        <v>2</v>
      </c>
      <c r="N2128" s="5">
        <v>37.1</v>
      </c>
      <c r="O2128" s="6">
        <v>0</v>
      </c>
      <c r="P2128" s="5">
        <v>13.31</v>
      </c>
      <c r="Q2128" s="5">
        <f t="shared" si="132"/>
        <v>74.2</v>
      </c>
      <c r="R2128" s="5">
        <f t="shared" si="133"/>
        <v>26.62</v>
      </c>
      <c r="S2128" s="5">
        <f t="shared" si="134"/>
        <v>47.58</v>
      </c>
      <c r="T2128" s="7">
        <f t="shared" si="135"/>
        <v>0.64123989218328836</v>
      </c>
    </row>
    <row r="2129" spans="1:20" ht="15.6">
      <c r="A2129" s="2">
        <v>4197</v>
      </c>
      <c r="B2129" s="3">
        <v>46311</v>
      </c>
      <c r="C2129" s="4">
        <f>YEAR(SalesDataTable[[#This Row],[Order Date]])</f>
        <v>2026</v>
      </c>
      <c r="D2129" s="16" t="str">
        <f>"Q"&amp;ROUNDUP(MONTH(SalesDataTable[[#This Row],[Order Date]])/3,0)</f>
        <v>Q4</v>
      </c>
      <c r="E2129" s="4">
        <f>MONTH(SalesDataTable[[#This Row],[Order Date]])</f>
        <v>10</v>
      </c>
      <c r="F2129" s="16" t="str">
        <f>TEXT(SalesDataTable[[#This Row],[Order Date]],"MMM")</f>
        <v>Oct</v>
      </c>
      <c r="G2129" s="4" t="s">
        <v>20</v>
      </c>
      <c r="H2129" s="4" t="s">
        <v>31</v>
      </c>
      <c r="I2129" s="4" t="s">
        <v>28</v>
      </c>
      <c r="J2129" s="4" t="s">
        <v>13</v>
      </c>
      <c r="K2129" s="4" t="s">
        <v>9</v>
      </c>
      <c r="L2129" s="4" t="s">
        <v>10</v>
      </c>
      <c r="M2129" s="8">
        <v>3</v>
      </c>
      <c r="N2129" s="5">
        <v>94.19</v>
      </c>
      <c r="O2129" s="6">
        <v>0</v>
      </c>
      <c r="P2129" s="5">
        <v>44.89</v>
      </c>
      <c r="Q2129" s="5">
        <f t="shared" si="132"/>
        <v>282.57</v>
      </c>
      <c r="R2129" s="5">
        <f t="shared" si="133"/>
        <v>134.67000000000002</v>
      </c>
      <c r="S2129" s="5">
        <f t="shared" si="134"/>
        <v>147.89999999999998</v>
      </c>
      <c r="T2129" s="7">
        <f t="shared" si="135"/>
        <v>0.52341012846374346</v>
      </c>
    </row>
    <row r="2130" spans="1:20" ht="15.6">
      <c r="A2130" s="2">
        <v>360</v>
      </c>
      <c r="B2130" s="3">
        <v>46312</v>
      </c>
      <c r="C2130" s="4">
        <f>YEAR(SalesDataTable[[#This Row],[Order Date]])</f>
        <v>2026</v>
      </c>
      <c r="D2130" s="16" t="str">
        <f>"Q"&amp;ROUNDUP(MONTH(SalesDataTable[[#This Row],[Order Date]])/3,0)</f>
        <v>Q4</v>
      </c>
      <c r="E2130" s="4">
        <f>MONTH(SalesDataTable[[#This Row],[Order Date]])</f>
        <v>10</v>
      </c>
      <c r="F2130" s="16" t="str">
        <f>TEXT(SalesDataTable[[#This Row],[Order Date]],"MMM")</f>
        <v>Oct</v>
      </c>
      <c r="G2130" s="4" t="s">
        <v>20</v>
      </c>
      <c r="H2130" s="4" t="s">
        <v>33</v>
      </c>
      <c r="I2130" s="4" t="s">
        <v>2</v>
      </c>
      <c r="J2130" s="4" t="s">
        <v>3</v>
      </c>
      <c r="K2130" s="4" t="s">
        <v>23</v>
      </c>
      <c r="L2130" s="4" t="s">
        <v>40</v>
      </c>
      <c r="M2130" s="8">
        <v>2</v>
      </c>
      <c r="N2130" s="5">
        <v>82.52</v>
      </c>
      <c r="O2130" s="6">
        <v>0.05</v>
      </c>
      <c r="P2130" s="5">
        <v>38.61</v>
      </c>
      <c r="Q2130" s="5">
        <f t="shared" si="132"/>
        <v>156.78799999999998</v>
      </c>
      <c r="R2130" s="5">
        <f t="shared" si="133"/>
        <v>77.22</v>
      </c>
      <c r="S2130" s="5">
        <f t="shared" si="134"/>
        <v>79.567999999999984</v>
      </c>
      <c r="T2130" s="7">
        <f t="shared" si="135"/>
        <v>0.50748781794525089</v>
      </c>
    </row>
    <row r="2131" spans="1:20" ht="15.6">
      <c r="A2131" s="2">
        <v>427</v>
      </c>
      <c r="B2131" s="3">
        <v>46312</v>
      </c>
      <c r="C2131" s="4">
        <f>YEAR(SalesDataTable[[#This Row],[Order Date]])</f>
        <v>2026</v>
      </c>
      <c r="D2131" s="16" t="str">
        <f>"Q"&amp;ROUNDUP(MONTH(SalesDataTable[[#This Row],[Order Date]])/3,0)</f>
        <v>Q4</v>
      </c>
      <c r="E2131" s="4">
        <f>MONTH(SalesDataTable[[#This Row],[Order Date]])</f>
        <v>10</v>
      </c>
      <c r="F2131" s="16" t="str">
        <f>TEXT(SalesDataTable[[#This Row],[Order Date]],"MMM")</f>
        <v>Oct</v>
      </c>
      <c r="G2131" s="4" t="s">
        <v>20</v>
      </c>
      <c r="H2131" s="4" t="s">
        <v>47</v>
      </c>
      <c r="I2131" s="4" t="s">
        <v>2</v>
      </c>
      <c r="J2131" s="4" t="s">
        <v>16</v>
      </c>
      <c r="K2131" s="4" t="s">
        <v>9</v>
      </c>
      <c r="L2131" s="4" t="s">
        <v>37</v>
      </c>
      <c r="M2131" s="8">
        <v>1</v>
      </c>
      <c r="N2131" s="5">
        <v>155.16</v>
      </c>
      <c r="O2131" s="6">
        <v>0</v>
      </c>
      <c r="P2131" s="5">
        <v>78.84</v>
      </c>
      <c r="Q2131" s="5">
        <f t="shared" si="132"/>
        <v>155.16</v>
      </c>
      <c r="R2131" s="5">
        <f t="shared" si="133"/>
        <v>78.84</v>
      </c>
      <c r="S2131" s="5">
        <f t="shared" si="134"/>
        <v>76.319999999999993</v>
      </c>
      <c r="T2131" s="7">
        <f t="shared" si="135"/>
        <v>0.49187935034802782</v>
      </c>
    </row>
    <row r="2132" spans="1:20" ht="15.6">
      <c r="A2132" s="2">
        <v>1018</v>
      </c>
      <c r="B2132" s="3">
        <v>46312</v>
      </c>
      <c r="C2132" s="4">
        <f>YEAR(SalesDataTable[[#This Row],[Order Date]])</f>
        <v>2026</v>
      </c>
      <c r="D2132" s="16" t="str">
        <f>"Q"&amp;ROUNDUP(MONTH(SalesDataTable[[#This Row],[Order Date]])/3,0)</f>
        <v>Q4</v>
      </c>
      <c r="E2132" s="4">
        <f>MONTH(SalesDataTable[[#This Row],[Order Date]])</f>
        <v>10</v>
      </c>
      <c r="F2132" s="16" t="str">
        <f>TEXT(SalesDataTable[[#This Row],[Order Date]],"MMM")</f>
        <v>Oct</v>
      </c>
      <c r="G2132" s="4" t="s">
        <v>20</v>
      </c>
      <c r="H2132" s="4" t="s">
        <v>47</v>
      </c>
      <c r="I2132" s="4" t="s">
        <v>28</v>
      </c>
      <c r="J2132" s="4" t="s">
        <v>3</v>
      </c>
      <c r="K2132" s="4" t="s">
        <v>14</v>
      </c>
      <c r="L2132" s="4" t="s">
        <v>32</v>
      </c>
      <c r="M2132" s="8">
        <v>1</v>
      </c>
      <c r="N2132" s="5">
        <v>46.36</v>
      </c>
      <c r="O2132" s="6">
        <v>0.05</v>
      </c>
      <c r="P2132" s="5">
        <v>18.399999999999999</v>
      </c>
      <c r="Q2132" s="5">
        <f t="shared" si="132"/>
        <v>44.041999999999994</v>
      </c>
      <c r="R2132" s="5">
        <f t="shared" si="133"/>
        <v>18.399999999999999</v>
      </c>
      <c r="S2132" s="5">
        <f t="shared" si="134"/>
        <v>25.641999999999996</v>
      </c>
      <c r="T2132" s="7">
        <f t="shared" si="135"/>
        <v>0.58221697470596245</v>
      </c>
    </row>
    <row r="2133" spans="1:20" ht="15.6">
      <c r="A2133" s="2">
        <v>1179</v>
      </c>
      <c r="B2133" s="3">
        <v>46312</v>
      </c>
      <c r="C2133" s="4">
        <f>YEAR(SalesDataTable[[#This Row],[Order Date]])</f>
        <v>2026</v>
      </c>
      <c r="D2133" s="16" t="str">
        <f>"Q"&amp;ROUNDUP(MONTH(SalesDataTable[[#This Row],[Order Date]])/3,0)</f>
        <v>Q4</v>
      </c>
      <c r="E2133" s="4">
        <f>MONTH(SalesDataTable[[#This Row],[Order Date]])</f>
        <v>10</v>
      </c>
      <c r="F2133" s="16" t="str">
        <f>TEXT(SalesDataTable[[#This Row],[Order Date]],"MMM")</f>
        <v>Oct</v>
      </c>
      <c r="G2133" s="4" t="s">
        <v>11</v>
      </c>
      <c r="H2133" s="4" t="s">
        <v>52</v>
      </c>
      <c r="I2133" s="4" t="s">
        <v>2</v>
      </c>
      <c r="J2133" s="4" t="s">
        <v>16</v>
      </c>
      <c r="K2133" s="4" t="s">
        <v>4</v>
      </c>
      <c r="L2133" s="4" t="s">
        <v>5</v>
      </c>
      <c r="M2133" s="8">
        <v>1</v>
      </c>
      <c r="N2133" s="5">
        <v>81.47</v>
      </c>
      <c r="O2133" s="6">
        <v>0</v>
      </c>
      <c r="P2133" s="5">
        <v>43.67</v>
      </c>
      <c r="Q2133" s="5">
        <f t="shared" si="132"/>
        <v>81.47</v>
      </c>
      <c r="R2133" s="5">
        <f t="shared" si="133"/>
        <v>43.67</v>
      </c>
      <c r="S2133" s="5">
        <f t="shared" si="134"/>
        <v>37.799999999999997</v>
      </c>
      <c r="T2133" s="7">
        <f t="shared" si="135"/>
        <v>0.463974469129741</v>
      </c>
    </row>
    <row r="2134" spans="1:20" ht="15.6">
      <c r="A2134" s="2">
        <v>2267</v>
      </c>
      <c r="B2134" s="3">
        <v>46312</v>
      </c>
      <c r="C2134" s="4">
        <f>YEAR(SalesDataTable[[#This Row],[Order Date]])</f>
        <v>2026</v>
      </c>
      <c r="D2134" s="16" t="str">
        <f>"Q"&amp;ROUNDUP(MONTH(SalesDataTable[[#This Row],[Order Date]])/3,0)</f>
        <v>Q4</v>
      </c>
      <c r="E2134" s="4">
        <f>MONTH(SalesDataTable[[#This Row],[Order Date]])</f>
        <v>10</v>
      </c>
      <c r="F2134" s="16" t="str">
        <f>TEXT(SalesDataTable[[#This Row],[Order Date]],"MMM")</f>
        <v>Oct</v>
      </c>
      <c r="G2134" s="4" t="s">
        <v>0</v>
      </c>
      <c r="H2134" s="4" t="s">
        <v>50</v>
      </c>
      <c r="I2134" s="4" t="s">
        <v>2</v>
      </c>
      <c r="J2134" s="4" t="s">
        <v>3</v>
      </c>
      <c r="K2134" s="4" t="s">
        <v>14</v>
      </c>
      <c r="L2134" s="4" t="s">
        <v>44</v>
      </c>
      <c r="M2134" s="8">
        <v>1</v>
      </c>
      <c r="N2134" s="5">
        <v>134.31</v>
      </c>
      <c r="O2134" s="6">
        <v>0.05</v>
      </c>
      <c r="P2134" s="5">
        <v>67.239999999999995</v>
      </c>
      <c r="Q2134" s="5">
        <f t="shared" si="132"/>
        <v>127.5945</v>
      </c>
      <c r="R2134" s="5">
        <f t="shared" si="133"/>
        <v>67.239999999999995</v>
      </c>
      <c r="S2134" s="5">
        <f t="shared" si="134"/>
        <v>60.354500000000002</v>
      </c>
      <c r="T2134" s="7">
        <f t="shared" si="135"/>
        <v>0.47301803761133909</v>
      </c>
    </row>
    <row r="2135" spans="1:20" ht="15.6">
      <c r="A2135" s="2">
        <v>2656</v>
      </c>
      <c r="B2135" s="3">
        <v>46312</v>
      </c>
      <c r="C2135" s="4">
        <f>YEAR(SalesDataTable[[#This Row],[Order Date]])</f>
        <v>2026</v>
      </c>
      <c r="D2135" s="16" t="str">
        <f>"Q"&amp;ROUNDUP(MONTH(SalesDataTable[[#This Row],[Order Date]])/3,0)</f>
        <v>Q4</v>
      </c>
      <c r="E2135" s="4">
        <f>MONTH(SalesDataTable[[#This Row],[Order Date]])</f>
        <v>10</v>
      </c>
      <c r="F2135" s="16" t="str">
        <f>TEXT(SalesDataTable[[#This Row],[Order Date]],"MMM")</f>
        <v>Oct</v>
      </c>
      <c r="G2135" s="4" t="s">
        <v>11</v>
      </c>
      <c r="H2135" s="4" t="s">
        <v>52</v>
      </c>
      <c r="I2135" s="4" t="s">
        <v>2</v>
      </c>
      <c r="J2135" s="4" t="s">
        <v>13</v>
      </c>
      <c r="K2135" s="4" t="s">
        <v>23</v>
      </c>
      <c r="L2135" s="4" t="s">
        <v>51</v>
      </c>
      <c r="M2135" s="8">
        <v>1</v>
      </c>
      <c r="N2135" s="5">
        <v>123.11</v>
      </c>
      <c r="O2135" s="6">
        <v>0</v>
      </c>
      <c r="P2135" s="5">
        <v>58.99</v>
      </c>
      <c r="Q2135" s="5">
        <f t="shared" si="132"/>
        <v>123.11</v>
      </c>
      <c r="R2135" s="5">
        <f t="shared" si="133"/>
        <v>58.99</v>
      </c>
      <c r="S2135" s="5">
        <f t="shared" si="134"/>
        <v>64.12</v>
      </c>
      <c r="T2135" s="7">
        <f t="shared" si="135"/>
        <v>0.52083502558687356</v>
      </c>
    </row>
    <row r="2136" spans="1:20" ht="15.6">
      <c r="A2136" s="2">
        <v>2867</v>
      </c>
      <c r="B2136" s="3">
        <v>46312</v>
      </c>
      <c r="C2136" s="4">
        <f>YEAR(SalesDataTable[[#This Row],[Order Date]])</f>
        <v>2026</v>
      </c>
      <c r="D2136" s="16" t="str">
        <f>"Q"&amp;ROUNDUP(MONTH(SalesDataTable[[#This Row],[Order Date]])/3,0)</f>
        <v>Q4</v>
      </c>
      <c r="E2136" s="4">
        <f>MONTH(SalesDataTable[[#This Row],[Order Date]])</f>
        <v>10</v>
      </c>
      <c r="F2136" s="16" t="str">
        <f>TEXT(SalesDataTable[[#This Row],[Order Date]],"MMM")</f>
        <v>Oct</v>
      </c>
      <c r="G2136" s="4" t="s">
        <v>6</v>
      </c>
      <c r="H2136" s="4" t="s">
        <v>27</v>
      </c>
      <c r="I2136" s="4" t="s">
        <v>2</v>
      </c>
      <c r="J2136" s="4" t="s">
        <v>13</v>
      </c>
      <c r="K2136" s="4" t="s">
        <v>23</v>
      </c>
      <c r="L2136" s="4" t="s">
        <v>40</v>
      </c>
      <c r="M2136" s="8">
        <v>1</v>
      </c>
      <c r="N2136" s="5">
        <v>81.239999999999995</v>
      </c>
      <c r="O2136" s="6">
        <v>0</v>
      </c>
      <c r="P2136" s="5">
        <v>38.65</v>
      </c>
      <c r="Q2136" s="5">
        <f t="shared" si="132"/>
        <v>81.239999999999995</v>
      </c>
      <c r="R2136" s="5">
        <f t="shared" si="133"/>
        <v>38.65</v>
      </c>
      <c r="S2136" s="5">
        <f t="shared" si="134"/>
        <v>42.589999999999996</v>
      </c>
      <c r="T2136" s="7">
        <f t="shared" si="135"/>
        <v>0.52424913835548992</v>
      </c>
    </row>
    <row r="2137" spans="1:20" ht="15.6">
      <c r="A2137" s="2">
        <v>3335</v>
      </c>
      <c r="B2137" s="3">
        <v>46312</v>
      </c>
      <c r="C2137" s="4">
        <f>YEAR(SalesDataTable[[#This Row],[Order Date]])</f>
        <v>2026</v>
      </c>
      <c r="D2137" s="16" t="str">
        <f>"Q"&amp;ROUNDUP(MONTH(SalesDataTable[[#This Row],[Order Date]])/3,0)</f>
        <v>Q4</v>
      </c>
      <c r="E2137" s="4">
        <f>MONTH(SalesDataTable[[#This Row],[Order Date]])</f>
        <v>10</v>
      </c>
      <c r="F2137" s="16" t="str">
        <f>TEXT(SalesDataTable[[#This Row],[Order Date]],"MMM")</f>
        <v>Oct</v>
      </c>
      <c r="G2137" s="4" t="s">
        <v>0</v>
      </c>
      <c r="H2137" s="4" t="s">
        <v>36</v>
      </c>
      <c r="I2137" s="4" t="s">
        <v>28</v>
      </c>
      <c r="J2137" s="4" t="s">
        <v>3</v>
      </c>
      <c r="K2137" s="4" t="s">
        <v>9</v>
      </c>
      <c r="L2137" s="4" t="s">
        <v>46</v>
      </c>
      <c r="M2137" s="8">
        <v>1</v>
      </c>
      <c r="N2137" s="5">
        <v>70.81</v>
      </c>
      <c r="O2137" s="6">
        <v>0.15</v>
      </c>
      <c r="P2137" s="5">
        <v>32.93</v>
      </c>
      <c r="Q2137" s="5">
        <f t="shared" si="132"/>
        <v>60.188499999999998</v>
      </c>
      <c r="R2137" s="5">
        <f t="shared" si="133"/>
        <v>32.93</v>
      </c>
      <c r="S2137" s="5">
        <f t="shared" si="134"/>
        <v>27.258499999999998</v>
      </c>
      <c r="T2137" s="7">
        <f t="shared" si="135"/>
        <v>0.45288551799762411</v>
      </c>
    </row>
    <row r="2138" spans="1:20" ht="15.6">
      <c r="A2138" s="2">
        <v>3770</v>
      </c>
      <c r="B2138" s="3">
        <v>46312</v>
      </c>
      <c r="C2138" s="4">
        <f>YEAR(SalesDataTable[[#This Row],[Order Date]])</f>
        <v>2026</v>
      </c>
      <c r="D2138" s="16" t="str">
        <f>"Q"&amp;ROUNDUP(MONTH(SalesDataTable[[#This Row],[Order Date]])/3,0)</f>
        <v>Q4</v>
      </c>
      <c r="E2138" s="4">
        <f>MONTH(SalesDataTable[[#This Row],[Order Date]])</f>
        <v>10</v>
      </c>
      <c r="F2138" s="16" t="str">
        <f>TEXT(SalesDataTable[[#This Row],[Order Date]],"MMM")</f>
        <v>Oct</v>
      </c>
      <c r="G2138" s="4" t="s">
        <v>20</v>
      </c>
      <c r="H2138" s="4" t="s">
        <v>47</v>
      </c>
      <c r="I2138" s="4" t="s">
        <v>2</v>
      </c>
      <c r="J2138" s="4" t="s">
        <v>16</v>
      </c>
      <c r="K2138" s="4" t="s">
        <v>23</v>
      </c>
      <c r="L2138" s="4" t="s">
        <v>29</v>
      </c>
      <c r="M2138" s="8">
        <v>6</v>
      </c>
      <c r="N2138" s="5">
        <v>200.26</v>
      </c>
      <c r="O2138" s="6">
        <v>0</v>
      </c>
      <c r="P2138" s="5">
        <v>106.71</v>
      </c>
      <c r="Q2138" s="5">
        <f t="shared" si="132"/>
        <v>1201.56</v>
      </c>
      <c r="R2138" s="5">
        <f t="shared" si="133"/>
        <v>640.26</v>
      </c>
      <c r="S2138" s="5">
        <f t="shared" si="134"/>
        <v>561.29999999999995</v>
      </c>
      <c r="T2138" s="7">
        <f t="shared" si="135"/>
        <v>0.46714271447118744</v>
      </c>
    </row>
    <row r="2139" spans="1:20" ht="15.6">
      <c r="A2139" s="2">
        <v>4065</v>
      </c>
      <c r="B2139" s="3">
        <v>46312</v>
      </c>
      <c r="C2139" s="4">
        <f>YEAR(SalesDataTable[[#This Row],[Order Date]])</f>
        <v>2026</v>
      </c>
      <c r="D2139" s="16" t="str">
        <f>"Q"&amp;ROUNDUP(MONTH(SalesDataTable[[#This Row],[Order Date]])/3,0)</f>
        <v>Q4</v>
      </c>
      <c r="E2139" s="4">
        <f>MONTH(SalesDataTable[[#This Row],[Order Date]])</f>
        <v>10</v>
      </c>
      <c r="F2139" s="16" t="str">
        <f>TEXT(SalesDataTable[[#This Row],[Order Date]],"MMM")</f>
        <v>Oct</v>
      </c>
      <c r="G2139" s="4" t="s">
        <v>20</v>
      </c>
      <c r="H2139" s="4" t="s">
        <v>21</v>
      </c>
      <c r="I2139" s="4" t="s">
        <v>2</v>
      </c>
      <c r="J2139" s="4" t="s">
        <v>13</v>
      </c>
      <c r="K2139" s="4" t="s">
        <v>34</v>
      </c>
      <c r="L2139" s="4" t="s">
        <v>42</v>
      </c>
      <c r="M2139" s="8">
        <v>3</v>
      </c>
      <c r="N2139" s="5">
        <v>36.75</v>
      </c>
      <c r="O2139" s="6">
        <v>0.05</v>
      </c>
      <c r="P2139" s="5">
        <v>13.71</v>
      </c>
      <c r="Q2139" s="5">
        <f t="shared" si="132"/>
        <v>104.7375</v>
      </c>
      <c r="R2139" s="5">
        <f t="shared" si="133"/>
        <v>41.13</v>
      </c>
      <c r="S2139" s="5">
        <f t="shared" si="134"/>
        <v>63.607499999999995</v>
      </c>
      <c r="T2139" s="7">
        <f t="shared" si="135"/>
        <v>0.60730397422126747</v>
      </c>
    </row>
    <row r="2140" spans="1:20" ht="15.6">
      <c r="A2140" s="2">
        <v>4222</v>
      </c>
      <c r="B2140" s="3">
        <v>46312</v>
      </c>
      <c r="C2140" s="4">
        <f>YEAR(SalesDataTable[[#This Row],[Order Date]])</f>
        <v>2026</v>
      </c>
      <c r="D2140" s="16" t="str">
        <f>"Q"&amp;ROUNDUP(MONTH(SalesDataTable[[#This Row],[Order Date]])/3,0)</f>
        <v>Q4</v>
      </c>
      <c r="E2140" s="4">
        <f>MONTH(SalesDataTable[[#This Row],[Order Date]])</f>
        <v>10</v>
      </c>
      <c r="F2140" s="16" t="str">
        <f>TEXT(SalesDataTable[[#This Row],[Order Date]],"MMM")</f>
        <v>Oct</v>
      </c>
      <c r="G2140" s="4" t="s">
        <v>11</v>
      </c>
      <c r="H2140" s="4" t="s">
        <v>52</v>
      </c>
      <c r="I2140" s="4" t="s">
        <v>2</v>
      </c>
      <c r="J2140" s="4" t="s">
        <v>3</v>
      </c>
      <c r="K2140" s="4" t="s">
        <v>9</v>
      </c>
      <c r="L2140" s="4" t="s">
        <v>10</v>
      </c>
      <c r="M2140" s="8">
        <v>2</v>
      </c>
      <c r="N2140" s="5">
        <v>92.41</v>
      </c>
      <c r="O2140" s="6">
        <v>0.1</v>
      </c>
      <c r="P2140" s="5">
        <v>45.42</v>
      </c>
      <c r="Q2140" s="5">
        <f t="shared" si="132"/>
        <v>166.33799999999999</v>
      </c>
      <c r="R2140" s="5">
        <f t="shared" si="133"/>
        <v>90.84</v>
      </c>
      <c r="S2140" s="5">
        <f t="shared" si="134"/>
        <v>75.49799999999999</v>
      </c>
      <c r="T2140" s="7">
        <f t="shared" si="135"/>
        <v>0.4538830573891714</v>
      </c>
    </row>
    <row r="2141" spans="1:20" ht="15.6">
      <c r="A2141" s="2">
        <v>4304</v>
      </c>
      <c r="B2141" s="3">
        <v>46312</v>
      </c>
      <c r="C2141" s="4">
        <f>YEAR(SalesDataTable[[#This Row],[Order Date]])</f>
        <v>2026</v>
      </c>
      <c r="D2141" s="16" t="str">
        <f>"Q"&amp;ROUNDUP(MONTH(SalesDataTable[[#This Row],[Order Date]])/3,0)</f>
        <v>Q4</v>
      </c>
      <c r="E2141" s="4">
        <f>MONTH(SalesDataTable[[#This Row],[Order Date]])</f>
        <v>10</v>
      </c>
      <c r="F2141" s="16" t="str">
        <f>TEXT(SalesDataTable[[#This Row],[Order Date]],"MMM")</f>
        <v>Oct</v>
      </c>
      <c r="G2141" s="4" t="s">
        <v>6</v>
      </c>
      <c r="H2141" s="4" t="s">
        <v>49</v>
      </c>
      <c r="I2141" s="4" t="s">
        <v>19</v>
      </c>
      <c r="J2141" s="4" t="s">
        <v>13</v>
      </c>
      <c r="K2141" s="4" t="s">
        <v>34</v>
      </c>
      <c r="L2141" s="4" t="s">
        <v>35</v>
      </c>
      <c r="M2141" s="8">
        <v>1</v>
      </c>
      <c r="N2141" s="5">
        <v>40.67</v>
      </c>
      <c r="O2141" s="6">
        <v>0</v>
      </c>
      <c r="P2141" s="5">
        <v>15.09</v>
      </c>
      <c r="Q2141" s="5">
        <f t="shared" si="132"/>
        <v>40.67</v>
      </c>
      <c r="R2141" s="5">
        <f t="shared" si="133"/>
        <v>15.09</v>
      </c>
      <c r="S2141" s="5">
        <f t="shared" si="134"/>
        <v>25.580000000000002</v>
      </c>
      <c r="T2141" s="7">
        <f t="shared" si="135"/>
        <v>0.62896483894762722</v>
      </c>
    </row>
    <row r="2142" spans="1:20" ht="15.6">
      <c r="A2142" s="2">
        <v>109</v>
      </c>
      <c r="B2142" s="3">
        <v>46313</v>
      </c>
      <c r="C2142" s="4">
        <f>YEAR(SalesDataTable[[#This Row],[Order Date]])</f>
        <v>2026</v>
      </c>
      <c r="D2142" s="16" t="str">
        <f>"Q"&amp;ROUNDUP(MONTH(SalesDataTable[[#This Row],[Order Date]])/3,0)</f>
        <v>Q4</v>
      </c>
      <c r="E2142" s="4">
        <f>MONTH(SalesDataTable[[#This Row],[Order Date]])</f>
        <v>10</v>
      </c>
      <c r="F2142" s="16" t="str">
        <f>TEXT(SalesDataTable[[#This Row],[Order Date]],"MMM")</f>
        <v>Oct</v>
      </c>
      <c r="G2142" s="4" t="s">
        <v>6</v>
      </c>
      <c r="H2142" s="4" t="s">
        <v>7</v>
      </c>
      <c r="I2142" s="4" t="s">
        <v>2</v>
      </c>
      <c r="J2142" s="4" t="s">
        <v>3</v>
      </c>
      <c r="K2142" s="4" t="s">
        <v>9</v>
      </c>
      <c r="L2142" s="4" t="s">
        <v>10</v>
      </c>
      <c r="M2142" s="8">
        <v>1</v>
      </c>
      <c r="N2142" s="5">
        <v>90.09</v>
      </c>
      <c r="O2142" s="6">
        <v>0</v>
      </c>
      <c r="P2142" s="5">
        <v>45.17</v>
      </c>
      <c r="Q2142" s="5">
        <f t="shared" si="132"/>
        <v>90.09</v>
      </c>
      <c r="R2142" s="5">
        <f t="shared" si="133"/>
        <v>45.17</v>
      </c>
      <c r="S2142" s="5">
        <f t="shared" si="134"/>
        <v>44.92</v>
      </c>
      <c r="T2142" s="7">
        <f t="shared" si="135"/>
        <v>0.49861249861249862</v>
      </c>
    </row>
    <row r="2143" spans="1:20" ht="15.6">
      <c r="A2143" s="2">
        <v>744</v>
      </c>
      <c r="B2143" s="3">
        <v>46313</v>
      </c>
      <c r="C2143" s="4">
        <f>YEAR(SalesDataTable[[#This Row],[Order Date]])</f>
        <v>2026</v>
      </c>
      <c r="D2143" s="16" t="str">
        <f>"Q"&amp;ROUNDUP(MONTH(SalesDataTable[[#This Row],[Order Date]])/3,0)</f>
        <v>Q4</v>
      </c>
      <c r="E2143" s="4">
        <f>MONTH(SalesDataTable[[#This Row],[Order Date]])</f>
        <v>10</v>
      </c>
      <c r="F2143" s="16" t="str">
        <f>TEXT(SalesDataTable[[#This Row],[Order Date]],"MMM")</f>
        <v>Oct</v>
      </c>
      <c r="G2143" s="4" t="s">
        <v>11</v>
      </c>
      <c r="H2143" s="4" t="s">
        <v>39</v>
      </c>
      <c r="I2143" s="4" t="s">
        <v>2</v>
      </c>
      <c r="J2143" s="4" t="s">
        <v>3</v>
      </c>
      <c r="K2143" s="4" t="s">
        <v>14</v>
      </c>
      <c r="L2143" s="4" t="s">
        <v>15</v>
      </c>
      <c r="M2143" s="8">
        <v>1</v>
      </c>
      <c r="N2143" s="5">
        <v>36.83</v>
      </c>
      <c r="O2143" s="6">
        <v>0</v>
      </c>
      <c r="P2143" s="5">
        <v>13.64</v>
      </c>
      <c r="Q2143" s="5">
        <f t="shared" si="132"/>
        <v>36.83</v>
      </c>
      <c r="R2143" s="5">
        <f t="shared" si="133"/>
        <v>13.64</v>
      </c>
      <c r="S2143" s="5">
        <f t="shared" si="134"/>
        <v>23.189999999999998</v>
      </c>
      <c r="T2143" s="7">
        <f t="shared" si="135"/>
        <v>0.62964974205810476</v>
      </c>
    </row>
    <row r="2144" spans="1:20" ht="15.6">
      <c r="A2144" s="2">
        <v>960</v>
      </c>
      <c r="B2144" s="3">
        <v>46313</v>
      </c>
      <c r="C2144" s="4">
        <f>YEAR(SalesDataTable[[#This Row],[Order Date]])</f>
        <v>2026</v>
      </c>
      <c r="D2144" s="16" t="str">
        <f>"Q"&amp;ROUNDUP(MONTH(SalesDataTable[[#This Row],[Order Date]])/3,0)</f>
        <v>Q4</v>
      </c>
      <c r="E2144" s="4">
        <f>MONTH(SalesDataTable[[#This Row],[Order Date]])</f>
        <v>10</v>
      </c>
      <c r="F2144" s="16" t="str">
        <f>TEXT(SalesDataTable[[#This Row],[Order Date]],"MMM")</f>
        <v>Oct</v>
      </c>
      <c r="G2144" s="4" t="s">
        <v>6</v>
      </c>
      <c r="H2144" s="4" t="s">
        <v>43</v>
      </c>
      <c r="I2144" s="4" t="s">
        <v>28</v>
      </c>
      <c r="J2144" s="4" t="s">
        <v>3</v>
      </c>
      <c r="K2144" s="4" t="s">
        <v>23</v>
      </c>
      <c r="L2144" s="4" t="s">
        <v>29</v>
      </c>
      <c r="M2144" s="8">
        <v>5</v>
      </c>
      <c r="N2144" s="5">
        <v>196.37</v>
      </c>
      <c r="O2144" s="6">
        <v>0.05</v>
      </c>
      <c r="P2144" s="5">
        <v>103.51</v>
      </c>
      <c r="Q2144" s="5">
        <f t="shared" si="132"/>
        <v>932.75749999999994</v>
      </c>
      <c r="R2144" s="5">
        <f t="shared" si="133"/>
        <v>517.55000000000007</v>
      </c>
      <c r="S2144" s="5">
        <f t="shared" si="134"/>
        <v>415.20749999999987</v>
      </c>
      <c r="T2144" s="7">
        <f t="shared" si="135"/>
        <v>0.44513981393877816</v>
      </c>
    </row>
    <row r="2145" spans="1:20" ht="15.6">
      <c r="A2145" s="2">
        <v>1389</v>
      </c>
      <c r="B2145" s="3">
        <v>46313</v>
      </c>
      <c r="C2145" s="4">
        <f>YEAR(SalesDataTable[[#This Row],[Order Date]])</f>
        <v>2026</v>
      </c>
      <c r="D2145" s="16" t="str">
        <f>"Q"&amp;ROUNDUP(MONTH(SalesDataTable[[#This Row],[Order Date]])/3,0)</f>
        <v>Q4</v>
      </c>
      <c r="E2145" s="4">
        <f>MONTH(SalesDataTable[[#This Row],[Order Date]])</f>
        <v>10</v>
      </c>
      <c r="F2145" s="16" t="str">
        <f>TEXT(SalesDataTable[[#This Row],[Order Date]],"MMM")</f>
        <v>Oct</v>
      </c>
      <c r="G2145" s="4" t="s">
        <v>0</v>
      </c>
      <c r="H2145" s="4" t="s">
        <v>50</v>
      </c>
      <c r="I2145" s="4" t="s">
        <v>2</v>
      </c>
      <c r="J2145" s="4" t="s">
        <v>13</v>
      </c>
      <c r="K2145" s="4" t="s">
        <v>9</v>
      </c>
      <c r="L2145" s="4" t="s">
        <v>10</v>
      </c>
      <c r="M2145" s="8">
        <v>2</v>
      </c>
      <c r="N2145" s="5">
        <v>93.73</v>
      </c>
      <c r="O2145" s="6">
        <v>0</v>
      </c>
      <c r="P2145" s="5">
        <v>44.79</v>
      </c>
      <c r="Q2145" s="5">
        <f t="shared" si="132"/>
        <v>187.46</v>
      </c>
      <c r="R2145" s="5">
        <f t="shared" si="133"/>
        <v>89.58</v>
      </c>
      <c r="S2145" s="5">
        <f t="shared" si="134"/>
        <v>97.88000000000001</v>
      </c>
      <c r="T2145" s="7">
        <f t="shared" si="135"/>
        <v>0.52213805611863873</v>
      </c>
    </row>
    <row r="2146" spans="1:20" ht="15.6">
      <c r="A2146" s="2">
        <v>1493</v>
      </c>
      <c r="B2146" s="3">
        <v>46313</v>
      </c>
      <c r="C2146" s="4">
        <f>YEAR(SalesDataTable[[#This Row],[Order Date]])</f>
        <v>2026</v>
      </c>
      <c r="D2146" s="16" t="str">
        <f>"Q"&amp;ROUNDUP(MONTH(SalesDataTable[[#This Row],[Order Date]])/3,0)</f>
        <v>Q4</v>
      </c>
      <c r="E2146" s="4">
        <f>MONTH(SalesDataTable[[#This Row],[Order Date]])</f>
        <v>10</v>
      </c>
      <c r="F2146" s="16" t="str">
        <f>TEXT(SalesDataTable[[#This Row],[Order Date]],"MMM")</f>
        <v>Oct</v>
      </c>
      <c r="G2146" s="4" t="s">
        <v>11</v>
      </c>
      <c r="H2146" s="4" t="s">
        <v>39</v>
      </c>
      <c r="I2146" s="4" t="s">
        <v>2</v>
      </c>
      <c r="J2146" s="4" t="s">
        <v>16</v>
      </c>
      <c r="K2146" s="4" t="s">
        <v>14</v>
      </c>
      <c r="L2146" s="4" t="s">
        <v>15</v>
      </c>
      <c r="M2146" s="8">
        <v>1</v>
      </c>
      <c r="N2146" s="5">
        <v>36.46</v>
      </c>
      <c r="O2146" s="6">
        <v>0.05</v>
      </c>
      <c r="P2146" s="5">
        <v>13.35</v>
      </c>
      <c r="Q2146" s="5">
        <f t="shared" si="132"/>
        <v>34.637</v>
      </c>
      <c r="R2146" s="5">
        <f t="shared" si="133"/>
        <v>13.35</v>
      </c>
      <c r="S2146" s="5">
        <f t="shared" si="134"/>
        <v>21.286999999999999</v>
      </c>
      <c r="T2146" s="7">
        <f t="shared" si="135"/>
        <v>0.61457401045125148</v>
      </c>
    </row>
    <row r="2147" spans="1:20" ht="15.6">
      <c r="A2147" s="2">
        <v>1967</v>
      </c>
      <c r="B2147" s="3">
        <v>46313</v>
      </c>
      <c r="C2147" s="4">
        <f>YEAR(SalesDataTable[[#This Row],[Order Date]])</f>
        <v>2026</v>
      </c>
      <c r="D2147" s="16" t="str">
        <f>"Q"&amp;ROUNDUP(MONTH(SalesDataTable[[#This Row],[Order Date]])/3,0)</f>
        <v>Q4</v>
      </c>
      <c r="E2147" s="4">
        <f>MONTH(SalesDataTable[[#This Row],[Order Date]])</f>
        <v>10</v>
      </c>
      <c r="F2147" s="16" t="str">
        <f>TEXT(SalesDataTable[[#This Row],[Order Date]],"MMM")</f>
        <v>Oct</v>
      </c>
      <c r="G2147" s="4" t="s">
        <v>6</v>
      </c>
      <c r="H2147" s="4" t="s">
        <v>49</v>
      </c>
      <c r="I2147" s="4" t="s">
        <v>2</v>
      </c>
      <c r="J2147" s="4" t="s">
        <v>3</v>
      </c>
      <c r="K2147" s="4" t="s">
        <v>23</v>
      </c>
      <c r="L2147" s="4" t="s">
        <v>51</v>
      </c>
      <c r="M2147" s="8">
        <v>2</v>
      </c>
      <c r="N2147" s="5">
        <v>125.91</v>
      </c>
      <c r="O2147" s="6">
        <v>0</v>
      </c>
      <c r="P2147" s="5">
        <v>61.95</v>
      </c>
      <c r="Q2147" s="5">
        <f t="shared" si="132"/>
        <v>251.82</v>
      </c>
      <c r="R2147" s="5">
        <f t="shared" si="133"/>
        <v>123.9</v>
      </c>
      <c r="S2147" s="5">
        <f t="shared" si="134"/>
        <v>127.91999999999999</v>
      </c>
      <c r="T2147" s="7">
        <f t="shared" si="135"/>
        <v>0.50798189182749576</v>
      </c>
    </row>
    <row r="2148" spans="1:20" ht="15.6">
      <c r="A2148" s="2">
        <v>2132</v>
      </c>
      <c r="B2148" s="3">
        <v>46313</v>
      </c>
      <c r="C2148" s="4">
        <f>YEAR(SalesDataTable[[#This Row],[Order Date]])</f>
        <v>2026</v>
      </c>
      <c r="D2148" s="16" t="str">
        <f>"Q"&amp;ROUNDUP(MONTH(SalesDataTable[[#This Row],[Order Date]])/3,0)</f>
        <v>Q4</v>
      </c>
      <c r="E2148" s="4">
        <f>MONTH(SalesDataTable[[#This Row],[Order Date]])</f>
        <v>10</v>
      </c>
      <c r="F2148" s="16" t="str">
        <f>TEXT(SalesDataTable[[#This Row],[Order Date]],"MMM")</f>
        <v>Oct</v>
      </c>
      <c r="G2148" s="4" t="s">
        <v>20</v>
      </c>
      <c r="H2148" s="4" t="s">
        <v>33</v>
      </c>
      <c r="I2148" s="4" t="s">
        <v>19</v>
      </c>
      <c r="J2148" s="4" t="s">
        <v>13</v>
      </c>
      <c r="K2148" s="4" t="s">
        <v>9</v>
      </c>
      <c r="L2148" s="4" t="s">
        <v>10</v>
      </c>
      <c r="M2148" s="8">
        <v>1</v>
      </c>
      <c r="N2148" s="5">
        <v>92.56</v>
      </c>
      <c r="O2148" s="6">
        <v>0.1</v>
      </c>
      <c r="P2148" s="5">
        <v>44.23</v>
      </c>
      <c r="Q2148" s="5">
        <f t="shared" si="132"/>
        <v>83.304000000000002</v>
      </c>
      <c r="R2148" s="5">
        <f t="shared" si="133"/>
        <v>44.23</v>
      </c>
      <c r="S2148" s="5">
        <f t="shared" si="134"/>
        <v>39.074000000000005</v>
      </c>
      <c r="T2148" s="7">
        <f t="shared" si="135"/>
        <v>0.46905310669355621</v>
      </c>
    </row>
    <row r="2149" spans="1:20" ht="15.6">
      <c r="A2149" s="2">
        <v>2882</v>
      </c>
      <c r="B2149" s="3">
        <v>46313</v>
      </c>
      <c r="C2149" s="4">
        <f>YEAR(SalesDataTable[[#This Row],[Order Date]])</f>
        <v>2026</v>
      </c>
      <c r="D2149" s="16" t="str">
        <f>"Q"&amp;ROUNDUP(MONTH(SalesDataTable[[#This Row],[Order Date]])/3,0)</f>
        <v>Q4</v>
      </c>
      <c r="E2149" s="4">
        <f>MONTH(SalesDataTable[[#This Row],[Order Date]])</f>
        <v>10</v>
      </c>
      <c r="F2149" s="16" t="str">
        <f>TEXT(SalesDataTable[[#This Row],[Order Date]],"MMM")</f>
        <v>Oct</v>
      </c>
      <c r="G2149" s="4" t="s">
        <v>20</v>
      </c>
      <c r="H2149" s="4" t="s">
        <v>33</v>
      </c>
      <c r="I2149" s="4" t="s">
        <v>28</v>
      </c>
      <c r="J2149" s="4" t="s">
        <v>13</v>
      </c>
      <c r="K2149" s="4" t="s">
        <v>9</v>
      </c>
      <c r="L2149" s="4" t="s">
        <v>46</v>
      </c>
      <c r="M2149" s="8">
        <v>4</v>
      </c>
      <c r="N2149" s="5">
        <v>70.02</v>
      </c>
      <c r="O2149" s="6">
        <v>0</v>
      </c>
      <c r="P2149" s="5">
        <v>32.86</v>
      </c>
      <c r="Q2149" s="5">
        <f t="shared" si="132"/>
        <v>280.08</v>
      </c>
      <c r="R2149" s="5">
        <f t="shared" si="133"/>
        <v>131.44</v>
      </c>
      <c r="S2149" s="5">
        <f t="shared" si="134"/>
        <v>148.63999999999999</v>
      </c>
      <c r="T2149" s="7">
        <f t="shared" si="135"/>
        <v>0.53070551271065403</v>
      </c>
    </row>
    <row r="2150" spans="1:20" ht="15.6">
      <c r="A2150" s="2">
        <v>3345</v>
      </c>
      <c r="B2150" s="3">
        <v>46313</v>
      </c>
      <c r="C2150" s="4">
        <f>YEAR(SalesDataTable[[#This Row],[Order Date]])</f>
        <v>2026</v>
      </c>
      <c r="D2150" s="16" t="str">
        <f>"Q"&amp;ROUNDUP(MONTH(SalesDataTable[[#This Row],[Order Date]])/3,0)</f>
        <v>Q4</v>
      </c>
      <c r="E2150" s="4">
        <f>MONTH(SalesDataTable[[#This Row],[Order Date]])</f>
        <v>10</v>
      </c>
      <c r="F2150" s="16" t="str">
        <f>TEXT(SalesDataTable[[#This Row],[Order Date]],"MMM")</f>
        <v>Oct</v>
      </c>
      <c r="G2150" s="4" t="s">
        <v>0</v>
      </c>
      <c r="H2150" s="4" t="s">
        <v>50</v>
      </c>
      <c r="I2150" s="4" t="s">
        <v>2</v>
      </c>
      <c r="J2150" s="4" t="s">
        <v>3</v>
      </c>
      <c r="K2150" s="4" t="s">
        <v>4</v>
      </c>
      <c r="L2150" s="4" t="s">
        <v>22</v>
      </c>
      <c r="M2150" s="8">
        <v>3</v>
      </c>
      <c r="N2150" s="5">
        <v>51.62</v>
      </c>
      <c r="O2150" s="6">
        <v>0.1</v>
      </c>
      <c r="P2150" s="5">
        <v>22.94</v>
      </c>
      <c r="Q2150" s="5">
        <f t="shared" si="132"/>
        <v>139.374</v>
      </c>
      <c r="R2150" s="5">
        <f t="shared" si="133"/>
        <v>68.820000000000007</v>
      </c>
      <c r="S2150" s="5">
        <f t="shared" si="134"/>
        <v>70.553999999999988</v>
      </c>
      <c r="T2150" s="7">
        <f t="shared" si="135"/>
        <v>0.50622067243531788</v>
      </c>
    </row>
    <row r="2151" spans="1:20" ht="15.6">
      <c r="A2151" s="2">
        <v>4089</v>
      </c>
      <c r="B2151" s="3">
        <v>46313</v>
      </c>
      <c r="C2151" s="4">
        <f>YEAR(SalesDataTable[[#This Row],[Order Date]])</f>
        <v>2026</v>
      </c>
      <c r="D2151" s="16" t="str">
        <f>"Q"&amp;ROUNDUP(MONTH(SalesDataTable[[#This Row],[Order Date]])/3,0)</f>
        <v>Q4</v>
      </c>
      <c r="E2151" s="4">
        <f>MONTH(SalesDataTable[[#This Row],[Order Date]])</f>
        <v>10</v>
      </c>
      <c r="F2151" s="16" t="str">
        <f>TEXT(SalesDataTable[[#This Row],[Order Date]],"MMM")</f>
        <v>Oct</v>
      </c>
      <c r="G2151" s="4" t="s">
        <v>11</v>
      </c>
      <c r="H2151" s="4" t="s">
        <v>12</v>
      </c>
      <c r="I2151" s="4" t="s">
        <v>2</v>
      </c>
      <c r="J2151" s="4" t="s">
        <v>13</v>
      </c>
      <c r="K2151" s="4" t="s">
        <v>23</v>
      </c>
      <c r="L2151" s="4" t="s">
        <v>29</v>
      </c>
      <c r="M2151" s="8">
        <v>1</v>
      </c>
      <c r="N2151" s="5">
        <v>196.39</v>
      </c>
      <c r="O2151" s="6">
        <v>0</v>
      </c>
      <c r="P2151" s="5">
        <v>104.66</v>
      </c>
      <c r="Q2151" s="5">
        <f t="shared" si="132"/>
        <v>196.39</v>
      </c>
      <c r="R2151" s="5">
        <f t="shared" si="133"/>
        <v>104.66</v>
      </c>
      <c r="S2151" s="5">
        <f t="shared" si="134"/>
        <v>91.72999999999999</v>
      </c>
      <c r="T2151" s="7">
        <f t="shared" si="135"/>
        <v>0.46708080859514228</v>
      </c>
    </row>
    <row r="2152" spans="1:20" ht="15.6">
      <c r="A2152" s="2">
        <v>4119</v>
      </c>
      <c r="B2152" s="3">
        <v>46313</v>
      </c>
      <c r="C2152" s="4">
        <f>YEAR(SalesDataTable[[#This Row],[Order Date]])</f>
        <v>2026</v>
      </c>
      <c r="D2152" s="16" t="str">
        <f>"Q"&amp;ROUNDUP(MONTH(SalesDataTable[[#This Row],[Order Date]])/3,0)</f>
        <v>Q4</v>
      </c>
      <c r="E2152" s="4">
        <f>MONTH(SalesDataTable[[#This Row],[Order Date]])</f>
        <v>10</v>
      </c>
      <c r="F2152" s="16" t="str">
        <f>TEXT(SalesDataTable[[#This Row],[Order Date]],"MMM")</f>
        <v>Oct</v>
      </c>
      <c r="G2152" s="4" t="s">
        <v>20</v>
      </c>
      <c r="H2152" s="4" t="s">
        <v>33</v>
      </c>
      <c r="I2152" s="4" t="s">
        <v>8</v>
      </c>
      <c r="J2152" s="4" t="s">
        <v>16</v>
      </c>
      <c r="K2152" s="4" t="s">
        <v>34</v>
      </c>
      <c r="L2152" s="4" t="s">
        <v>35</v>
      </c>
      <c r="M2152" s="8">
        <v>10</v>
      </c>
      <c r="N2152" s="5">
        <v>41.26</v>
      </c>
      <c r="O2152" s="6">
        <v>0.1</v>
      </c>
      <c r="P2152" s="5">
        <v>15.06</v>
      </c>
      <c r="Q2152" s="5">
        <f t="shared" si="132"/>
        <v>371.34</v>
      </c>
      <c r="R2152" s="5">
        <f t="shared" si="133"/>
        <v>150.6</v>
      </c>
      <c r="S2152" s="5">
        <f t="shared" si="134"/>
        <v>220.73999999999998</v>
      </c>
      <c r="T2152" s="7">
        <f t="shared" si="135"/>
        <v>0.59444175149458711</v>
      </c>
    </row>
    <row r="2153" spans="1:20" ht="15.6">
      <c r="A2153" s="2">
        <v>4968</v>
      </c>
      <c r="B2153" s="3">
        <v>46313</v>
      </c>
      <c r="C2153" s="4">
        <f>YEAR(SalesDataTable[[#This Row],[Order Date]])</f>
        <v>2026</v>
      </c>
      <c r="D2153" s="16" t="str">
        <f>"Q"&amp;ROUNDUP(MONTH(SalesDataTable[[#This Row],[Order Date]])/3,0)</f>
        <v>Q4</v>
      </c>
      <c r="E2153" s="4">
        <f>MONTH(SalesDataTable[[#This Row],[Order Date]])</f>
        <v>10</v>
      </c>
      <c r="F2153" s="16" t="str">
        <f>TEXT(SalesDataTable[[#This Row],[Order Date]],"MMM")</f>
        <v>Oct</v>
      </c>
      <c r="G2153" s="4" t="s">
        <v>11</v>
      </c>
      <c r="H2153" s="4" t="s">
        <v>18</v>
      </c>
      <c r="I2153" s="4" t="s">
        <v>28</v>
      </c>
      <c r="J2153" s="4" t="s">
        <v>13</v>
      </c>
      <c r="K2153" s="4" t="s">
        <v>14</v>
      </c>
      <c r="L2153" s="4" t="s">
        <v>15</v>
      </c>
      <c r="M2153" s="8">
        <v>1</v>
      </c>
      <c r="N2153" s="5">
        <v>35.549999999999997</v>
      </c>
      <c r="O2153" s="6">
        <v>0.05</v>
      </c>
      <c r="P2153" s="5">
        <v>13.44</v>
      </c>
      <c r="Q2153" s="5">
        <f t="shared" si="132"/>
        <v>33.772499999999994</v>
      </c>
      <c r="R2153" s="5">
        <f t="shared" si="133"/>
        <v>13.44</v>
      </c>
      <c r="S2153" s="5">
        <f t="shared" si="134"/>
        <v>20.332499999999996</v>
      </c>
      <c r="T2153" s="7">
        <f t="shared" si="135"/>
        <v>0.60204308238951809</v>
      </c>
    </row>
    <row r="2154" spans="1:20" ht="15.6">
      <c r="A2154" s="2">
        <v>5197</v>
      </c>
      <c r="B2154" s="3">
        <v>46313</v>
      </c>
      <c r="C2154" s="4">
        <f>YEAR(SalesDataTable[[#This Row],[Order Date]])</f>
        <v>2026</v>
      </c>
      <c r="D2154" s="16" t="str">
        <f>"Q"&amp;ROUNDUP(MONTH(SalesDataTable[[#This Row],[Order Date]])/3,0)</f>
        <v>Q4</v>
      </c>
      <c r="E2154" s="4">
        <f>MONTH(SalesDataTable[[#This Row],[Order Date]])</f>
        <v>10</v>
      </c>
      <c r="F2154" s="16" t="str">
        <f>TEXT(SalesDataTable[[#This Row],[Order Date]],"MMM")</f>
        <v>Oct</v>
      </c>
      <c r="G2154" s="4" t="s">
        <v>20</v>
      </c>
      <c r="H2154" s="4" t="s">
        <v>33</v>
      </c>
      <c r="I2154" s="4" t="s">
        <v>2</v>
      </c>
      <c r="J2154" s="4" t="s">
        <v>13</v>
      </c>
      <c r="K2154" s="4" t="s">
        <v>4</v>
      </c>
      <c r="L2154" s="4" t="s">
        <v>22</v>
      </c>
      <c r="M2154" s="8">
        <v>1</v>
      </c>
      <c r="N2154" s="5">
        <v>49.5</v>
      </c>
      <c r="O2154" s="6">
        <v>0</v>
      </c>
      <c r="P2154" s="5">
        <v>22.36</v>
      </c>
      <c r="Q2154" s="5">
        <f t="shared" si="132"/>
        <v>49.5</v>
      </c>
      <c r="R2154" s="5">
        <f t="shared" si="133"/>
        <v>22.36</v>
      </c>
      <c r="S2154" s="5">
        <f t="shared" si="134"/>
        <v>27.14</v>
      </c>
      <c r="T2154" s="7">
        <f t="shared" si="135"/>
        <v>0.54828282828282826</v>
      </c>
    </row>
    <row r="2155" spans="1:20" ht="15.6">
      <c r="A2155" s="2">
        <v>66</v>
      </c>
      <c r="B2155" s="3">
        <v>46314</v>
      </c>
      <c r="C2155" s="4">
        <f>YEAR(SalesDataTable[[#This Row],[Order Date]])</f>
        <v>2026</v>
      </c>
      <c r="D2155" s="16" t="str">
        <f>"Q"&amp;ROUNDUP(MONTH(SalesDataTable[[#This Row],[Order Date]])/3,0)</f>
        <v>Q4</v>
      </c>
      <c r="E2155" s="4">
        <f>MONTH(SalesDataTable[[#This Row],[Order Date]])</f>
        <v>10</v>
      </c>
      <c r="F2155" s="16" t="str">
        <f>TEXT(SalesDataTable[[#This Row],[Order Date]],"MMM")</f>
        <v>Oct</v>
      </c>
      <c r="G2155" s="4" t="s">
        <v>0</v>
      </c>
      <c r="H2155" s="4" t="s">
        <v>50</v>
      </c>
      <c r="I2155" s="4" t="s">
        <v>2</v>
      </c>
      <c r="J2155" s="4" t="s">
        <v>16</v>
      </c>
      <c r="K2155" s="4" t="s">
        <v>23</v>
      </c>
      <c r="L2155" s="4" t="s">
        <v>40</v>
      </c>
      <c r="M2155" s="8">
        <v>1</v>
      </c>
      <c r="N2155" s="5">
        <v>80.58</v>
      </c>
      <c r="O2155" s="6">
        <v>0</v>
      </c>
      <c r="P2155" s="5">
        <v>40.43</v>
      </c>
      <c r="Q2155" s="5">
        <f t="shared" si="132"/>
        <v>80.58</v>
      </c>
      <c r="R2155" s="5">
        <f t="shared" si="133"/>
        <v>40.43</v>
      </c>
      <c r="S2155" s="5">
        <f t="shared" si="134"/>
        <v>40.15</v>
      </c>
      <c r="T2155" s="7">
        <f t="shared" si="135"/>
        <v>0.49826259617771157</v>
      </c>
    </row>
    <row r="2156" spans="1:20" ht="15.6">
      <c r="A2156" s="2">
        <v>585</v>
      </c>
      <c r="B2156" s="3">
        <v>46314</v>
      </c>
      <c r="C2156" s="4">
        <f>YEAR(SalesDataTable[[#This Row],[Order Date]])</f>
        <v>2026</v>
      </c>
      <c r="D2156" s="16" t="str">
        <f>"Q"&amp;ROUNDUP(MONTH(SalesDataTable[[#This Row],[Order Date]])/3,0)</f>
        <v>Q4</v>
      </c>
      <c r="E2156" s="4">
        <f>MONTH(SalesDataTable[[#This Row],[Order Date]])</f>
        <v>10</v>
      </c>
      <c r="F2156" s="16" t="str">
        <f>TEXT(SalesDataTable[[#This Row],[Order Date]],"MMM")</f>
        <v>Oct</v>
      </c>
      <c r="G2156" s="4" t="s">
        <v>11</v>
      </c>
      <c r="H2156" s="4" t="s">
        <v>25</v>
      </c>
      <c r="I2156" s="4" t="s">
        <v>19</v>
      </c>
      <c r="J2156" s="4" t="s">
        <v>16</v>
      </c>
      <c r="K2156" s="4" t="s">
        <v>14</v>
      </c>
      <c r="L2156" s="4" t="s">
        <v>48</v>
      </c>
      <c r="M2156" s="8">
        <v>2</v>
      </c>
      <c r="N2156" s="5">
        <v>161.59</v>
      </c>
      <c r="O2156" s="6">
        <v>0.05</v>
      </c>
      <c r="P2156" s="5">
        <v>89.57</v>
      </c>
      <c r="Q2156" s="5">
        <f t="shared" si="132"/>
        <v>307.02100000000002</v>
      </c>
      <c r="R2156" s="5">
        <f t="shared" si="133"/>
        <v>179.14</v>
      </c>
      <c r="S2156" s="5">
        <f t="shared" si="134"/>
        <v>127.88100000000003</v>
      </c>
      <c r="T2156" s="7">
        <f t="shared" si="135"/>
        <v>0.41652199686666391</v>
      </c>
    </row>
    <row r="2157" spans="1:20" ht="15.6">
      <c r="A2157" s="2">
        <v>856</v>
      </c>
      <c r="B2157" s="3">
        <v>46314</v>
      </c>
      <c r="C2157" s="4">
        <f>YEAR(SalesDataTable[[#This Row],[Order Date]])</f>
        <v>2026</v>
      </c>
      <c r="D2157" s="16" t="str">
        <f>"Q"&amp;ROUNDUP(MONTH(SalesDataTable[[#This Row],[Order Date]])/3,0)</f>
        <v>Q4</v>
      </c>
      <c r="E2157" s="4">
        <f>MONTH(SalesDataTable[[#This Row],[Order Date]])</f>
        <v>10</v>
      </c>
      <c r="F2157" s="16" t="str">
        <f>TEXT(SalesDataTable[[#This Row],[Order Date]],"MMM")</f>
        <v>Oct</v>
      </c>
      <c r="G2157" s="4" t="s">
        <v>20</v>
      </c>
      <c r="H2157" s="4" t="s">
        <v>33</v>
      </c>
      <c r="I2157" s="4" t="s">
        <v>2</v>
      </c>
      <c r="J2157" s="4" t="s">
        <v>16</v>
      </c>
      <c r="K2157" s="4" t="s">
        <v>23</v>
      </c>
      <c r="L2157" s="4" t="s">
        <v>40</v>
      </c>
      <c r="M2157" s="8">
        <v>1</v>
      </c>
      <c r="N2157" s="5">
        <v>80.319999999999993</v>
      </c>
      <c r="O2157" s="6">
        <v>0</v>
      </c>
      <c r="P2157" s="5">
        <v>39.729999999999997</v>
      </c>
      <c r="Q2157" s="5">
        <f t="shared" si="132"/>
        <v>80.319999999999993</v>
      </c>
      <c r="R2157" s="5">
        <f t="shared" si="133"/>
        <v>39.729999999999997</v>
      </c>
      <c r="S2157" s="5">
        <f t="shared" si="134"/>
        <v>40.589999999999996</v>
      </c>
      <c r="T2157" s="7">
        <f t="shared" si="135"/>
        <v>0.50535358565737054</v>
      </c>
    </row>
    <row r="2158" spans="1:20" ht="15.6">
      <c r="A2158" s="2">
        <v>1793</v>
      </c>
      <c r="B2158" s="3">
        <v>46314</v>
      </c>
      <c r="C2158" s="4">
        <f>YEAR(SalesDataTable[[#This Row],[Order Date]])</f>
        <v>2026</v>
      </c>
      <c r="D2158" s="16" t="str">
        <f>"Q"&amp;ROUNDUP(MONTH(SalesDataTable[[#This Row],[Order Date]])/3,0)</f>
        <v>Q4</v>
      </c>
      <c r="E2158" s="4">
        <f>MONTH(SalesDataTable[[#This Row],[Order Date]])</f>
        <v>10</v>
      </c>
      <c r="F2158" s="16" t="str">
        <f>TEXT(SalesDataTable[[#This Row],[Order Date]],"MMM")</f>
        <v>Oct</v>
      </c>
      <c r="G2158" s="4" t="s">
        <v>0</v>
      </c>
      <c r="H2158" s="4" t="s">
        <v>36</v>
      </c>
      <c r="I2158" s="4" t="s">
        <v>28</v>
      </c>
      <c r="J2158" s="4" t="s">
        <v>13</v>
      </c>
      <c r="K2158" s="4" t="s">
        <v>14</v>
      </c>
      <c r="L2158" s="4" t="s">
        <v>48</v>
      </c>
      <c r="M2158" s="8">
        <v>1</v>
      </c>
      <c r="N2158" s="5">
        <v>164.25</v>
      </c>
      <c r="O2158" s="6">
        <v>0</v>
      </c>
      <c r="P2158" s="5">
        <v>86.6</v>
      </c>
      <c r="Q2158" s="5">
        <f t="shared" si="132"/>
        <v>164.25</v>
      </c>
      <c r="R2158" s="5">
        <f t="shared" si="133"/>
        <v>86.6</v>
      </c>
      <c r="S2158" s="5">
        <f t="shared" si="134"/>
        <v>77.650000000000006</v>
      </c>
      <c r="T2158" s="7">
        <f t="shared" si="135"/>
        <v>0.47275494672754947</v>
      </c>
    </row>
    <row r="2159" spans="1:20" ht="15.6">
      <c r="A2159" s="2">
        <v>4763</v>
      </c>
      <c r="B2159" s="3">
        <v>46314</v>
      </c>
      <c r="C2159" s="4">
        <f>YEAR(SalesDataTable[[#This Row],[Order Date]])</f>
        <v>2026</v>
      </c>
      <c r="D2159" s="16" t="str">
        <f>"Q"&amp;ROUNDUP(MONTH(SalesDataTable[[#This Row],[Order Date]])/3,0)</f>
        <v>Q4</v>
      </c>
      <c r="E2159" s="4">
        <f>MONTH(SalesDataTable[[#This Row],[Order Date]])</f>
        <v>10</v>
      </c>
      <c r="F2159" s="16" t="str">
        <f>TEXT(SalesDataTable[[#This Row],[Order Date]],"MMM")</f>
        <v>Oct</v>
      </c>
      <c r="G2159" s="4" t="s">
        <v>20</v>
      </c>
      <c r="H2159" s="4" t="s">
        <v>33</v>
      </c>
      <c r="I2159" s="4" t="s">
        <v>28</v>
      </c>
      <c r="J2159" s="4" t="s">
        <v>13</v>
      </c>
      <c r="K2159" s="4" t="s">
        <v>4</v>
      </c>
      <c r="L2159" s="4" t="s">
        <v>30</v>
      </c>
      <c r="M2159" s="8">
        <v>6</v>
      </c>
      <c r="N2159" s="5">
        <v>101.6</v>
      </c>
      <c r="O2159" s="6">
        <v>0</v>
      </c>
      <c r="P2159" s="5">
        <v>50.17</v>
      </c>
      <c r="Q2159" s="5">
        <f t="shared" si="132"/>
        <v>609.59999999999991</v>
      </c>
      <c r="R2159" s="5">
        <f t="shared" si="133"/>
        <v>301.02</v>
      </c>
      <c r="S2159" s="5">
        <f t="shared" si="134"/>
        <v>308.57999999999993</v>
      </c>
      <c r="T2159" s="7">
        <f t="shared" si="135"/>
        <v>0.50620078740157481</v>
      </c>
    </row>
    <row r="2160" spans="1:20" ht="15.6">
      <c r="A2160" s="2">
        <v>1716</v>
      </c>
      <c r="B2160" s="3">
        <v>46315</v>
      </c>
      <c r="C2160" s="4">
        <f>YEAR(SalesDataTable[[#This Row],[Order Date]])</f>
        <v>2026</v>
      </c>
      <c r="D2160" s="16" t="str">
        <f>"Q"&amp;ROUNDUP(MONTH(SalesDataTable[[#This Row],[Order Date]])/3,0)</f>
        <v>Q4</v>
      </c>
      <c r="E2160" s="4">
        <f>MONTH(SalesDataTable[[#This Row],[Order Date]])</f>
        <v>10</v>
      </c>
      <c r="F2160" s="16" t="str">
        <f>TEXT(SalesDataTable[[#This Row],[Order Date]],"MMM")</f>
        <v>Oct</v>
      </c>
      <c r="G2160" s="4" t="s">
        <v>0</v>
      </c>
      <c r="H2160" s="4" t="s">
        <v>1</v>
      </c>
      <c r="I2160" s="4" t="s">
        <v>19</v>
      </c>
      <c r="J2160" s="4" t="s">
        <v>3</v>
      </c>
      <c r="K2160" s="4" t="s">
        <v>34</v>
      </c>
      <c r="L2160" s="4" t="s">
        <v>42</v>
      </c>
      <c r="M2160" s="8">
        <v>5</v>
      </c>
      <c r="N2160" s="5">
        <v>35.99</v>
      </c>
      <c r="O2160" s="6">
        <v>0</v>
      </c>
      <c r="P2160" s="5">
        <v>14.19</v>
      </c>
      <c r="Q2160" s="5">
        <f t="shared" si="132"/>
        <v>179.95000000000002</v>
      </c>
      <c r="R2160" s="5">
        <f t="shared" si="133"/>
        <v>70.95</v>
      </c>
      <c r="S2160" s="5">
        <f t="shared" si="134"/>
        <v>109.00000000000001</v>
      </c>
      <c r="T2160" s="7">
        <f t="shared" si="135"/>
        <v>0.60572381217004723</v>
      </c>
    </row>
    <row r="2161" spans="1:20" ht="15.6">
      <c r="A2161" s="2">
        <v>1759</v>
      </c>
      <c r="B2161" s="3">
        <v>46315</v>
      </c>
      <c r="C2161" s="4">
        <f>YEAR(SalesDataTable[[#This Row],[Order Date]])</f>
        <v>2026</v>
      </c>
      <c r="D2161" s="16" t="str">
        <f>"Q"&amp;ROUNDUP(MONTH(SalesDataTable[[#This Row],[Order Date]])/3,0)</f>
        <v>Q4</v>
      </c>
      <c r="E2161" s="4">
        <f>MONTH(SalesDataTable[[#This Row],[Order Date]])</f>
        <v>10</v>
      </c>
      <c r="F2161" s="16" t="str">
        <f>TEXT(SalesDataTable[[#This Row],[Order Date]],"MMM")</f>
        <v>Oct</v>
      </c>
      <c r="G2161" s="4" t="s">
        <v>20</v>
      </c>
      <c r="H2161" s="4" t="s">
        <v>33</v>
      </c>
      <c r="I2161" s="4" t="s">
        <v>2</v>
      </c>
      <c r="J2161" s="4" t="s">
        <v>3</v>
      </c>
      <c r="K2161" s="4" t="s">
        <v>34</v>
      </c>
      <c r="L2161" s="4" t="s">
        <v>42</v>
      </c>
      <c r="M2161" s="8">
        <v>2</v>
      </c>
      <c r="N2161" s="5">
        <v>36.57</v>
      </c>
      <c r="O2161" s="6">
        <v>0.1</v>
      </c>
      <c r="P2161" s="5">
        <v>13.79</v>
      </c>
      <c r="Q2161" s="5">
        <f t="shared" si="132"/>
        <v>65.826000000000008</v>
      </c>
      <c r="R2161" s="5">
        <f t="shared" si="133"/>
        <v>27.58</v>
      </c>
      <c r="S2161" s="5">
        <f t="shared" si="134"/>
        <v>38.246000000000009</v>
      </c>
      <c r="T2161" s="7">
        <f t="shared" si="135"/>
        <v>0.58101661957281325</v>
      </c>
    </row>
    <row r="2162" spans="1:20" ht="15.6">
      <c r="A2162" s="2">
        <v>1811</v>
      </c>
      <c r="B2162" s="3">
        <v>46315</v>
      </c>
      <c r="C2162" s="4">
        <f>YEAR(SalesDataTable[[#This Row],[Order Date]])</f>
        <v>2026</v>
      </c>
      <c r="D2162" s="16" t="str">
        <f>"Q"&amp;ROUNDUP(MONTH(SalesDataTable[[#This Row],[Order Date]])/3,0)</f>
        <v>Q4</v>
      </c>
      <c r="E2162" s="4">
        <f>MONTH(SalesDataTable[[#This Row],[Order Date]])</f>
        <v>10</v>
      </c>
      <c r="F2162" s="16" t="str">
        <f>TEXT(SalesDataTable[[#This Row],[Order Date]],"MMM")</f>
        <v>Oct</v>
      </c>
      <c r="G2162" s="4" t="s">
        <v>6</v>
      </c>
      <c r="H2162" s="4" t="s">
        <v>27</v>
      </c>
      <c r="I2162" s="4" t="s">
        <v>2</v>
      </c>
      <c r="J2162" s="4" t="s">
        <v>13</v>
      </c>
      <c r="K2162" s="4" t="s">
        <v>4</v>
      </c>
      <c r="L2162" s="4" t="s">
        <v>26</v>
      </c>
      <c r="M2162" s="8">
        <v>1</v>
      </c>
      <c r="N2162" s="5">
        <v>40.99</v>
      </c>
      <c r="O2162" s="6">
        <v>0.1</v>
      </c>
      <c r="P2162" s="5">
        <v>17.16</v>
      </c>
      <c r="Q2162" s="5">
        <f t="shared" si="132"/>
        <v>36.891000000000005</v>
      </c>
      <c r="R2162" s="5">
        <f t="shared" si="133"/>
        <v>17.16</v>
      </c>
      <c r="S2162" s="5">
        <f t="shared" si="134"/>
        <v>19.731000000000005</v>
      </c>
      <c r="T2162" s="7">
        <f t="shared" si="135"/>
        <v>0.5348458973733432</v>
      </c>
    </row>
    <row r="2163" spans="1:20" ht="15.6">
      <c r="A2163" s="2">
        <v>2918</v>
      </c>
      <c r="B2163" s="3">
        <v>46315</v>
      </c>
      <c r="C2163" s="4">
        <f>YEAR(SalesDataTable[[#This Row],[Order Date]])</f>
        <v>2026</v>
      </c>
      <c r="D2163" s="16" t="str">
        <f>"Q"&amp;ROUNDUP(MONTH(SalesDataTable[[#This Row],[Order Date]])/3,0)</f>
        <v>Q4</v>
      </c>
      <c r="E2163" s="4">
        <f>MONTH(SalesDataTable[[#This Row],[Order Date]])</f>
        <v>10</v>
      </c>
      <c r="F2163" s="16" t="str">
        <f>TEXT(SalesDataTable[[#This Row],[Order Date]],"MMM")</f>
        <v>Oct</v>
      </c>
      <c r="G2163" s="4" t="s">
        <v>20</v>
      </c>
      <c r="H2163" s="4" t="s">
        <v>33</v>
      </c>
      <c r="I2163" s="4" t="s">
        <v>19</v>
      </c>
      <c r="J2163" s="4" t="s">
        <v>3</v>
      </c>
      <c r="K2163" s="4" t="s">
        <v>23</v>
      </c>
      <c r="L2163" s="4" t="s">
        <v>40</v>
      </c>
      <c r="M2163" s="8">
        <v>3</v>
      </c>
      <c r="N2163" s="5">
        <v>80.47</v>
      </c>
      <c r="O2163" s="6">
        <v>0</v>
      </c>
      <c r="P2163" s="5">
        <v>40.090000000000003</v>
      </c>
      <c r="Q2163" s="5">
        <f t="shared" si="132"/>
        <v>241.41</v>
      </c>
      <c r="R2163" s="5">
        <f t="shared" si="133"/>
        <v>120.27000000000001</v>
      </c>
      <c r="S2163" s="5">
        <f t="shared" si="134"/>
        <v>121.13999999999999</v>
      </c>
      <c r="T2163" s="7">
        <f t="shared" si="135"/>
        <v>0.50180191375667949</v>
      </c>
    </row>
    <row r="2164" spans="1:20" ht="15.6">
      <c r="A2164" s="2">
        <v>4150</v>
      </c>
      <c r="B2164" s="3">
        <v>46315</v>
      </c>
      <c r="C2164" s="4">
        <f>YEAR(SalesDataTable[[#This Row],[Order Date]])</f>
        <v>2026</v>
      </c>
      <c r="D2164" s="16" t="str">
        <f>"Q"&amp;ROUNDUP(MONTH(SalesDataTable[[#This Row],[Order Date]])/3,0)</f>
        <v>Q4</v>
      </c>
      <c r="E2164" s="4">
        <f>MONTH(SalesDataTable[[#This Row],[Order Date]])</f>
        <v>10</v>
      </c>
      <c r="F2164" s="16" t="str">
        <f>TEXT(SalesDataTable[[#This Row],[Order Date]],"MMM")</f>
        <v>Oct</v>
      </c>
      <c r="G2164" s="4" t="s">
        <v>20</v>
      </c>
      <c r="H2164" s="4" t="s">
        <v>47</v>
      </c>
      <c r="I2164" s="4" t="s">
        <v>19</v>
      </c>
      <c r="J2164" s="4" t="s">
        <v>16</v>
      </c>
      <c r="K2164" s="4" t="s">
        <v>9</v>
      </c>
      <c r="L2164" s="4" t="s">
        <v>17</v>
      </c>
      <c r="M2164" s="8">
        <v>5</v>
      </c>
      <c r="N2164" s="5">
        <v>140.32</v>
      </c>
      <c r="O2164" s="6">
        <v>0</v>
      </c>
      <c r="P2164" s="5">
        <v>80.08</v>
      </c>
      <c r="Q2164" s="5">
        <f t="shared" si="132"/>
        <v>701.59999999999991</v>
      </c>
      <c r="R2164" s="5">
        <f t="shared" si="133"/>
        <v>400.4</v>
      </c>
      <c r="S2164" s="5">
        <f t="shared" si="134"/>
        <v>301.19999999999993</v>
      </c>
      <c r="T2164" s="7">
        <f t="shared" si="135"/>
        <v>0.4293044469783352</v>
      </c>
    </row>
    <row r="2165" spans="1:20" ht="15.6">
      <c r="A2165" s="2">
        <v>4830</v>
      </c>
      <c r="B2165" s="3">
        <v>46315</v>
      </c>
      <c r="C2165" s="4">
        <f>YEAR(SalesDataTable[[#This Row],[Order Date]])</f>
        <v>2026</v>
      </c>
      <c r="D2165" s="16" t="str">
        <f>"Q"&amp;ROUNDUP(MONTH(SalesDataTable[[#This Row],[Order Date]])/3,0)</f>
        <v>Q4</v>
      </c>
      <c r="E2165" s="4">
        <f>MONTH(SalesDataTable[[#This Row],[Order Date]])</f>
        <v>10</v>
      </c>
      <c r="F2165" s="16" t="str">
        <f>TEXT(SalesDataTable[[#This Row],[Order Date]],"MMM")</f>
        <v>Oct</v>
      </c>
      <c r="G2165" s="4" t="s">
        <v>6</v>
      </c>
      <c r="H2165" s="4" t="s">
        <v>41</v>
      </c>
      <c r="I2165" s="4" t="s">
        <v>2</v>
      </c>
      <c r="J2165" s="4" t="s">
        <v>13</v>
      </c>
      <c r="K2165" s="4" t="s">
        <v>34</v>
      </c>
      <c r="L2165" s="4" t="s">
        <v>38</v>
      </c>
      <c r="M2165" s="8">
        <v>3</v>
      </c>
      <c r="N2165" s="5">
        <v>125.93</v>
      </c>
      <c r="O2165" s="6">
        <v>0.1</v>
      </c>
      <c r="P2165" s="5">
        <v>68.45</v>
      </c>
      <c r="Q2165" s="5">
        <f t="shared" si="132"/>
        <v>340.01100000000002</v>
      </c>
      <c r="R2165" s="5">
        <f t="shared" si="133"/>
        <v>205.35000000000002</v>
      </c>
      <c r="S2165" s="5">
        <f t="shared" si="134"/>
        <v>134.661</v>
      </c>
      <c r="T2165" s="7">
        <f t="shared" si="135"/>
        <v>0.39604895135745605</v>
      </c>
    </row>
    <row r="2166" spans="1:20" ht="15.6">
      <c r="A2166" s="2">
        <v>4698</v>
      </c>
      <c r="B2166" s="3">
        <v>46316</v>
      </c>
      <c r="C2166" s="4">
        <f>YEAR(SalesDataTable[[#This Row],[Order Date]])</f>
        <v>2026</v>
      </c>
      <c r="D2166" s="16" t="str">
        <f>"Q"&amp;ROUNDUP(MONTH(SalesDataTable[[#This Row],[Order Date]])/3,0)</f>
        <v>Q4</v>
      </c>
      <c r="E2166" s="4">
        <f>MONTH(SalesDataTable[[#This Row],[Order Date]])</f>
        <v>10</v>
      </c>
      <c r="F2166" s="16" t="str">
        <f>TEXT(SalesDataTable[[#This Row],[Order Date]],"MMM")</f>
        <v>Oct</v>
      </c>
      <c r="G2166" s="4" t="s">
        <v>20</v>
      </c>
      <c r="H2166" s="4" t="s">
        <v>33</v>
      </c>
      <c r="I2166" s="4" t="s">
        <v>2</v>
      </c>
      <c r="J2166" s="4" t="s">
        <v>3</v>
      </c>
      <c r="K2166" s="4" t="s">
        <v>9</v>
      </c>
      <c r="L2166" s="4" t="s">
        <v>17</v>
      </c>
      <c r="M2166" s="8">
        <v>2</v>
      </c>
      <c r="N2166" s="5">
        <v>141.4</v>
      </c>
      <c r="O2166" s="6">
        <v>0.05</v>
      </c>
      <c r="P2166" s="5">
        <v>77.48</v>
      </c>
      <c r="Q2166" s="5">
        <f t="shared" si="132"/>
        <v>268.66000000000003</v>
      </c>
      <c r="R2166" s="5">
        <f t="shared" si="133"/>
        <v>154.96</v>
      </c>
      <c r="S2166" s="5">
        <f t="shared" si="134"/>
        <v>113.70000000000002</v>
      </c>
      <c r="T2166" s="7">
        <f t="shared" si="135"/>
        <v>0.42321149408173903</v>
      </c>
    </row>
    <row r="2167" spans="1:20" ht="15.6">
      <c r="A2167" s="2">
        <v>4846</v>
      </c>
      <c r="B2167" s="3">
        <v>46316</v>
      </c>
      <c r="C2167" s="4">
        <f>YEAR(SalesDataTable[[#This Row],[Order Date]])</f>
        <v>2026</v>
      </c>
      <c r="D2167" s="16" t="str">
        <f>"Q"&amp;ROUNDUP(MONTH(SalesDataTable[[#This Row],[Order Date]])/3,0)</f>
        <v>Q4</v>
      </c>
      <c r="E2167" s="4">
        <f>MONTH(SalesDataTable[[#This Row],[Order Date]])</f>
        <v>10</v>
      </c>
      <c r="F2167" s="16" t="str">
        <f>TEXT(SalesDataTable[[#This Row],[Order Date]],"MMM")</f>
        <v>Oct</v>
      </c>
      <c r="G2167" s="4" t="s">
        <v>0</v>
      </c>
      <c r="H2167" s="4" t="s">
        <v>1</v>
      </c>
      <c r="I2167" s="4" t="s">
        <v>8</v>
      </c>
      <c r="J2167" s="4" t="s">
        <v>16</v>
      </c>
      <c r="K2167" s="4" t="s">
        <v>4</v>
      </c>
      <c r="L2167" s="4" t="s">
        <v>22</v>
      </c>
      <c r="M2167" s="8">
        <v>8</v>
      </c>
      <c r="N2167" s="5">
        <v>51.91</v>
      </c>
      <c r="O2167" s="6">
        <v>0.05</v>
      </c>
      <c r="P2167" s="5">
        <v>22.99</v>
      </c>
      <c r="Q2167" s="5">
        <f t="shared" si="132"/>
        <v>394.51599999999996</v>
      </c>
      <c r="R2167" s="5">
        <f t="shared" si="133"/>
        <v>183.92</v>
      </c>
      <c r="S2167" s="5">
        <f t="shared" si="134"/>
        <v>210.59599999999998</v>
      </c>
      <c r="T2167" s="7">
        <f t="shared" si="135"/>
        <v>0.53380851473704483</v>
      </c>
    </row>
    <row r="2168" spans="1:20" ht="15.6">
      <c r="A2168" s="2">
        <v>5024</v>
      </c>
      <c r="B2168" s="3">
        <v>46316</v>
      </c>
      <c r="C2168" s="4">
        <f>YEAR(SalesDataTable[[#This Row],[Order Date]])</f>
        <v>2026</v>
      </c>
      <c r="D2168" s="16" t="str">
        <f>"Q"&amp;ROUNDUP(MONTH(SalesDataTable[[#This Row],[Order Date]])/3,0)</f>
        <v>Q4</v>
      </c>
      <c r="E2168" s="4">
        <f>MONTH(SalesDataTable[[#This Row],[Order Date]])</f>
        <v>10</v>
      </c>
      <c r="F2168" s="16" t="str">
        <f>TEXT(SalesDataTable[[#This Row],[Order Date]],"MMM")</f>
        <v>Oct</v>
      </c>
      <c r="G2168" s="4" t="s">
        <v>20</v>
      </c>
      <c r="H2168" s="4" t="s">
        <v>31</v>
      </c>
      <c r="I2168" s="4" t="s">
        <v>28</v>
      </c>
      <c r="J2168" s="4" t="s">
        <v>3</v>
      </c>
      <c r="K2168" s="4" t="s">
        <v>23</v>
      </c>
      <c r="L2168" s="4" t="s">
        <v>29</v>
      </c>
      <c r="M2168" s="8">
        <v>1</v>
      </c>
      <c r="N2168" s="5">
        <v>192.62</v>
      </c>
      <c r="O2168" s="6">
        <v>0</v>
      </c>
      <c r="P2168" s="5">
        <v>102.51</v>
      </c>
      <c r="Q2168" s="5">
        <f t="shared" si="132"/>
        <v>192.62</v>
      </c>
      <c r="R2168" s="5">
        <f t="shared" si="133"/>
        <v>102.51</v>
      </c>
      <c r="S2168" s="5">
        <f t="shared" si="134"/>
        <v>90.11</v>
      </c>
      <c r="T2168" s="7">
        <f t="shared" si="135"/>
        <v>0.46781227286886096</v>
      </c>
    </row>
    <row r="2169" spans="1:20" ht="15.6">
      <c r="A2169" s="2">
        <v>1157</v>
      </c>
      <c r="B2169" s="3">
        <v>46317</v>
      </c>
      <c r="C2169" s="4">
        <f>YEAR(SalesDataTable[[#This Row],[Order Date]])</f>
        <v>2026</v>
      </c>
      <c r="D2169" s="16" t="str">
        <f>"Q"&amp;ROUNDUP(MONTH(SalesDataTable[[#This Row],[Order Date]])/3,0)</f>
        <v>Q4</v>
      </c>
      <c r="E2169" s="4">
        <f>MONTH(SalesDataTable[[#This Row],[Order Date]])</f>
        <v>10</v>
      </c>
      <c r="F2169" s="16" t="str">
        <f>TEXT(SalesDataTable[[#This Row],[Order Date]],"MMM")</f>
        <v>Oct</v>
      </c>
      <c r="G2169" s="4" t="s">
        <v>20</v>
      </c>
      <c r="H2169" s="4" t="s">
        <v>21</v>
      </c>
      <c r="I2169" s="4" t="s">
        <v>2</v>
      </c>
      <c r="J2169" s="4" t="s">
        <v>13</v>
      </c>
      <c r="K2169" s="4" t="s">
        <v>4</v>
      </c>
      <c r="L2169" s="4" t="s">
        <v>22</v>
      </c>
      <c r="M2169" s="8">
        <v>1</v>
      </c>
      <c r="N2169" s="5">
        <v>51.25</v>
      </c>
      <c r="O2169" s="6">
        <v>0</v>
      </c>
      <c r="P2169" s="5">
        <v>22.58</v>
      </c>
      <c r="Q2169" s="5">
        <f t="shared" si="132"/>
        <v>51.25</v>
      </c>
      <c r="R2169" s="5">
        <f t="shared" si="133"/>
        <v>22.58</v>
      </c>
      <c r="S2169" s="5">
        <f t="shared" si="134"/>
        <v>28.67</v>
      </c>
      <c r="T2169" s="7">
        <f t="shared" si="135"/>
        <v>0.55941463414634152</v>
      </c>
    </row>
    <row r="2170" spans="1:20" ht="15.6">
      <c r="A2170" s="2">
        <v>1427</v>
      </c>
      <c r="B2170" s="3">
        <v>46317</v>
      </c>
      <c r="C2170" s="4">
        <f>YEAR(SalesDataTable[[#This Row],[Order Date]])</f>
        <v>2026</v>
      </c>
      <c r="D2170" s="16" t="str">
        <f>"Q"&amp;ROUNDUP(MONTH(SalesDataTable[[#This Row],[Order Date]])/3,0)</f>
        <v>Q4</v>
      </c>
      <c r="E2170" s="4">
        <f>MONTH(SalesDataTable[[#This Row],[Order Date]])</f>
        <v>10</v>
      </c>
      <c r="F2170" s="16" t="str">
        <f>TEXT(SalesDataTable[[#This Row],[Order Date]],"MMM")</f>
        <v>Oct</v>
      </c>
      <c r="G2170" s="4" t="s">
        <v>20</v>
      </c>
      <c r="H2170" s="4" t="s">
        <v>21</v>
      </c>
      <c r="I2170" s="4" t="s">
        <v>19</v>
      </c>
      <c r="J2170" s="4" t="s">
        <v>13</v>
      </c>
      <c r="K2170" s="4" t="s">
        <v>14</v>
      </c>
      <c r="L2170" s="4" t="s">
        <v>32</v>
      </c>
      <c r="M2170" s="8">
        <v>1</v>
      </c>
      <c r="N2170" s="5">
        <v>45.97</v>
      </c>
      <c r="O2170" s="6">
        <v>0.05</v>
      </c>
      <c r="P2170" s="5">
        <v>18.760000000000002</v>
      </c>
      <c r="Q2170" s="5">
        <f t="shared" si="132"/>
        <v>43.671499999999995</v>
      </c>
      <c r="R2170" s="5">
        <f t="shared" si="133"/>
        <v>18.760000000000002</v>
      </c>
      <c r="S2170" s="5">
        <f t="shared" si="134"/>
        <v>24.911499999999993</v>
      </c>
      <c r="T2170" s="7">
        <f t="shared" si="135"/>
        <v>0.57042922729926826</v>
      </c>
    </row>
    <row r="2171" spans="1:20" ht="15.6">
      <c r="A2171" s="2">
        <v>1622</v>
      </c>
      <c r="B2171" s="3">
        <v>46317</v>
      </c>
      <c r="C2171" s="4">
        <f>YEAR(SalesDataTable[[#This Row],[Order Date]])</f>
        <v>2026</v>
      </c>
      <c r="D2171" s="16" t="str">
        <f>"Q"&amp;ROUNDUP(MONTH(SalesDataTable[[#This Row],[Order Date]])/3,0)</f>
        <v>Q4</v>
      </c>
      <c r="E2171" s="4">
        <f>MONTH(SalesDataTable[[#This Row],[Order Date]])</f>
        <v>10</v>
      </c>
      <c r="F2171" s="16" t="str">
        <f>TEXT(SalesDataTable[[#This Row],[Order Date]],"MMM")</f>
        <v>Oct</v>
      </c>
      <c r="G2171" s="4" t="s">
        <v>11</v>
      </c>
      <c r="H2171" s="4" t="s">
        <v>12</v>
      </c>
      <c r="I2171" s="4" t="s">
        <v>28</v>
      </c>
      <c r="J2171" s="4" t="s">
        <v>3</v>
      </c>
      <c r="K2171" s="4" t="s">
        <v>23</v>
      </c>
      <c r="L2171" s="4" t="s">
        <v>51</v>
      </c>
      <c r="M2171" s="8">
        <v>1</v>
      </c>
      <c r="N2171" s="5">
        <v>123.29</v>
      </c>
      <c r="O2171" s="6">
        <v>0</v>
      </c>
      <c r="P2171" s="5">
        <v>59.48</v>
      </c>
      <c r="Q2171" s="5">
        <f t="shared" si="132"/>
        <v>123.29</v>
      </c>
      <c r="R2171" s="5">
        <f t="shared" si="133"/>
        <v>59.48</v>
      </c>
      <c r="S2171" s="5">
        <f t="shared" si="134"/>
        <v>63.810000000000009</v>
      </c>
      <c r="T2171" s="7">
        <f t="shared" si="135"/>
        <v>0.51756022386243816</v>
      </c>
    </row>
    <row r="2172" spans="1:20" ht="15.6">
      <c r="A2172" s="2">
        <v>1879</v>
      </c>
      <c r="B2172" s="3">
        <v>46317</v>
      </c>
      <c r="C2172" s="4">
        <f>YEAR(SalesDataTable[[#This Row],[Order Date]])</f>
        <v>2026</v>
      </c>
      <c r="D2172" s="16" t="str">
        <f>"Q"&amp;ROUNDUP(MONTH(SalesDataTable[[#This Row],[Order Date]])/3,0)</f>
        <v>Q4</v>
      </c>
      <c r="E2172" s="4">
        <f>MONTH(SalesDataTable[[#This Row],[Order Date]])</f>
        <v>10</v>
      </c>
      <c r="F2172" s="16" t="str">
        <f>TEXT(SalesDataTable[[#This Row],[Order Date]],"MMM")</f>
        <v>Oct</v>
      </c>
      <c r="G2172" s="4" t="s">
        <v>20</v>
      </c>
      <c r="H2172" s="4" t="s">
        <v>33</v>
      </c>
      <c r="I2172" s="4" t="s">
        <v>8</v>
      </c>
      <c r="J2172" s="4" t="s">
        <v>16</v>
      </c>
      <c r="K2172" s="4" t="s">
        <v>14</v>
      </c>
      <c r="L2172" s="4" t="s">
        <v>15</v>
      </c>
      <c r="M2172" s="8">
        <v>8</v>
      </c>
      <c r="N2172" s="5">
        <v>35.83</v>
      </c>
      <c r="O2172" s="6">
        <v>0.05</v>
      </c>
      <c r="P2172" s="5">
        <v>13.89</v>
      </c>
      <c r="Q2172" s="5">
        <f t="shared" si="132"/>
        <v>272.30799999999999</v>
      </c>
      <c r="R2172" s="5">
        <f t="shared" si="133"/>
        <v>111.12</v>
      </c>
      <c r="S2172" s="5">
        <f t="shared" si="134"/>
        <v>161.18799999999999</v>
      </c>
      <c r="T2172" s="7">
        <f t="shared" si="135"/>
        <v>0.59193266448286497</v>
      </c>
    </row>
    <row r="2173" spans="1:20" ht="15.6">
      <c r="A2173" s="2">
        <v>2483</v>
      </c>
      <c r="B2173" s="3">
        <v>46317</v>
      </c>
      <c r="C2173" s="4">
        <f>YEAR(SalesDataTable[[#This Row],[Order Date]])</f>
        <v>2026</v>
      </c>
      <c r="D2173" s="16" t="str">
        <f>"Q"&amp;ROUNDUP(MONTH(SalesDataTable[[#This Row],[Order Date]])/3,0)</f>
        <v>Q4</v>
      </c>
      <c r="E2173" s="4">
        <f>MONTH(SalesDataTable[[#This Row],[Order Date]])</f>
        <v>10</v>
      </c>
      <c r="F2173" s="16" t="str">
        <f>TEXT(SalesDataTable[[#This Row],[Order Date]],"MMM")</f>
        <v>Oct</v>
      </c>
      <c r="G2173" s="4" t="s">
        <v>0</v>
      </c>
      <c r="H2173" s="4" t="s">
        <v>1</v>
      </c>
      <c r="I2173" s="4" t="s">
        <v>2</v>
      </c>
      <c r="J2173" s="4" t="s">
        <v>13</v>
      </c>
      <c r="K2173" s="4" t="s">
        <v>23</v>
      </c>
      <c r="L2173" s="4" t="s">
        <v>40</v>
      </c>
      <c r="M2173" s="8">
        <v>1</v>
      </c>
      <c r="N2173" s="5">
        <v>80.56</v>
      </c>
      <c r="O2173" s="6">
        <v>0</v>
      </c>
      <c r="P2173" s="5">
        <v>39.53</v>
      </c>
      <c r="Q2173" s="5">
        <f t="shared" si="132"/>
        <v>80.56</v>
      </c>
      <c r="R2173" s="5">
        <f t="shared" si="133"/>
        <v>39.53</v>
      </c>
      <c r="S2173" s="5">
        <f t="shared" si="134"/>
        <v>41.03</v>
      </c>
      <c r="T2173" s="7">
        <f t="shared" si="135"/>
        <v>0.5093098311817279</v>
      </c>
    </row>
    <row r="2174" spans="1:20" ht="15.6">
      <c r="A2174" s="2">
        <v>4451</v>
      </c>
      <c r="B2174" s="3">
        <v>46317</v>
      </c>
      <c r="C2174" s="4">
        <f>YEAR(SalesDataTable[[#This Row],[Order Date]])</f>
        <v>2026</v>
      </c>
      <c r="D2174" s="16" t="str">
        <f>"Q"&amp;ROUNDUP(MONTH(SalesDataTable[[#This Row],[Order Date]])/3,0)</f>
        <v>Q4</v>
      </c>
      <c r="E2174" s="4">
        <f>MONTH(SalesDataTable[[#This Row],[Order Date]])</f>
        <v>10</v>
      </c>
      <c r="F2174" s="16" t="str">
        <f>TEXT(SalesDataTable[[#This Row],[Order Date]],"MMM")</f>
        <v>Oct</v>
      </c>
      <c r="G2174" s="4" t="s">
        <v>20</v>
      </c>
      <c r="H2174" s="4" t="s">
        <v>31</v>
      </c>
      <c r="I2174" s="4" t="s">
        <v>2</v>
      </c>
      <c r="J2174" s="4" t="s">
        <v>13</v>
      </c>
      <c r="K2174" s="4" t="s">
        <v>4</v>
      </c>
      <c r="L2174" s="4" t="s">
        <v>26</v>
      </c>
      <c r="M2174" s="8">
        <v>1</v>
      </c>
      <c r="N2174" s="5">
        <v>40.47</v>
      </c>
      <c r="O2174" s="6">
        <v>0.05</v>
      </c>
      <c r="P2174" s="5">
        <v>16.73</v>
      </c>
      <c r="Q2174" s="5">
        <f t="shared" si="132"/>
        <v>38.4465</v>
      </c>
      <c r="R2174" s="5">
        <f t="shared" si="133"/>
        <v>16.73</v>
      </c>
      <c r="S2174" s="5">
        <f t="shared" si="134"/>
        <v>21.7165</v>
      </c>
      <c r="T2174" s="7">
        <f t="shared" si="135"/>
        <v>0.5648498562938109</v>
      </c>
    </row>
    <row r="2175" spans="1:20" ht="15.6">
      <c r="A2175" s="2">
        <v>93</v>
      </c>
      <c r="B2175" s="3">
        <v>46318</v>
      </c>
      <c r="C2175" s="4">
        <f>YEAR(SalesDataTable[[#This Row],[Order Date]])</f>
        <v>2026</v>
      </c>
      <c r="D2175" s="16" t="str">
        <f>"Q"&amp;ROUNDUP(MONTH(SalesDataTable[[#This Row],[Order Date]])/3,0)</f>
        <v>Q4</v>
      </c>
      <c r="E2175" s="4">
        <f>MONTH(SalesDataTable[[#This Row],[Order Date]])</f>
        <v>10</v>
      </c>
      <c r="F2175" s="16" t="str">
        <f>TEXT(SalesDataTable[[#This Row],[Order Date]],"MMM")</f>
        <v>Oct</v>
      </c>
      <c r="G2175" s="4" t="s">
        <v>6</v>
      </c>
      <c r="H2175" s="4" t="s">
        <v>43</v>
      </c>
      <c r="I2175" s="4" t="s">
        <v>8</v>
      </c>
      <c r="J2175" s="4" t="s">
        <v>16</v>
      </c>
      <c r="K2175" s="4" t="s">
        <v>14</v>
      </c>
      <c r="L2175" s="4" t="s">
        <v>44</v>
      </c>
      <c r="M2175" s="8">
        <v>15</v>
      </c>
      <c r="N2175" s="5">
        <v>133.52000000000001</v>
      </c>
      <c r="O2175" s="6">
        <v>0.2</v>
      </c>
      <c r="P2175" s="5">
        <v>66</v>
      </c>
      <c r="Q2175" s="5">
        <f t="shared" si="132"/>
        <v>1602.2400000000002</v>
      </c>
      <c r="R2175" s="5">
        <f t="shared" si="133"/>
        <v>990</v>
      </c>
      <c r="S2175" s="5">
        <f t="shared" si="134"/>
        <v>612.24000000000024</v>
      </c>
      <c r="T2175" s="7">
        <f t="shared" si="135"/>
        <v>0.38211503894547644</v>
      </c>
    </row>
    <row r="2176" spans="1:20" ht="15.6">
      <c r="A2176" s="2">
        <v>265</v>
      </c>
      <c r="B2176" s="3">
        <v>46318</v>
      </c>
      <c r="C2176" s="4">
        <f>YEAR(SalesDataTable[[#This Row],[Order Date]])</f>
        <v>2026</v>
      </c>
      <c r="D2176" s="16" t="str">
        <f>"Q"&amp;ROUNDUP(MONTH(SalesDataTable[[#This Row],[Order Date]])/3,0)</f>
        <v>Q4</v>
      </c>
      <c r="E2176" s="4">
        <f>MONTH(SalesDataTable[[#This Row],[Order Date]])</f>
        <v>10</v>
      </c>
      <c r="F2176" s="16" t="str">
        <f>TEXT(SalesDataTable[[#This Row],[Order Date]],"MMM")</f>
        <v>Oct</v>
      </c>
      <c r="G2176" s="4" t="s">
        <v>6</v>
      </c>
      <c r="H2176" s="4" t="s">
        <v>27</v>
      </c>
      <c r="I2176" s="4" t="s">
        <v>2</v>
      </c>
      <c r="J2176" s="4" t="s">
        <v>3</v>
      </c>
      <c r="K2176" s="4" t="s">
        <v>4</v>
      </c>
      <c r="L2176" s="4" t="s">
        <v>5</v>
      </c>
      <c r="M2176" s="8">
        <v>1</v>
      </c>
      <c r="N2176" s="5">
        <v>82.28</v>
      </c>
      <c r="O2176" s="6">
        <v>0</v>
      </c>
      <c r="P2176" s="5">
        <v>42.08</v>
      </c>
      <c r="Q2176" s="5">
        <f t="shared" si="132"/>
        <v>82.28</v>
      </c>
      <c r="R2176" s="5">
        <f t="shared" si="133"/>
        <v>42.08</v>
      </c>
      <c r="S2176" s="5">
        <f t="shared" si="134"/>
        <v>40.200000000000003</v>
      </c>
      <c r="T2176" s="7">
        <f t="shared" si="135"/>
        <v>0.48857559552746721</v>
      </c>
    </row>
    <row r="2177" spans="1:20" ht="15.6">
      <c r="A2177" s="2">
        <v>555</v>
      </c>
      <c r="B2177" s="3">
        <v>46318</v>
      </c>
      <c r="C2177" s="4">
        <f>YEAR(SalesDataTable[[#This Row],[Order Date]])</f>
        <v>2026</v>
      </c>
      <c r="D2177" s="16" t="str">
        <f>"Q"&amp;ROUNDUP(MONTH(SalesDataTable[[#This Row],[Order Date]])/3,0)</f>
        <v>Q4</v>
      </c>
      <c r="E2177" s="4">
        <f>MONTH(SalesDataTable[[#This Row],[Order Date]])</f>
        <v>10</v>
      </c>
      <c r="F2177" s="16" t="str">
        <f>TEXT(SalesDataTable[[#This Row],[Order Date]],"MMM")</f>
        <v>Oct</v>
      </c>
      <c r="G2177" s="4" t="s">
        <v>6</v>
      </c>
      <c r="H2177" s="4" t="s">
        <v>41</v>
      </c>
      <c r="I2177" s="4" t="s">
        <v>2</v>
      </c>
      <c r="J2177" s="4" t="s">
        <v>13</v>
      </c>
      <c r="K2177" s="4" t="s">
        <v>14</v>
      </c>
      <c r="L2177" s="4" t="s">
        <v>15</v>
      </c>
      <c r="M2177" s="8">
        <v>6</v>
      </c>
      <c r="N2177" s="5">
        <v>35.479999999999997</v>
      </c>
      <c r="O2177" s="6">
        <v>0</v>
      </c>
      <c r="P2177" s="5">
        <v>13.37</v>
      </c>
      <c r="Q2177" s="5">
        <f t="shared" si="132"/>
        <v>212.88</v>
      </c>
      <c r="R2177" s="5">
        <f t="shared" si="133"/>
        <v>80.22</v>
      </c>
      <c r="S2177" s="5">
        <f t="shared" si="134"/>
        <v>132.66</v>
      </c>
      <c r="T2177" s="7">
        <f t="shared" si="135"/>
        <v>0.62316798196166856</v>
      </c>
    </row>
    <row r="2178" spans="1:20" ht="15.6">
      <c r="A2178" s="2">
        <v>1993</v>
      </c>
      <c r="B2178" s="3">
        <v>46318</v>
      </c>
      <c r="C2178" s="4">
        <f>YEAR(SalesDataTable[[#This Row],[Order Date]])</f>
        <v>2026</v>
      </c>
      <c r="D2178" s="16" t="str">
        <f>"Q"&amp;ROUNDUP(MONTH(SalesDataTable[[#This Row],[Order Date]])/3,0)</f>
        <v>Q4</v>
      </c>
      <c r="E2178" s="4">
        <f>MONTH(SalesDataTable[[#This Row],[Order Date]])</f>
        <v>10</v>
      </c>
      <c r="F2178" s="16" t="str">
        <f>TEXT(SalesDataTable[[#This Row],[Order Date]],"MMM")</f>
        <v>Oct</v>
      </c>
      <c r="G2178" s="4" t="s">
        <v>11</v>
      </c>
      <c r="H2178" s="4" t="s">
        <v>18</v>
      </c>
      <c r="I2178" s="4" t="s">
        <v>19</v>
      </c>
      <c r="J2178" s="4" t="s">
        <v>13</v>
      </c>
      <c r="K2178" s="4" t="s">
        <v>9</v>
      </c>
      <c r="L2178" s="4" t="s">
        <v>37</v>
      </c>
      <c r="M2178" s="8">
        <v>1</v>
      </c>
      <c r="N2178" s="5">
        <v>152.38</v>
      </c>
      <c r="O2178" s="6">
        <v>0.15</v>
      </c>
      <c r="P2178" s="5">
        <v>78.92</v>
      </c>
      <c r="Q2178" s="5">
        <f t="shared" ref="Q2178:Q2241" si="136">M2178*N2178*(1-O2178)</f>
        <v>129.523</v>
      </c>
      <c r="R2178" s="5">
        <f t="shared" ref="R2178:R2241" si="137">M2178*P2178</f>
        <v>78.92</v>
      </c>
      <c r="S2178" s="5">
        <f t="shared" ref="S2178:S2241" si="138">Q2178-R2178</f>
        <v>50.602999999999994</v>
      </c>
      <c r="T2178" s="7">
        <f t="shared" ref="T2178:T2241" si="139">IFERROR(S2178/Q2178,0)</f>
        <v>0.39068736826663986</v>
      </c>
    </row>
    <row r="2179" spans="1:20" ht="15.6">
      <c r="A2179" s="2">
        <v>3116</v>
      </c>
      <c r="B2179" s="3">
        <v>46318</v>
      </c>
      <c r="C2179" s="4">
        <f>YEAR(SalesDataTable[[#This Row],[Order Date]])</f>
        <v>2026</v>
      </c>
      <c r="D2179" s="16" t="str">
        <f>"Q"&amp;ROUNDUP(MONTH(SalesDataTable[[#This Row],[Order Date]])/3,0)</f>
        <v>Q4</v>
      </c>
      <c r="E2179" s="4">
        <f>MONTH(SalesDataTable[[#This Row],[Order Date]])</f>
        <v>10</v>
      </c>
      <c r="F2179" s="16" t="str">
        <f>TEXT(SalesDataTable[[#This Row],[Order Date]],"MMM")</f>
        <v>Oct</v>
      </c>
      <c r="G2179" s="4" t="s">
        <v>6</v>
      </c>
      <c r="H2179" s="4" t="s">
        <v>7</v>
      </c>
      <c r="I2179" s="4" t="s">
        <v>28</v>
      </c>
      <c r="J2179" s="4" t="s">
        <v>13</v>
      </c>
      <c r="K2179" s="4" t="s">
        <v>9</v>
      </c>
      <c r="L2179" s="4" t="s">
        <v>10</v>
      </c>
      <c r="M2179" s="8">
        <v>1</v>
      </c>
      <c r="N2179" s="5">
        <v>93.64</v>
      </c>
      <c r="O2179" s="6">
        <v>0</v>
      </c>
      <c r="P2179" s="5">
        <v>44.34</v>
      </c>
      <c r="Q2179" s="5">
        <f t="shared" si="136"/>
        <v>93.64</v>
      </c>
      <c r="R2179" s="5">
        <f t="shared" si="137"/>
        <v>44.34</v>
      </c>
      <c r="S2179" s="5">
        <f t="shared" si="138"/>
        <v>49.3</v>
      </c>
      <c r="T2179" s="7">
        <f t="shared" si="139"/>
        <v>0.52648440837249033</v>
      </c>
    </row>
    <row r="2180" spans="1:20" ht="15.6">
      <c r="A2180" s="2">
        <v>3631</v>
      </c>
      <c r="B2180" s="3">
        <v>46318</v>
      </c>
      <c r="C2180" s="4">
        <f>YEAR(SalesDataTable[[#This Row],[Order Date]])</f>
        <v>2026</v>
      </c>
      <c r="D2180" s="16" t="str">
        <f>"Q"&amp;ROUNDUP(MONTH(SalesDataTable[[#This Row],[Order Date]])/3,0)</f>
        <v>Q4</v>
      </c>
      <c r="E2180" s="4">
        <f>MONTH(SalesDataTable[[#This Row],[Order Date]])</f>
        <v>10</v>
      </c>
      <c r="F2180" s="16" t="str">
        <f>TEXT(SalesDataTable[[#This Row],[Order Date]],"MMM")</f>
        <v>Oct</v>
      </c>
      <c r="G2180" s="4" t="s">
        <v>20</v>
      </c>
      <c r="H2180" s="4" t="s">
        <v>31</v>
      </c>
      <c r="I2180" s="4" t="s">
        <v>19</v>
      </c>
      <c r="J2180" s="4" t="s">
        <v>3</v>
      </c>
      <c r="K2180" s="4" t="s">
        <v>34</v>
      </c>
      <c r="L2180" s="4" t="s">
        <v>38</v>
      </c>
      <c r="M2180" s="8">
        <v>1</v>
      </c>
      <c r="N2180" s="5">
        <v>123.6</v>
      </c>
      <c r="O2180" s="6">
        <v>0</v>
      </c>
      <c r="P2180" s="5">
        <v>67.3</v>
      </c>
      <c r="Q2180" s="5">
        <f t="shared" si="136"/>
        <v>123.6</v>
      </c>
      <c r="R2180" s="5">
        <f t="shared" si="137"/>
        <v>67.3</v>
      </c>
      <c r="S2180" s="5">
        <f t="shared" si="138"/>
        <v>56.3</v>
      </c>
      <c r="T2180" s="7">
        <f t="shared" si="139"/>
        <v>0.45550161812297735</v>
      </c>
    </row>
    <row r="2181" spans="1:20" ht="15.6">
      <c r="A2181" s="2">
        <v>4216</v>
      </c>
      <c r="B2181" s="3">
        <v>46318</v>
      </c>
      <c r="C2181" s="4">
        <f>YEAR(SalesDataTable[[#This Row],[Order Date]])</f>
        <v>2026</v>
      </c>
      <c r="D2181" s="16" t="str">
        <f>"Q"&amp;ROUNDUP(MONTH(SalesDataTable[[#This Row],[Order Date]])/3,0)</f>
        <v>Q4</v>
      </c>
      <c r="E2181" s="4">
        <f>MONTH(SalesDataTable[[#This Row],[Order Date]])</f>
        <v>10</v>
      </c>
      <c r="F2181" s="16" t="str">
        <f>TEXT(SalesDataTable[[#This Row],[Order Date]],"MMM")</f>
        <v>Oct</v>
      </c>
      <c r="G2181" s="4" t="s">
        <v>6</v>
      </c>
      <c r="H2181" s="4" t="s">
        <v>7</v>
      </c>
      <c r="I2181" s="4" t="s">
        <v>2</v>
      </c>
      <c r="J2181" s="4" t="s">
        <v>13</v>
      </c>
      <c r="K2181" s="4" t="s">
        <v>34</v>
      </c>
      <c r="L2181" s="4" t="s">
        <v>38</v>
      </c>
      <c r="M2181" s="8">
        <v>3</v>
      </c>
      <c r="N2181" s="5">
        <v>124.6</v>
      </c>
      <c r="O2181" s="6">
        <v>0.05</v>
      </c>
      <c r="P2181" s="5">
        <v>69.12</v>
      </c>
      <c r="Q2181" s="5">
        <f t="shared" si="136"/>
        <v>355.10999999999996</v>
      </c>
      <c r="R2181" s="5">
        <f t="shared" si="137"/>
        <v>207.36</v>
      </c>
      <c r="S2181" s="5">
        <f t="shared" si="138"/>
        <v>147.74999999999994</v>
      </c>
      <c r="T2181" s="7">
        <f t="shared" si="139"/>
        <v>0.41606826053898782</v>
      </c>
    </row>
    <row r="2182" spans="1:20" ht="15.6">
      <c r="A2182" s="2">
        <v>4956</v>
      </c>
      <c r="B2182" s="3">
        <v>46318</v>
      </c>
      <c r="C2182" s="4">
        <f>YEAR(SalesDataTable[[#This Row],[Order Date]])</f>
        <v>2026</v>
      </c>
      <c r="D2182" s="16" t="str">
        <f>"Q"&amp;ROUNDUP(MONTH(SalesDataTable[[#This Row],[Order Date]])/3,0)</f>
        <v>Q4</v>
      </c>
      <c r="E2182" s="4">
        <f>MONTH(SalesDataTable[[#This Row],[Order Date]])</f>
        <v>10</v>
      </c>
      <c r="F2182" s="16" t="str">
        <f>TEXT(SalesDataTable[[#This Row],[Order Date]],"MMM")</f>
        <v>Oct</v>
      </c>
      <c r="G2182" s="4" t="s">
        <v>20</v>
      </c>
      <c r="H2182" s="4" t="s">
        <v>47</v>
      </c>
      <c r="I2182" s="4" t="s">
        <v>19</v>
      </c>
      <c r="J2182" s="4" t="s">
        <v>16</v>
      </c>
      <c r="K2182" s="4" t="s">
        <v>9</v>
      </c>
      <c r="L2182" s="4" t="s">
        <v>37</v>
      </c>
      <c r="M2182" s="8">
        <v>2</v>
      </c>
      <c r="N2182" s="5">
        <v>151.66</v>
      </c>
      <c r="O2182" s="6">
        <v>0</v>
      </c>
      <c r="P2182" s="5">
        <v>77.17</v>
      </c>
      <c r="Q2182" s="5">
        <f t="shared" si="136"/>
        <v>303.32</v>
      </c>
      <c r="R2182" s="5">
        <f t="shared" si="137"/>
        <v>154.34</v>
      </c>
      <c r="S2182" s="5">
        <f t="shared" si="138"/>
        <v>148.97999999999999</v>
      </c>
      <c r="T2182" s="7">
        <f t="shared" si="139"/>
        <v>0.49116444678886984</v>
      </c>
    </row>
    <row r="2183" spans="1:20" ht="15.6">
      <c r="A2183" s="2">
        <v>439</v>
      </c>
      <c r="B2183" s="3">
        <v>46319</v>
      </c>
      <c r="C2183" s="4">
        <f>YEAR(SalesDataTable[[#This Row],[Order Date]])</f>
        <v>2026</v>
      </c>
      <c r="D2183" s="16" t="str">
        <f>"Q"&amp;ROUNDUP(MONTH(SalesDataTable[[#This Row],[Order Date]])/3,0)</f>
        <v>Q4</v>
      </c>
      <c r="E2183" s="4">
        <f>MONTH(SalesDataTable[[#This Row],[Order Date]])</f>
        <v>10</v>
      </c>
      <c r="F2183" s="16" t="str">
        <f>TEXT(SalesDataTable[[#This Row],[Order Date]],"MMM")</f>
        <v>Oct</v>
      </c>
      <c r="G2183" s="4" t="s">
        <v>11</v>
      </c>
      <c r="H2183" s="4" t="s">
        <v>25</v>
      </c>
      <c r="I2183" s="4" t="s">
        <v>19</v>
      </c>
      <c r="J2183" s="4" t="s">
        <v>13</v>
      </c>
      <c r="K2183" s="4" t="s">
        <v>14</v>
      </c>
      <c r="L2183" s="4" t="s">
        <v>15</v>
      </c>
      <c r="M2183" s="8">
        <v>1</v>
      </c>
      <c r="N2183" s="5">
        <v>36.76</v>
      </c>
      <c r="O2183" s="6">
        <v>0</v>
      </c>
      <c r="P2183" s="5">
        <v>13.18</v>
      </c>
      <c r="Q2183" s="5">
        <f t="shared" si="136"/>
        <v>36.76</v>
      </c>
      <c r="R2183" s="5">
        <f t="shared" si="137"/>
        <v>13.18</v>
      </c>
      <c r="S2183" s="5">
        <f t="shared" si="138"/>
        <v>23.58</v>
      </c>
      <c r="T2183" s="7">
        <f t="shared" si="139"/>
        <v>0.64145810663764957</v>
      </c>
    </row>
    <row r="2184" spans="1:20" ht="15.6">
      <c r="A2184" s="2">
        <v>1076</v>
      </c>
      <c r="B2184" s="3">
        <v>46319</v>
      </c>
      <c r="C2184" s="4">
        <f>YEAR(SalesDataTable[[#This Row],[Order Date]])</f>
        <v>2026</v>
      </c>
      <c r="D2184" s="16" t="str">
        <f>"Q"&amp;ROUNDUP(MONTH(SalesDataTable[[#This Row],[Order Date]])/3,0)</f>
        <v>Q4</v>
      </c>
      <c r="E2184" s="4">
        <f>MONTH(SalesDataTable[[#This Row],[Order Date]])</f>
        <v>10</v>
      </c>
      <c r="F2184" s="16" t="str">
        <f>TEXT(SalesDataTable[[#This Row],[Order Date]],"MMM")</f>
        <v>Oct</v>
      </c>
      <c r="G2184" s="4" t="s">
        <v>0</v>
      </c>
      <c r="H2184" s="4" t="s">
        <v>36</v>
      </c>
      <c r="I2184" s="4" t="s">
        <v>28</v>
      </c>
      <c r="J2184" s="4" t="s">
        <v>3</v>
      </c>
      <c r="K2184" s="4" t="s">
        <v>23</v>
      </c>
      <c r="L2184" s="4" t="s">
        <v>29</v>
      </c>
      <c r="M2184" s="8">
        <v>1</v>
      </c>
      <c r="N2184" s="5">
        <v>195.67</v>
      </c>
      <c r="O2184" s="6">
        <v>0</v>
      </c>
      <c r="P2184" s="5">
        <v>105.88</v>
      </c>
      <c r="Q2184" s="5">
        <f t="shared" si="136"/>
        <v>195.67</v>
      </c>
      <c r="R2184" s="5">
        <f t="shared" si="137"/>
        <v>105.88</v>
      </c>
      <c r="S2184" s="5">
        <f t="shared" si="138"/>
        <v>89.789999999999992</v>
      </c>
      <c r="T2184" s="7">
        <f t="shared" si="139"/>
        <v>0.45888485715745897</v>
      </c>
    </row>
    <row r="2185" spans="1:20" ht="15.6">
      <c r="A2185" s="2">
        <v>1130</v>
      </c>
      <c r="B2185" s="3">
        <v>46319</v>
      </c>
      <c r="C2185" s="4">
        <f>YEAR(SalesDataTable[[#This Row],[Order Date]])</f>
        <v>2026</v>
      </c>
      <c r="D2185" s="16" t="str">
        <f>"Q"&amp;ROUNDUP(MONTH(SalesDataTable[[#This Row],[Order Date]])/3,0)</f>
        <v>Q4</v>
      </c>
      <c r="E2185" s="4">
        <f>MONTH(SalesDataTable[[#This Row],[Order Date]])</f>
        <v>10</v>
      </c>
      <c r="F2185" s="16" t="str">
        <f>TEXT(SalesDataTable[[#This Row],[Order Date]],"MMM")</f>
        <v>Oct</v>
      </c>
      <c r="G2185" s="4" t="s">
        <v>0</v>
      </c>
      <c r="H2185" s="4" t="s">
        <v>50</v>
      </c>
      <c r="I2185" s="4" t="s">
        <v>19</v>
      </c>
      <c r="J2185" s="4" t="s">
        <v>3</v>
      </c>
      <c r="K2185" s="4" t="s">
        <v>4</v>
      </c>
      <c r="L2185" s="4" t="s">
        <v>26</v>
      </c>
      <c r="M2185" s="8">
        <v>1</v>
      </c>
      <c r="N2185" s="5">
        <v>40.83</v>
      </c>
      <c r="O2185" s="6">
        <v>0.1</v>
      </c>
      <c r="P2185" s="5">
        <v>16.54</v>
      </c>
      <c r="Q2185" s="5">
        <f t="shared" si="136"/>
        <v>36.747</v>
      </c>
      <c r="R2185" s="5">
        <f t="shared" si="137"/>
        <v>16.54</v>
      </c>
      <c r="S2185" s="5">
        <f t="shared" si="138"/>
        <v>20.207000000000001</v>
      </c>
      <c r="T2185" s="7">
        <f t="shared" si="139"/>
        <v>0.54989522954254766</v>
      </c>
    </row>
    <row r="2186" spans="1:20" ht="15.6">
      <c r="A2186" s="2">
        <v>2820</v>
      </c>
      <c r="B2186" s="3">
        <v>46319</v>
      </c>
      <c r="C2186" s="4">
        <f>YEAR(SalesDataTable[[#This Row],[Order Date]])</f>
        <v>2026</v>
      </c>
      <c r="D2186" s="16" t="str">
        <f>"Q"&amp;ROUNDUP(MONTH(SalesDataTable[[#This Row],[Order Date]])/3,0)</f>
        <v>Q4</v>
      </c>
      <c r="E2186" s="4">
        <f>MONTH(SalesDataTable[[#This Row],[Order Date]])</f>
        <v>10</v>
      </c>
      <c r="F2186" s="16" t="str">
        <f>TEXT(SalesDataTable[[#This Row],[Order Date]],"MMM")</f>
        <v>Oct</v>
      </c>
      <c r="G2186" s="4" t="s">
        <v>20</v>
      </c>
      <c r="H2186" s="4" t="s">
        <v>31</v>
      </c>
      <c r="I2186" s="4" t="s">
        <v>8</v>
      </c>
      <c r="J2186" s="4" t="s">
        <v>16</v>
      </c>
      <c r="K2186" s="4" t="s">
        <v>9</v>
      </c>
      <c r="L2186" s="4" t="s">
        <v>46</v>
      </c>
      <c r="M2186" s="8">
        <v>6</v>
      </c>
      <c r="N2186" s="5">
        <v>72.73</v>
      </c>
      <c r="O2186" s="6">
        <v>0.05</v>
      </c>
      <c r="P2186" s="5">
        <v>32.700000000000003</v>
      </c>
      <c r="Q2186" s="5">
        <f t="shared" si="136"/>
        <v>414.56099999999998</v>
      </c>
      <c r="R2186" s="5">
        <f t="shared" si="137"/>
        <v>196.20000000000002</v>
      </c>
      <c r="S2186" s="5">
        <f t="shared" si="138"/>
        <v>218.36099999999996</v>
      </c>
      <c r="T2186" s="7">
        <f t="shared" si="139"/>
        <v>0.52672827400551425</v>
      </c>
    </row>
    <row r="2187" spans="1:20" ht="15.6">
      <c r="A2187" s="2">
        <v>4213</v>
      </c>
      <c r="B2187" s="3">
        <v>46319</v>
      </c>
      <c r="C2187" s="4">
        <f>YEAR(SalesDataTable[[#This Row],[Order Date]])</f>
        <v>2026</v>
      </c>
      <c r="D2187" s="16" t="str">
        <f>"Q"&amp;ROUNDUP(MONTH(SalesDataTable[[#This Row],[Order Date]])/3,0)</f>
        <v>Q4</v>
      </c>
      <c r="E2187" s="4">
        <f>MONTH(SalesDataTable[[#This Row],[Order Date]])</f>
        <v>10</v>
      </c>
      <c r="F2187" s="16" t="str">
        <f>TEXT(SalesDataTable[[#This Row],[Order Date]],"MMM")</f>
        <v>Oct</v>
      </c>
      <c r="G2187" s="4" t="s">
        <v>6</v>
      </c>
      <c r="H2187" s="4" t="s">
        <v>49</v>
      </c>
      <c r="I2187" s="4" t="s">
        <v>8</v>
      </c>
      <c r="J2187" s="4" t="s">
        <v>16</v>
      </c>
      <c r="K2187" s="4" t="s">
        <v>23</v>
      </c>
      <c r="L2187" s="4" t="s">
        <v>40</v>
      </c>
      <c r="M2187" s="8">
        <v>4</v>
      </c>
      <c r="N2187" s="5">
        <v>81.23</v>
      </c>
      <c r="O2187" s="6">
        <v>0.1</v>
      </c>
      <c r="P2187" s="5">
        <v>38.96</v>
      </c>
      <c r="Q2187" s="5">
        <f t="shared" si="136"/>
        <v>292.428</v>
      </c>
      <c r="R2187" s="5">
        <f t="shared" si="137"/>
        <v>155.84</v>
      </c>
      <c r="S2187" s="5">
        <f t="shared" si="138"/>
        <v>136.58799999999999</v>
      </c>
      <c r="T2187" s="7">
        <f t="shared" si="139"/>
        <v>0.46708249552026482</v>
      </c>
    </row>
    <row r="2188" spans="1:20" ht="15.6">
      <c r="A2188" s="2">
        <v>4375</v>
      </c>
      <c r="B2188" s="3">
        <v>46319</v>
      </c>
      <c r="C2188" s="4">
        <f>YEAR(SalesDataTable[[#This Row],[Order Date]])</f>
        <v>2026</v>
      </c>
      <c r="D2188" s="16" t="str">
        <f>"Q"&amp;ROUNDUP(MONTH(SalesDataTable[[#This Row],[Order Date]])/3,0)</f>
        <v>Q4</v>
      </c>
      <c r="E2188" s="4">
        <f>MONTH(SalesDataTable[[#This Row],[Order Date]])</f>
        <v>10</v>
      </c>
      <c r="F2188" s="16" t="str">
        <f>TEXT(SalesDataTable[[#This Row],[Order Date]],"MMM")</f>
        <v>Oct</v>
      </c>
      <c r="G2188" s="4" t="s">
        <v>6</v>
      </c>
      <c r="H2188" s="4" t="s">
        <v>7</v>
      </c>
      <c r="I2188" s="4" t="s">
        <v>2</v>
      </c>
      <c r="J2188" s="4" t="s">
        <v>16</v>
      </c>
      <c r="K2188" s="4" t="s">
        <v>14</v>
      </c>
      <c r="L2188" s="4" t="s">
        <v>32</v>
      </c>
      <c r="M2188" s="8">
        <v>1</v>
      </c>
      <c r="N2188" s="5">
        <v>46.38</v>
      </c>
      <c r="O2188" s="6">
        <v>0.15</v>
      </c>
      <c r="P2188" s="5">
        <v>17.87</v>
      </c>
      <c r="Q2188" s="5">
        <f t="shared" si="136"/>
        <v>39.423000000000002</v>
      </c>
      <c r="R2188" s="5">
        <f t="shared" si="137"/>
        <v>17.87</v>
      </c>
      <c r="S2188" s="5">
        <f t="shared" si="138"/>
        <v>21.553000000000001</v>
      </c>
      <c r="T2188" s="7">
        <f t="shared" si="139"/>
        <v>0.54671131065621592</v>
      </c>
    </row>
    <row r="2189" spans="1:20" ht="15.6">
      <c r="A2189" s="2">
        <v>5072</v>
      </c>
      <c r="B2189" s="3">
        <v>46319</v>
      </c>
      <c r="C2189" s="4">
        <f>YEAR(SalesDataTable[[#This Row],[Order Date]])</f>
        <v>2026</v>
      </c>
      <c r="D2189" s="16" t="str">
        <f>"Q"&amp;ROUNDUP(MONTH(SalesDataTable[[#This Row],[Order Date]])/3,0)</f>
        <v>Q4</v>
      </c>
      <c r="E2189" s="4">
        <f>MONTH(SalesDataTable[[#This Row],[Order Date]])</f>
        <v>10</v>
      </c>
      <c r="F2189" s="16" t="str">
        <f>TEXT(SalesDataTable[[#This Row],[Order Date]],"MMM")</f>
        <v>Oct</v>
      </c>
      <c r="G2189" s="4" t="s">
        <v>20</v>
      </c>
      <c r="H2189" s="4" t="s">
        <v>31</v>
      </c>
      <c r="I2189" s="4" t="s">
        <v>8</v>
      </c>
      <c r="J2189" s="4" t="s">
        <v>16</v>
      </c>
      <c r="K2189" s="4" t="s">
        <v>14</v>
      </c>
      <c r="L2189" s="4" t="s">
        <v>32</v>
      </c>
      <c r="M2189" s="8">
        <v>5</v>
      </c>
      <c r="N2189" s="5">
        <v>45.9</v>
      </c>
      <c r="O2189" s="6">
        <v>0.1</v>
      </c>
      <c r="P2189" s="5">
        <v>17.940000000000001</v>
      </c>
      <c r="Q2189" s="5">
        <f t="shared" si="136"/>
        <v>206.55</v>
      </c>
      <c r="R2189" s="5">
        <f t="shared" si="137"/>
        <v>89.7</v>
      </c>
      <c r="S2189" s="5">
        <f t="shared" si="138"/>
        <v>116.85000000000001</v>
      </c>
      <c r="T2189" s="7">
        <f t="shared" si="139"/>
        <v>0.56572258533042852</v>
      </c>
    </row>
    <row r="2190" spans="1:20" ht="15.6">
      <c r="A2190" s="2">
        <v>310</v>
      </c>
      <c r="B2190" s="3">
        <v>46320</v>
      </c>
      <c r="C2190" s="4">
        <f>YEAR(SalesDataTable[[#This Row],[Order Date]])</f>
        <v>2026</v>
      </c>
      <c r="D2190" s="16" t="str">
        <f>"Q"&amp;ROUNDUP(MONTH(SalesDataTable[[#This Row],[Order Date]])/3,0)</f>
        <v>Q4</v>
      </c>
      <c r="E2190" s="4">
        <f>MONTH(SalesDataTable[[#This Row],[Order Date]])</f>
        <v>10</v>
      </c>
      <c r="F2190" s="16" t="str">
        <f>TEXT(SalesDataTable[[#This Row],[Order Date]],"MMM")</f>
        <v>Oct</v>
      </c>
      <c r="G2190" s="4" t="s">
        <v>6</v>
      </c>
      <c r="H2190" s="4" t="s">
        <v>43</v>
      </c>
      <c r="I2190" s="4" t="s">
        <v>2</v>
      </c>
      <c r="J2190" s="4" t="s">
        <v>16</v>
      </c>
      <c r="K2190" s="4" t="s">
        <v>9</v>
      </c>
      <c r="L2190" s="4" t="s">
        <v>17</v>
      </c>
      <c r="M2190" s="8">
        <v>5</v>
      </c>
      <c r="N2190" s="5">
        <v>144.04</v>
      </c>
      <c r="O2190" s="6">
        <v>0.1</v>
      </c>
      <c r="P2190" s="5">
        <v>78.069999999999993</v>
      </c>
      <c r="Q2190" s="5">
        <f t="shared" si="136"/>
        <v>648.17999999999995</v>
      </c>
      <c r="R2190" s="5">
        <f t="shared" si="137"/>
        <v>390.34999999999997</v>
      </c>
      <c r="S2190" s="5">
        <f t="shared" si="138"/>
        <v>257.83</v>
      </c>
      <c r="T2190" s="7">
        <f t="shared" si="139"/>
        <v>0.39777530932765592</v>
      </c>
    </row>
    <row r="2191" spans="1:20" ht="15.6">
      <c r="A2191" s="2">
        <v>317</v>
      </c>
      <c r="B2191" s="3">
        <v>46320</v>
      </c>
      <c r="C2191" s="4">
        <f>YEAR(SalesDataTable[[#This Row],[Order Date]])</f>
        <v>2026</v>
      </c>
      <c r="D2191" s="16" t="str">
        <f>"Q"&amp;ROUNDUP(MONTH(SalesDataTable[[#This Row],[Order Date]])/3,0)</f>
        <v>Q4</v>
      </c>
      <c r="E2191" s="4">
        <f>MONTH(SalesDataTable[[#This Row],[Order Date]])</f>
        <v>10</v>
      </c>
      <c r="F2191" s="16" t="str">
        <f>TEXT(SalesDataTable[[#This Row],[Order Date]],"MMM")</f>
        <v>Oct</v>
      </c>
      <c r="G2191" s="4" t="s">
        <v>11</v>
      </c>
      <c r="H2191" s="4" t="s">
        <v>39</v>
      </c>
      <c r="I2191" s="4" t="s">
        <v>28</v>
      </c>
      <c r="J2191" s="4" t="s">
        <v>13</v>
      </c>
      <c r="K2191" s="4" t="s">
        <v>4</v>
      </c>
      <c r="L2191" s="4" t="s">
        <v>5</v>
      </c>
      <c r="M2191" s="8">
        <v>2</v>
      </c>
      <c r="N2191" s="5">
        <v>80.69</v>
      </c>
      <c r="O2191" s="6">
        <v>0.05</v>
      </c>
      <c r="P2191" s="5">
        <v>43.81</v>
      </c>
      <c r="Q2191" s="5">
        <f t="shared" si="136"/>
        <v>153.31099999999998</v>
      </c>
      <c r="R2191" s="5">
        <f t="shared" si="137"/>
        <v>87.62</v>
      </c>
      <c r="S2191" s="5">
        <f t="shared" si="138"/>
        <v>65.690999999999974</v>
      </c>
      <c r="T2191" s="7">
        <f t="shared" si="139"/>
        <v>0.42848197454846676</v>
      </c>
    </row>
    <row r="2192" spans="1:20" ht="15.6">
      <c r="A2192" s="2">
        <v>684</v>
      </c>
      <c r="B2192" s="3">
        <v>46320</v>
      </c>
      <c r="C2192" s="4">
        <f>YEAR(SalesDataTable[[#This Row],[Order Date]])</f>
        <v>2026</v>
      </c>
      <c r="D2192" s="16" t="str">
        <f>"Q"&amp;ROUNDUP(MONTH(SalesDataTable[[#This Row],[Order Date]])/3,0)</f>
        <v>Q4</v>
      </c>
      <c r="E2192" s="4">
        <f>MONTH(SalesDataTable[[#This Row],[Order Date]])</f>
        <v>10</v>
      </c>
      <c r="F2192" s="16" t="str">
        <f>TEXT(SalesDataTable[[#This Row],[Order Date]],"MMM")</f>
        <v>Oct</v>
      </c>
      <c r="G2192" s="4" t="s">
        <v>20</v>
      </c>
      <c r="H2192" s="4" t="s">
        <v>21</v>
      </c>
      <c r="I2192" s="4" t="s">
        <v>2</v>
      </c>
      <c r="J2192" s="4" t="s">
        <v>16</v>
      </c>
      <c r="K2192" s="4" t="s">
        <v>23</v>
      </c>
      <c r="L2192" s="4" t="s">
        <v>29</v>
      </c>
      <c r="M2192" s="8">
        <v>1</v>
      </c>
      <c r="N2192" s="5">
        <v>191.91</v>
      </c>
      <c r="O2192" s="6">
        <v>0</v>
      </c>
      <c r="P2192" s="5">
        <v>101.89</v>
      </c>
      <c r="Q2192" s="5">
        <f t="shared" si="136"/>
        <v>191.91</v>
      </c>
      <c r="R2192" s="5">
        <f t="shared" si="137"/>
        <v>101.89</v>
      </c>
      <c r="S2192" s="5">
        <f t="shared" si="138"/>
        <v>90.02</v>
      </c>
      <c r="T2192" s="7">
        <f t="shared" si="139"/>
        <v>0.46907404512531914</v>
      </c>
    </row>
    <row r="2193" spans="1:20" ht="15.6">
      <c r="A2193" s="2">
        <v>1430</v>
      </c>
      <c r="B2193" s="3">
        <v>46320</v>
      </c>
      <c r="C2193" s="4">
        <f>YEAR(SalesDataTable[[#This Row],[Order Date]])</f>
        <v>2026</v>
      </c>
      <c r="D2193" s="16" t="str">
        <f>"Q"&amp;ROUNDUP(MONTH(SalesDataTable[[#This Row],[Order Date]])/3,0)</f>
        <v>Q4</v>
      </c>
      <c r="E2193" s="4">
        <f>MONTH(SalesDataTable[[#This Row],[Order Date]])</f>
        <v>10</v>
      </c>
      <c r="F2193" s="16" t="str">
        <f>TEXT(SalesDataTable[[#This Row],[Order Date]],"MMM")</f>
        <v>Oct</v>
      </c>
      <c r="G2193" s="4" t="s">
        <v>20</v>
      </c>
      <c r="H2193" s="4" t="s">
        <v>47</v>
      </c>
      <c r="I2193" s="4" t="s">
        <v>19</v>
      </c>
      <c r="J2193" s="4" t="s">
        <v>13</v>
      </c>
      <c r="K2193" s="4" t="s">
        <v>34</v>
      </c>
      <c r="L2193" s="4" t="s">
        <v>42</v>
      </c>
      <c r="M2193" s="8">
        <v>1</v>
      </c>
      <c r="N2193" s="5">
        <v>36.630000000000003</v>
      </c>
      <c r="O2193" s="6">
        <v>0.05</v>
      </c>
      <c r="P2193" s="5">
        <v>13.97</v>
      </c>
      <c r="Q2193" s="5">
        <f t="shared" si="136"/>
        <v>34.798500000000004</v>
      </c>
      <c r="R2193" s="5">
        <f t="shared" si="137"/>
        <v>13.97</v>
      </c>
      <c r="S2193" s="5">
        <f t="shared" si="138"/>
        <v>20.828500000000005</v>
      </c>
      <c r="T2193" s="7">
        <f t="shared" si="139"/>
        <v>0.59854591433538806</v>
      </c>
    </row>
    <row r="2194" spans="1:20" ht="15.6">
      <c r="A2194" s="2">
        <v>2049</v>
      </c>
      <c r="B2194" s="3">
        <v>46320</v>
      </c>
      <c r="C2194" s="4">
        <f>YEAR(SalesDataTable[[#This Row],[Order Date]])</f>
        <v>2026</v>
      </c>
      <c r="D2194" s="16" t="str">
        <f>"Q"&amp;ROUNDUP(MONTH(SalesDataTable[[#This Row],[Order Date]])/3,0)</f>
        <v>Q4</v>
      </c>
      <c r="E2194" s="4">
        <f>MONTH(SalesDataTable[[#This Row],[Order Date]])</f>
        <v>10</v>
      </c>
      <c r="F2194" s="16" t="str">
        <f>TEXT(SalesDataTable[[#This Row],[Order Date]],"MMM")</f>
        <v>Oct</v>
      </c>
      <c r="G2194" s="4" t="s">
        <v>20</v>
      </c>
      <c r="H2194" s="4" t="s">
        <v>21</v>
      </c>
      <c r="I2194" s="4" t="s">
        <v>8</v>
      </c>
      <c r="J2194" s="4" t="s">
        <v>16</v>
      </c>
      <c r="K2194" s="4" t="s">
        <v>14</v>
      </c>
      <c r="L2194" s="4" t="s">
        <v>15</v>
      </c>
      <c r="M2194" s="8">
        <v>6</v>
      </c>
      <c r="N2194" s="5">
        <v>35.380000000000003</v>
      </c>
      <c r="O2194" s="6">
        <v>0.05</v>
      </c>
      <c r="P2194" s="5">
        <v>13.9</v>
      </c>
      <c r="Q2194" s="5">
        <f t="shared" si="136"/>
        <v>201.66600000000003</v>
      </c>
      <c r="R2194" s="5">
        <f t="shared" si="137"/>
        <v>83.4</v>
      </c>
      <c r="S2194" s="5">
        <f t="shared" si="138"/>
        <v>118.26600000000002</v>
      </c>
      <c r="T2194" s="7">
        <f t="shared" si="139"/>
        <v>0.58644491386748387</v>
      </c>
    </row>
    <row r="2195" spans="1:20" ht="15.6">
      <c r="A2195" s="2">
        <v>2199</v>
      </c>
      <c r="B2195" s="3">
        <v>46320</v>
      </c>
      <c r="C2195" s="4">
        <f>YEAR(SalesDataTable[[#This Row],[Order Date]])</f>
        <v>2026</v>
      </c>
      <c r="D2195" s="16" t="str">
        <f>"Q"&amp;ROUNDUP(MONTH(SalesDataTable[[#This Row],[Order Date]])/3,0)</f>
        <v>Q4</v>
      </c>
      <c r="E2195" s="4">
        <f>MONTH(SalesDataTable[[#This Row],[Order Date]])</f>
        <v>10</v>
      </c>
      <c r="F2195" s="16" t="str">
        <f>TEXT(SalesDataTable[[#This Row],[Order Date]],"MMM")</f>
        <v>Oct</v>
      </c>
      <c r="G2195" s="4" t="s">
        <v>6</v>
      </c>
      <c r="H2195" s="4" t="s">
        <v>43</v>
      </c>
      <c r="I2195" s="4" t="s">
        <v>28</v>
      </c>
      <c r="J2195" s="4" t="s">
        <v>3</v>
      </c>
      <c r="K2195" s="4" t="s">
        <v>14</v>
      </c>
      <c r="L2195" s="4" t="s">
        <v>44</v>
      </c>
      <c r="M2195" s="8">
        <v>1</v>
      </c>
      <c r="N2195" s="5">
        <v>132.63</v>
      </c>
      <c r="O2195" s="6">
        <v>0.05</v>
      </c>
      <c r="P2195" s="5">
        <v>67.489999999999995</v>
      </c>
      <c r="Q2195" s="5">
        <f t="shared" si="136"/>
        <v>125.99849999999999</v>
      </c>
      <c r="R2195" s="5">
        <f t="shared" si="137"/>
        <v>67.489999999999995</v>
      </c>
      <c r="S2195" s="5">
        <f t="shared" si="138"/>
        <v>58.508499999999998</v>
      </c>
      <c r="T2195" s="7">
        <f t="shared" si="139"/>
        <v>0.46435870268296847</v>
      </c>
    </row>
    <row r="2196" spans="1:20" ht="15.6">
      <c r="A2196" s="2">
        <v>2954</v>
      </c>
      <c r="B2196" s="3">
        <v>46320</v>
      </c>
      <c r="C2196" s="4">
        <f>YEAR(SalesDataTable[[#This Row],[Order Date]])</f>
        <v>2026</v>
      </c>
      <c r="D2196" s="16" t="str">
        <f>"Q"&amp;ROUNDUP(MONTH(SalesDataTable[[#This Row],[Order Date]])/3,0)</f>
        <v>Q4</v>
      </c>
      <c r="E2196" s="4">
        <f>MONTH(SalesDataTable[[#This Row],[Order Date]])</f>
        <v>10</v>
      </c>
      <c r="F2196" s="16" t="str">
        <f>TEXT(SalesDataTable[[#This Row],[Order Date]],"MMM")</f>
        <v>Oct</v>
      </c>
      <c r="G2196" s="4" t="s">
        <v>20</v>
      </c>
      <c r="H2196" s="4" t="s">
        <v>21</v>
      </c>
      <c r="I2196" s="4" t="s">
        <v>2</v>
      </c>
      <c r="J2196" s="4" t="s">
        <v>13</v>
      </c>
      <c r="K2196" s="4" t="s">
        <v>9</v>
      </c>
      <c r="L2196" s="4" t="s">
        <v>46</v>
      </c>
      <c r="M2196" s="8">
        <v>1</v>
      </c>
      <c r="N2196" s="5">
        <v>71.17</v>
      </c>
      <c r="O2196" s="6">
        <v>0</v>
      </c>
      <c r="P2196" s="5">
        <v>32.57</v>
      </c>
      <c r="Q2196" s="5">
        <f t="shared" si="136"/>
        <v>71.17</v>
      </c>
      <c r="R2196" s="5">
        <f t="shared" si="137"/>
        <v>32.57</v>
      </c>
      <c r="S2196" s="5">
        <f t="shared" si="138"/>
        <v>38.6</v>
      </c>
      <c r="T2196" s="7">
        <f t="shared" si="139"/>
        <v>0.54236335534635383</v>
      </c>
    </row>
    <row r="2197" spans="1:20" ht="15.6">
      <c r="A2197" s="2">
        <v>3218</v>
      </c>
      <c r="B2197" s="3">
        <v>46320</v>
      </c>
      <c r="C2197" s="4">
        <f>YEAR(SalesDataTable[[#This Row],[Order Date]])</f>
        <v>2026</v>
      </c>
      <c r="D2197" s="16" t="str">
        <f>"Q"&amp;ROUNDUP(MONTH(SalesDataTable[[#This Row],[Order Date]])/3,0)</f>
        <v>Q4</v>
      </c>
      <c r="E2197" s="4">
        <f>MONTH(SalesDataTable[[#This Row],[Order Date]])</f>
        <v>10</v>
      </c>
      <c r="F2197" s="16" t="str">
        <f>TEXT(SalesDataTable[[#This Row],[Order Date]],"MMM")</f>
        <v>Oct</v>
      </c>
      <c r="G2197" s="4" t="s">
        <v>0</v>
      </c>
      <c r="H2197" s="4" t="s">
        <v>50</v>
      </c>
      <c r="I2197" s="4" t="s">
        <v>8</v>
      </c>
      <c r="J2197" s="4" t="s">
        <v>16</v>
      </c>
      <c r="K2197" s="4" t="s">
        <v>14</v>
      </c>
      <c r="L2197" s="4" t="s">
        <v>44</v>
      </c>
      <c r="M2197" s="8">
        <v>6</v>
      </c>
      <c r="N2197" s="5">
        <v>132.08000000000001</v>
      </c>
      <c r="O2197" s="6">
        <v>0.1</v>
      </c>
      <c r="P2197" s="5">
        <v>67.61</v>
      </c>
      <c r="Q2197" s="5">
        <f t="shared" si="136"/>
        <v>713.23200000000008</v>
      </c>
      <c r="R2197" s="5">
        <f t="shared" si="137"/>
        <v>405.65999999999997</v>
      </c>
      <c r="S2197" s="5">
        <f t="shared" si="138"/>
        <v>307.57200000000012</v>
      </c>
      <c r="T2197" s="7">
        <f t="shared" si="139"/>
        <v>0.43123696076451995</v>
      </c>
    </row>
    <row r="2198" spans="1:20" ht="15.6">
      <c r="A2198" s="2">
        <v>3965</v>
      </c>
      <c r="B2198" s="3">
        <v>46320</v>
      </c>
      <c r="C2198" s="4">
        <f>YEAR(SalesDataTable[[#This Row],[Order Date]])</f>
        <v>2026</v>
      </c>
      <c r="D2198" s="16" t="str">
        <f>"Q"&amp;ROUNDUP(MONTH(SalesDataTable[[#This Row],[Order Date]])/3,0)</f>
        <v>Q4</v>
      </c>
      <c r="E2198" s="4">
        <f>MONTH(SalesDataTable[[#This Row],[Order Date]])</f>
        <v>10</v>
      </c>
      <c r="F2198" s="16" t="str">
        <f>TEXT(SalesDataTable[[#This Row],[Order Date]],"MMM")</f>
        <v>Oct</v>
      </c>
      <c r="G2198" s="4" t="s">
        <v>6</v>
      </c>
      <c r="H2198" s="4" t="s">
        <v>41</v>
      </c>
      <c r="I2198" s="4" t="s">
        <v>19</v>
      </c>
      <c r="J2198" s="4" t="s">
        <v>3</v>
      </c>
      <c r="K2198" s="4" t="s">
        <v>23</v>
      </c>
      <c r="L2198" s="4" t="s">
        <v>40</v>
      </c>
      <c r="M2198" s="8">
        <v>3</v>
      </c>
      <c r="N2198" s="5">
        <v>82.75</v>
      </c>
      <c r="O2198" s="6">
        <v>0.05</v>
      </c>
      <c r="P2198" s="5">
        <v>38.53</v>
      </c>
      <c r="Q2198" s="5">
        <f t="shared" si="136"/>
        <v>235.83749999999998</v>
      </c>
      <c r="R2198" s="5">
        <f t="shared" si="137"/>
        <v>115.59</v>
      </c>
      <c r="S2198" s="5">
        <f t="shared" si="138"/>
        <v>120.24749999999997</v>
      </c>
      <c r="T2198" s="7">
        <f t="shared" si="139"/>
        <v>0.50987438384480832</v>
      </c>
    </row>
    <row r="2199" spans="1:20" ht="15.6">
      <c r="A2199" s="2">
        <v>2278</v>
      </c>
      <c r="B2199" s="3">
        <v>46321</v>
      </c>
      <c r="C2199" s="4">
        <f>YEAR(SalesDataTable[[#This Row],[Order Date]])</f>
        <v>2026</v>
      </c>
      <c r="D2199" s="16" t="str">
        <f>"Q"&amp;ROUNDUP(MONTH(SalesDataTable[[#This Row],[Order Date]])/3,0)</f>
        <v>Q4</v>
      </c>
      <c r="E2199" s="4">
        <f>MONTH(SalesDataTable[[#This Row],[Order Date]])</f>
        <v>10</v>
      </c>
      <c r="F2199" s="16" t="str">
        <f>TEXT(SalesDataTable[[#This Row],[Order Date]],"MMM")</f>
        <v>Oct</v>
      </c>
      <c r="G2199" s="4" t="s">
        <v>0</v>
      </c>
      <c r="H2199" s="4" t="s">
        <v>50</v>
      </c>
      <c r="I2199" s="4" t="s">
        <v>2</v>
      </c>
      <c r="J2199" s="4" t="s">
        <v>3</v>
      </c>
      <c r="K2199" s="4" t="s">
        <v>34</v>
      </c>
      <c r="L2199" s="4" t="s">
        <v>45</v>
      </c>
      <c r="M2199" s="8">
        <v>5</v>
      </c>
      <c r="N2199" s="5">
        <v>51.5</v>
      </c>
      <c r="O2199" s="6">
        <v>0.1</v>
      </c>
      <c r="P2199" s="5">
        <v>21.38</v>
      </c>
      <c r="Q2199" s="5">
        <f t="shared" si="136"/>
        <v>231.75</v>
      </c>
      <c r="R2199" s="5">
        <f t="shared" si="137"/>
        <v>106.89999999999999</v>
      </c>
      <c r="S2199" s="5">
        <f t="shared" si="138"/>
        <v>124.85000000000001</v>
      </c>
      <c r="T2199" s="7">
        <f t="shared" si="139"/>
        <v>0.53872707659115426</v>
      </c>
    </row>
    <row r="2200" spans="1:20" ht="15.6">
      <c r="A2200" s="2">
        <v>3132</v>
      </c>
      <c r="B2200" s="3">
        <v>46321</v>
      </c>
      <c r="C2200" s="4">
        <f>YEAR(SalesDataTable[[#This Row],[Order Date]])</f>
        <v>2026</v>
      </c>
      <c r="D2200" s="16" t="str">
        <f>"Q"&amp;ROUNDUP(MONTH(SalesDataTable[[#This Row],[Order Date]])/3,0)</f>
        <v>Q4</v>
      </c>
      <c r="E2200" s="4">
        <f>MONTH(SalesDataTable[[#This Row],[Order Date]])</f>
        <v>10</v>
      </c>
      <c r="F2200" s="16" t="str">
        <f>TEXT(SalesDataTable[[#This Row],[Order Date]],"MMM")</f>
        <v>Oct</v>
      </c>
      <c r="G2200" s="4" t="s">
        <v>11</v>
      </c>
      <c r="H2200" s="4" t="s">
        <v>25</v>
      </c>
      <c r="I2200" s="4" t="s">
        <v>2</v>
      </c>
      <c r="J2200" s="4" t="s">
        <v>13</v>
      </c>
      <c r="K2200" s="4" t="s">
        <v>9</v>
      </c>
      <c r="L2200" s="4" t="s">
        <v>17</v>
      </c>
      <c r="M2200" s="8">
        <v>3</v>
      </c>
      <c r="N2200" s="5">
        <v>140.49</v>
      </c>
      <c r="O2200" s="6">
        <v>0.05</v>
      </c>
      <c r="P2200" s="5">
        <v>77.45</v>
      </c>
      <c r="Q2200" s="5">
        <f t="shared" si="136"/>
        <v>400.3965</v>
      </c>
      <c r="R2200" s="5">
        <f t="shared" si="137"/>
        <v>232.35000000000002</v>
      </c>
      <c r="S2200" s="5">
        <f t="shared" si="138"/>
        <v>168.04649999999998</v>
      </c>
      <c r="T2200" s="7">
        <f t="shared" si="139"/>
        <v>0.41970022215478903</v>
      </c>
    </row>
    <row r="2201" spans="1:20" ht="15.6">
      <c r="A2201" s="2">
        <v>3144</v>
      </c>
      <c r="B2201" s="3">
        <v>46321</v>
      </c>
      <c r="C2201" s="4">
        <f>YEAR(SalesDataTable[[#This Row],[Order Date]])</f>
        <v>2026</v>
      </c>
      <c r="D2201" s="16" t="str">
        <f>"Q"&amp;ROUNDUP(MONTH(SalesDataTable[[#This Row],[Order Date]])/3,0)</f>
        <v>Q4</v>
      </c>
      <c r="E2201" s="4">
        <f>MONTH(SalesDataTable[[#This Row],[Order Date]])</f>
        <v>10</v>
      </c>
      <c r="F2201" s="16" t="str">
        <f>TEXT(SalesDataTable[[#This Row],[Order Date]],"MMM")</f>
        <v>Oct</v>
      </c>
      <c r="G2201" s="4" t="s">
        <v>11</v>
      </c>
      <c r="H2201" s="4" t="s">
        <v>12</v>
      </c>
      <c r="I2201" s="4" t="s">
        <v>28</v>
      </c>
      <c r="J2201" s="4" t="s">
        <v>13</v>
      </c>
      <c r="K2201" s="4" t="s">
        <v>34</v>
      </c>
      <c r="L2201" s="4" t="s">
        <v>42</v>
      </c>
      <c r="M2201" s="8">
        <v>4</v>
      </c>
      <c r="N2201" s="5">
        <v>36.200000000000003</v>
      </c>
      <c r="O2201" s="6">
        <v>0.15</v>
      </c>
      <c r="P2201" s="5">
        <v>13.53</v>
      </c>
      <c r="Q2201" s="5">
        <f t="shared" si="136"/>
        <v>123.08000000000001</v>
      </c>
      <c r="R2201" s="5">
        <f t="shared" si="137"/>
        <v>54.12</v>
      </c>
      <c r="S2201" s="5">
        <f t="shared" si="138"/>
        <v>68.960000000000008</v>
      </c>
      <c r="T2201" s="7">
        <f t="shared" si="139"/>
        <v>0.56028599285017877</v>
      </c>
    </row>
    <row r="2202" spans="1:20" ht="15.6">
      <c r="A2202" s="2">
        <v>3501</v>
      </c>
      <c r="B2202" s="3">
        <v>46321</v>
      </c>
      <c r="C2202" s="4">
        <f>YEAR(SalesDataTable[[#This Row],[Order Date]])</f>
        <v>2026</v>
      </c>
      <c r="D2202" s="16" t="str">
        <f>"Q"&amp;ROUNDUP(MONTH(SalesDataTable[[#This Row],[Order Date]])/3,0)</f>
        <v>Q4</v>
      </c>
      <c r="E2202" s="4">
        <f>MONTH(SalesDataTable[[#This Row],[Order Date]])</f>
        <v>10</v>
      </c>
      <c r="F2202" s="16" t="str">
        <f>TEXT(SalesDataTable[[#This Row],[Order Date]],"MMM")</f>
        <v>Oct</v>
      </c>
      <c r="G2202" s="4" t="s">
        <v>20</v>
      </c>
      <c r="H2202" s="4" t="s">
        <v>31</v>
      </c>
      <c r="I2202" s="4" t="s">
        <v>19</v>
      </c>
      <c r="J2202" s="4" t="s">
        <v>13</v>
      </c>
      <c r="K2202" s="4" t="s">
        <v>23</v>
      </c>
      <c r="L2202" s="4" t="s">
        <v>51</v>
      </c>
      <c r="M2202" s="8">
        <v>1</v>
      </c>
      <c r="N2202" s="5">
        <v>120.5</v>
      </c>
      <c r="O2202" s="6">
        <v>0.05</v>
      </c>
      <c r="P2202" s="5">
        <v>61.71</v>
      </c>
      <c r="Q2202" s="5">
        <f t="shared" si="136"/>
        <v>114.47499999999999</v>
      </c>
      <c r="R2202" s="5">
        <f t="shared" si="137"/>
        <v>61.71</v>
      </c>
      <c r="S2202" s="5">
        <f t="shared" si="138"/>
        <v>52.764999999999993</v>
      </c>
      <c r="T2202" s="7">
        <f t="shared" si="139"/>
        <v>0.4609303341340904</v>
      </c>
    </row>
    <row r="2203" spans="1:20" ht="15.6">
      <c r="A2203" s="2">
        <v>458</v>
      </c>
      <c r="B2203" s="3">
        <v>46322</v>
      </c>
      <c r="C2203" s="4">
        <f>YEAR(SalesDataTable[[#This Row],[Order Date]])</f>
        <v>2026</v>
      </c>
      <c r="D2203" s="16" t="str">
        <f>"Q"&amp;ROUNDUP(MONTH(SalesDataTable[[#This Row],[Order Date]])/3,0)</f>
        <v>Q4</v>
      </c>
      <c r="E2203" s="4">
        <f>MONTH(SalesDataTable[[#This Row],[Order Date]])</f>
        <v>10</v>
      </c>
      <c r="F2203" s="16" t="str">
        <f>TEXT(SalesDataTable[[#This Row],[Order Date]],"MMM")</f>
        <v>Oct</v>
      </c>
      <c r="G2203" s="4" t="s">
        <v>11</v>
      </c>
      <c r="H2203" s="4" t="s">
        <v>12</v>
      </c>
      <c r="I2203" s="4" t="s">
        <v>19</v>
      </c>
      <c r="J2203" s="4" t="s">
        <v>16</v>
      </c>
      <c r="K2203" s="4" t="s">
        <v>4</v>
      </c>
      <c r="L2203" s="4" t="s">
        <v>30</v>
      </c>
      <c r="M2203" s="8">
        <v>1</v>
      </c>
      <c r="N2203" s="5">
        <v>102.44</v>
      </c>
      <c r="O2203" s="6">
        <v>0.05</v>
      </c>
      <c r="P2203" s="5">
        <v>49.14</v>
      </c>
      <c r="Q2203" s="5">
        <f t="shared" si="136"/>
        <v>97.317999999999998</v>
      </c>
      <c r="R2203" s="5">
        <f t="shared" si="137"/>
        <v>49.14</v>
      </c>
      <c r="S2203" s="5">
        <f t="shared" si="138"/>
        <v>48.177999999999997</v>
      </c>
      <c r="T2203" s="7">
        <f t="shared" si="139"/>
        <v>0.49505744055570394</v>
      </c>
    </row>
    <row r="2204" spans="1:20" ht="15.6">
      <c r="A2204" s="2">
        <v>1065</v>
      </c>
      <c r="B2204" s="3">
        <v>46322</v>
      </c>
      <c r="C2204" s="4">
        <f>YEAR(SalesDataTable[[#This Row],[Order Date]])</f>
        <v>2026</v>
      </c>
      <c r="D2204" s="16" t="str">
        <f>"Q"&amp;ROUNDUP(MONTH(SalesDataTable[[#This Row],[Order Date]])/3,0)</f>
        <v>Q4</v>
      </c>
      <c r="E2204" s="4">
        <f>MONTH(SalesDataTable[[#This Row],[Order Date]])</f>
        <v>10</v>
      </c>
      <c r="F2204" s="16" t="str">
        <f>TEXT(SalesDataTable[[#This Row],[Order Date]],"MMM")</f>
        <v>Oct</v>
      </c>
      <c r="G2204" s="4" t="s">
        <v>11</v>
      </c>
      <c r="H2204" s="4" t="s">
        <v>25</v>
      </c>
      <c r="I2204" s="4" t="s">
        <v>2</v>
      </c>
      <c r="J2204" s="4" t="s">
        <v>13</v>
      </c>
      <c r="K2204" s="4" t="s">
        <v>34</v>
      </c>
      <c r="L2204" s="4" t="s">
        <v>38</v>
      </c>
      <c r="M2204" s="8">
        <v>6</v>
      </c>
      <c r="N2204" s="5">
        <v>121.58</v>
      </c>
      <c r="O2204" s="6">
        <v>0.15</v>
      </c>
      <c r="P2204" s="5">
        <v>68.86</v>
      </c>
      <c r="Q2204" s="5">
        <f t="shared" si="136"/>
        <v>620.05799999999999</v>
      </c>
      <c r="R2204" s="5">
        <f t="shared" si="137"/>
        <v>413.15999999999997</v>
      </c>
      <c r="S2204" s="5">
        <f t="shared" si="138"/>
        <v>206.89800000000002</v>
      </c>
      <c r="T2204" s="7">
        <f t="shared" si="139"/>
        <v>0.33367523683268346</v>
      </c>
    </row>
    <row r="2205" spans="1:20" ht="15.6">
      <c r="A2205" s="2">
        <v>1707</v>
      </c>
      <c r="B2205" s="3">
        <v>46322</v>
      </c>
      <c r="C2205" s="4">
        <f>YEAR(SalesDataTable[[#This Row],[Order Date]])</f>
        <v>2026</v>
      </c>
      <c r="D2205" s="16" t="str">
        <f>"Q"&amp;ROUNDUP(MONTH(SalesDataTable[[#This Row],[Order Date]])/3,0)</f>
        <v>Q4</v>
      </c>
      <c r="E2205" s="4">
        <f>MONTH(SalesDataTable[[#This Row],[Order Date]])</f>
        <v>10</v>
      </c>
      <c r="F2205" s="16" t="str">
        <f>TEXT(SalesDataTable[[#This Row],[Order Date]],"MMM")</f>
        <v>Oct</v>
      </c>
      <c r="G2205" s="4" t="s">
        <v>11</v>
      </c>
      <c r="H2205" s="4" t="s">
        <v>52</v>
      </c>
      <c r="I2205" s="4" t="s">
        <v>2</v>
      </c>
      <c r="J2205" s="4" t="s">
        <v>13</v>
      </c>
      <c r="K2205" s="4" t="s">
        <v>14</v>
      </c>
      <c r="L2205" s="4" t="s">
        <v>15</v>
      </c>
      <c r="M2205" s="8">
        <v>2</v>
      </c>
      <c r="N2205" s="5">
        <v>35.36</v>
      </c>
      <c r="O2205" s="6">
        <v>0</v>
      </c>
      <c r="P2205" s="5">
        <v>13.33</v>
      </c>
      <c r="Q2205" s="5">
        <f t="shared" si="136"/>
        <v>70.72</v>
      </c>
      <c r="R2205" s="5">
        <f t="shared" si="137"/>
        <v>26.66</v>
      </c>
      <c r="S2205" s="5">
        <f t="shared" si="138"/>
        <v>44.06</v>
      </c>
      <c r="T2205" s="7">
        <f t="shared" si="139"/>
        <v>0.62302036199095023</v>
      </c>
    </row>
    <row r="2206" spans="1:20" ht="15.6">
      <c r="A2206" s="2">
        <v>1989</v>
      </c>
      <c r="B2206" s="3">
        <v>46322</v>
      </c>
      <c r="C2206" s="4">
        <f>YEAR(SalesDataTable[[#This Row],[Order Date]])</f>
        <v>2026</v>
      </c>
      <c r="D2206" s="16" t="str">
        <f>"Q"&amp;ROUNDUP(MONTH(SalesDataTable[[#This Row],[Order Date]])/3,0)</f>
        <v>Q4</v>
      </c>
      <c r="E2206" s="4">
        <f>MONTH(SalesDataTable[[#This Row],[Order Date]])</f>
        <v>10</v>
      </c>
      <c r="F2206" s="16" t="str">
        <f>TEXT(SalesDataTable[[#This Row],[Order Date]],"MMM")</f>
        <v>Oct</v>
      </c>
      <c r="G2206" s="4" t="s">
        <v>20</v>
      </c>
      <c r="H2206" s="4" t="s">
        <v>21</v>
      </c>
      <c r="I2206" s="4" t="s">
        <v>2</v>
      </c>
      <c r="J2206" s="4" t="s">
        <v>13</v>
      </c>
      <c r="K2206" s="4" t="s">
        <v>23</v>
      </c>
      <c r="L2206" s="4" t="s">
        <v>24</v>
      </c>
      <c r="M2206" s="8">
        <v>2</v>
      </c>
      <c r="N2206" s="5">
        <v>335.73</v>
      </c>
      <c r="O2206" s="6">
        <v>0</v>
      </c>
      <c r="P2206" s="5">
        <v>199.44</v>
      </c>
      <c r="Q2206" s="5">
        <f t="shared" si="136"/>
        <v>671.46</v>
      </c>
      <c r="R2206" s="5">
        <f t="shared" si="137"/>
        <v>398.88</v>
      </c>
      <c r="S2206" s="5">
        <f t="shared" si="138"/>
        <v>272.58000000000004</v>
      </c>
      <c r="T2206" s="7">
        <f t="shared" si="139"/>
        <v>0.4059512107943884</v>
      </c>
    </row>
    <row r="2207" spans="1:20" ht="15.6">
      <c r="A2207" s="2">
        <v>2852</v>
      </c>
      <c r="B2207" s="3">
        <v>46322</v>
      </c>
      <c r="C2207" s="4">
        <f>YEAR(SalesDataTable[[#This Row],[Order Date]])</f>
        <v>2026</v>
      </c>
      <c r="D2207" s="16" t="str">
        <f>"Q"&amp;ROUNDUP(MONTH(SalesDataTable[[#This Row],[Order Date]])/3,0)</f>
        <v>Q4</v>
      </c>
      <c r="E2207" s="4">
        <f>MONTH(SalesDataTable[[#This Row],[Order Date]])</f>
        <v>10</v>
      </c>
      <c r="F2207" s="16" t="str">
        <f>TEXT(SalesDataTable[[#This Row],[Order Date]],"MMM")</f>
        <v>Oct</v>
      </c>
      <c r="G2207" s="4" t="s">
        <v>6</v>
      </c>
      <c r="H2207" s="4" t="s">
        <v>43</v>
      </c>
      <c r="I2207" s="4" t="s">
        <v>8</v>
      </c>
      <c r="J2207" s="4" t="s">
        <v>16</v>
      </c>
      <c r="K2207" s="4" t="s">
        <v>9</v>
      </c>
      <c r="L2207" s="4" t="s">
        <v>17</v>
      </c>
      <c r="M2207" s="8">
        <v>3</v>
      </c>
      <c r="N2207" s="5">
        <v>141.96</v>
      </c>
      <c r="O2207" s="6">
        <v>0.1</v>
      </c>
      <c r="P2207" s="5">
        <v>77.42</v>
      </c>
      <c r="Q2207" s="5">
        <f t="shared" si="136"/>
        <v>383.29200000000003</v>
      </c>
      <c r="R2207" s="5">
        <f t="shared" si="137"/>
        <v>232.26</v>
      </c>
      <c r="S2207" s="5">
        <f t="shared" si="138"/>
        <v>151.03200000000004</v>
      </c>
      <c r="T2207" s="7">
        <f t="shared" si="139"/>
        <v>0.39403900942362485</v>
      </c>
    </row>
    <row r="2208" spans="1:20" ht="15.6">
      <c r="A2208" s="2">
        <v>4762</v>
      </c>
      <c r="B2208" s="3">
        <v>46322</v>
      </c>
      <c r="C2208" s="4">
        <f>YEAR(SalesDataTable[[#This Row],[Order Date]])</f>
        <v>2026</v>
      </c>
      <c r="D2208" s="16" t="str">
        <f>"Q"&amp;ROUNDUP(MONTH(SalesDataTable[[#This Row],[Order Date]])/3,0)</f>
        <v>Q4</v>
      </c>
      <c r="E2208" s="4">
        <f>MONTH(SalesDataTable[[#This Row],[Order Date]])</f>
        <v>10</v>
      </c>
      <c r="F2208" s="16" t="str">
        <f>TEXT(SalesDataTable[[#This Row],[Order Date]],"MMM")</f>
        <v>Oct</v>
      </c>
      <c r="G2208" s="4" t="s">
        <v>6</v>
      </c>
      <c r="H2208" s="4" t="s">
        <v>43</v>
      </c>
      <c r="I2208" s="4" t="s">
        <v>28</v>
      </c>
      <c r="J2208" s="4" t="s">
        <v>13</v>
      </c>
      <c r="K2208" s="4" t="s">
        <v>34</v>
      </c>
      <c r="L2208" s="4" t="s">
        <v>45</v>
      </c>
      <c r="M2208" s="8">
        <v>2</v>
      </c>
      <c r="N2208" s="5">
        <v>51.76</v>
      </c>
      <c r="O2208" s="6">
        <v>0</v>
      </c>
      <c r="P2208" s="5">
        <v>21.64</v>
      </c>
      <c r="Q2208" s="5">
        <f t="shared" si="136"/>
        <v>103.52</v>
      </c>
      <c r="R2208" s="5">
        <f t="shared" si="137"/>
        <v>43.28</v>
      </c>
      <c r="S2208" s="5">
        <f t="shared" si="138"/>
        <v>60.239999999999995</v>
      </c>
      <c r="T2208" s="7">
        <f t="shared" si="139"/>
        <v>0.58191653786707875</v>
      </c>
    </row>
    <row r="2209" spans="1:20" ht="15.6">
      <c r="A2209" s="2">
        <v>4997</v>
      </c>
      <c r="B2209" s="3">
        <v>46322</v>
      </c>
      <c r="C2209" s="4">
        <f>YEAR(SalesDataTable[[#This Row],[Order Date]])</f>
        <v>2026</v>
      </c>
      <c r="D2209" s="16" t="str">
        <f>"Q"&amp;ROUNDUP(MONTH(SalesDataTable[[#This Row],[Order Date]])/3,0)</f>
        <v>Q4</v>
      </c>
      <c r="E2209" s="4">
        <f>MONTH(SalesDataTable[[#This Row],[Order Date]])</f>
        <v>10</v>
      </c>
      <c r="F2209" s="16" t="str">
        <f>TEXT(SalesDataTable[[#This Row],[Order Date]],"MMM")</f>
        <v>Oct</v>
      </c>
      <c r="G2209" s="4" t="s">
        <v>20</v>
      </c>
      <c r="H2209" s="4" t="s">
        <v>31</v>
      </c>
      <c r="I2209" s="4" t="s">
        <v>2</v>
      </c>
      <c r="J2209" s="4" t="s">
        <v>3</v>
      </c>
      <c r="K2209" s="4" t="s">
        <v>23</v>
      </c>
      <c r="L2209" s="4" t="s">
        <v>29</v>
      </c>
      <c r="M2209" s="8">
        <v>3</v>
      </c>
      <c r="N2209" s="5">
        <v>194.09</v>
      </c>
      <c r="O2209" s="6">
        <v>0.1</v>
      </c>
      <c r="P2209" s="5">
        <v>105.84</v>
      </c>
      <c r="Q2209" s="5">
        <f t="shared" si="136"/>
        <v>524.04300000000001</v>
      </c>
      <c r="R2209" s="5">
        <f t="shared" si="137"/>
        <v>317.52</v>
      </c>
      <c r="S2209" s="5">
        <f t="shared" si="138"/>
        <v>206.52300000000002</v>
      </c>
      <c r="T2209" s="7">
        <f t="shared" si="139"/>
        <v>0.39409552269565667</v>
      </c>
    </row>
    <row r="2210" spans="1:20" ht="15.6">
      <c r="A2210" s="2">
        <v>1238</v>
      </c>
      <c r="B2210" s="3">
        <v>46323</v>
      </c>
      <c r="C2210" s="4">
        <f>YEAR(SalesDataTable[[#This Row],[Order Date]])</f>
        <v>2026</v>
      </c>
      <c r="D2210" s="16" t="str">
        <f>"Q"&amp;ROUNDUP(MONTH(SalesDataTable[[#This Row],[Order Date]])/3,0)</f>
        <v>Q4</v>
      </c>
      <c r="E2210" s="4">
        <f>MONTH(SalesDataTable[[#This Row],[Order Date]])</f>
        <v>10</v>
      </c>
      <c r="F2210" s="16" t="str">
        <f>TEXT(SalesDataTable[[#This Row],[Order Date]],"MMM")</f>
        <v>Oct</v>
      </c>
      <c r="G2210" s="4" t="s">
        <v>6</v>
      </c>
      <c r="H2210" s="4" t="s">
        <v>43</v>
      </c>
      <c r="I2210" s="4" t="s">
        <v>2</v>
      </c>
      <c r="J2210" s="4" t="s">
        <v>3</v>
      </c>
      <c r="K2210" s="4" t="s">
        <v>23</v>
      </c>
      <c r="L2210" s="4" t="s">
        <v>51</v>
      </c>
      <c r="M2210" s="8">
        <v>1</v>
      </c>
      <c r="N2210" s="5">
        <v>125.39</v>
      </c>
      <c r="O2210" s="6">
        <v>0.05</v>
      </c>
      <c r="P2210" s="5">
        <v>61.19</v>
      </c>
      <c r="Q2210" s="5">
        <f t="shared" si="136"/>
        <v>119.12049999999999</v>
      </c>
      <c r="R2210" s="5">
        <f t="shared" si="137"/>
        <v>61.19</v>
      </c>
      <c r="S2210" s="5">
        <f t="shared" si="138"/>
        <v>57.930499999999995</v>
      </c>
      <c r="T2210" s="7">
        <f t="shared" si="139"/>
        <v>0.48631847582909743</v>
      </c>
    </row>
    <row r="2211" spans="1:20" ht="15.6">
      <c r="A2211" s="2">
        <v>2622</v>
      </c>
      <c r="B2211" s="3">
        <v>46323</v>
      </c>
      <c r="C2211" s="4">
        <f>YEAR(SalesDataTable[[#This Row],[Order Date]])</f>
        <v>2026</v>
      </c>
      <c r="D2211" s="16" t="str">
        <f>"Q"&amp;ROUNDUP(MONTH(SalesDataTable[[#This Row],[Order Date]])/3,0)</f>
        <v>Q4</v>
      </c>
      <c r="E2211" s="4">
        <f>MONTH(SalesDataTable[[#This Row],[Order Date]])</f>
        <v>10</v>
      </c>
      <c r="F2211" s="16" t="str">
        <f>TEXT(SalesDataTable[[#This Row],[Order Date]],"MMM")</f>
        <v>Oct</v>
      </c>
      <c r="G2211" s="4" t="s">
        <v>0</v>
      </c>
      <c r="H2211" s="4" t="s">
        <v>50</v>
      </c>
      <c r="I2211" s="4" t="s">
        <v>28</v>
      </c>
      <c r="J2211" s="4" t="s">
        <v>13</v>
      </c>
      <c r="K2211" s="4" t="s">
        <v>23</v>
      </c>
      <c r="L2211" s="4" t="s">
        <v>40</v>
      </c>
      <c r="M2211" s="8">
        <v>3</v>
      </c>
      <c r="N2211" s="5">
        <v>83.73</v>
      </c>
      <c r="O2211" s="6">
        <v>0.15</v>
      </c>
      <c r="P2211" s="5">
        <v>39.43</v>
      </c>
      <c r="Q2211" s="5">
        <f t="shared" si="136"/>
        <v>213.51149999999998</v>
      </c>
      <c r="R2211" s="5">
        <f t="shared" si="137"/>
        <v>118.28999999999999</v>
      </c>
      <c r="S2211" s="5">
        <f t="shared" si="138"/>
        <v>95.221499999999992</v>
      </c>
      <c r="T2211" s="7">
        <f t="shared" si="139"/>
        <v>0.44597831966896395</v>
      </c>
    </row>
    <row r="2212" spans="1:20" ht="15.6">
      <c r="A2212" s="2">
        <v>3106</v>
      </c>
      <c r="B2212" s="3">
        <v>46323</v>
      </c>
      <c r="C2212" s="4">
        <f>YEAR(SalesDataTable[[#This Row],[Order Date]])</f>
        <v>2026</v>
      </c>
      <c r="D2212" s="16" t="str">
        <f>"Q"&amp;ROUNDUP(MONTH(SalesDataTable[[#This Row],[Order Date]])/3,0)</f>
        <v>Q4</v>
      </c>
      <c r="E2212" s="4">
        <f>MONTH(SalesDataTable[[#This Row],[Order Date]])</f>
        <v>10</v>
      </c>
      <c r="F2212" s="16" t="str">
        <f>TEXT(SalesDataTable[[#This Row],[Order Date]],"MMM")</f>
        <v>Oct</v>
      </c>
      <c r="G2212" s="4" t="s">
        <v>20</v>
      </c>
      <c r="H2212" s="4" t="s">
        <v>33</v>
      </c>
      <c r="I2212" s="4" t="s">
        <v>28</v>
      </c>
      <c r="J2212" s="4" t="s">
        <v>16</v>
      </c>
      <c r="K2212" s="4" t="s">
        <v>34</v>
      </c>
      <c r="L2212" s="4" t="s">
        <v>42</v>
      </c>
      <c r="M2212" s="8">
        <v>3</v>
      </c>
      <c r="N2212" s="5">
        <v>36.99</v>
      </c>
      <c r="O2212" s="6">
        <v>0.05</v>
      </c>
      <c r="P2212" s="5">
        <v>14.14</v>
      </c>
      <c r="Q2212" s="5">
        <f t="shared" si="136"/>
        <v>105.42149999999999</v>
      </c>
      <c r="R2212" s="5">
        <f t="shared" si="137"/>
        <v>42.42</v>
      </c>
      <c r="S2212" s="5">
        <f t="shared" si="138"/>
        <v>63.001499999999993</v>
      </c>
      <c r="T2212" s="7">
        <f t="shared" si="139"/>
        <v>0.59761528720422297</v>
      </c>
    </row>
    <row r="2213" spans="1:20" ht="15.6">
      <c r="A2213" s="2">
        <v>3274</v>
      </c>
      <c r="B2213" s="3">
        <v>46323</v>
      </c>
      <c r="C2213" s="4">
        <f>YEAR(SalesDataTable[[#This Row],[Order Date]])</f>
        <v>2026</v>
      </c>
      <c r="D2213" s="16" t="str">
        <f>"Q"&amp;ROUNDUP(MONTH(SalesDataTable[[#This Row],[Order Date]])/3,0)</f>
        <v>Q4</v>
      </c>
      <c r="E2213" s="4">
        <f>MONTH(SalesDataTable[[#This Row],[Order Date]])</f>
        <v>10</v>
      </c>
      <c r="F2213" s="16" t="str">
        <f>TEXT(SalesDataTable[[#This Row],[Order Date]],"MMM")</f>
        <v>Oct</v>
      </c>
      <c r="G2213" s="4" t="s">
        <v>20</v>
      </c>
      <c r="H2213" s="4" t="s">
        <v>31</v>
      </c>
      <c r="I2213" s="4" t="s">
        <v>28</v>
      </c>
      <c r="J2213" s="4" t="s">
        <v>13</v>
      </c>
      <c r="K2213" s="4" t="s">
        <v>34</v>
      </c>
      <c r="L2213" s="4" t="s">
        <v>35</v>
      </c>
      <c r="M2213" s="8">
        <v>1</v>
      </c>
      <c r="N2213" s="5">
        <v>39.42</v>
      </c>
      <c r="O2213" s="6">
        <v>0</v>
      </c>
      <c r="P2213" s="5">
        <v>14.58</v>
      </c>
      <c r="Q2213" s="5">
        <f t="shared" si="136"/>
        <v>39.42</v>
      </c>
      <c r="R2213" s="5">
        <f t="shared" si="137"/>
        <v>14.58</v>
      </c>
      <c r="S2213" s="5">
        <f t="shared" si="138"/>
        <v>24.840000000000003</v>
      </c>
      <c r="T2213" s="7">
        <f t="shared" si="139"/>
        <v>0.63013698630136994</v>
      </c>
    </row>
    <row r="2214" spans="1:20" ht="15.6">
      <c r="A2214" s="2">
        <v>3542</v>
      </c>
      <c r="B2214" s="3">
        <v>46323</v>
      </c>
      <c r="C2214" s="4">
        <f>YEAR(SalesDataTable[[#This Row],[Order Date]])</f>
        <v>2026</v>
      </c>
      <c r="D2214" s="16" t="str">
        <f>"Q"&amp;ROUNDUP(MONTH(SalesDataTable[[#This Row],[Order Date]])/3,0)</f>
        <v>Q4</v>
      </c>
      <c r="E2214" s="4">
        <f>MONTH(SalesDataTable[[#This Row],[Order Date]])</f>
        <v>10</v>
      </c>
      <c r="F2214" s="16" t="str">
        <f>TEXT(SalesDataTable[[#This Row],[Order Date]],"MMM")</f>
        <v>Oct</v>
      </c>
      <c r="G2214" s="4" t="s">
        <v>20</v>
      </c>
      <c r="H2214" s="4" t="s">
        <v>21</v>
      </c>
      <c r="I2214" s="4" t="s">
        <v>2</v>
      </c>
      <c r="J2214" s="4" t="s">
        <v>13</v>
      </c>
      <c r="K2214" s="4" t="s">
        <v>4</v>
      </c>
      <c r="L2214" s="4" t="s">
        <v>22</v>
      </c>
      <c r="M2214" s="8">
        <v>2</v>
      </c>
      <c r="N2214" s="5">
        <v>50.66</v>
      </c>
      <c r="O2214" s="6">
        <v>0</v>
      </c>
      <c r="P2214" s="5">
        <v>22.02</v>
      </c>
      <c r="Q2214" s="5">
        <f t="shared" si="136"/>
        <v>101.32</v>
      </c>
      <c r="R2214" s="5">
        <f t="shared" si="137"/>
        <v>44.04</v>
      </c>
      <c r="S2214" s="5">
        <f t="shared" si="138"/>
        <v>57.279999999999994</v>
      </c>
      <c r="T2214" s="7">
        <f t="shared" si="139"/>
        <v>0.56533754441373862</v>
      </c>
    </row>
    <row r="2215" spans="1:20" ht="15.6">
      <c r="A2215" s="2">
        <v>3704</v>
      </c>
      <c r="B2215" s="3">
        <v>46323</v>
      </c>
      <c r="C2215" s="4">
        <f>YEAR(SalesDataTable[[#This Row],[Order Date]])</f>
        <v>2026</v>
      </c>
      <c r="D2215" s="16" t="str">
        <f>"Q"&amp;ROUNDUP(MONTH(SalesDataTable[[#This Row],[Order Date]])/3,0)</f>
        <v>Q4</v>
      </c>
      <c r="E2215" s="4">
        <f>MONTH(SalesDataTable[[#This Row],[Order Date]])</f>
        <v>10</v>
      </c>
      <c r="F2215" s="16" t="str">
        <f>TEXT(SalesDataTable[[#This Row],[Order Date]],"MMM")</f>
        <v>Oct</v>
      </c>
      <c r="G2215" s="4" t="s">
        <v>6</v>
      </c>
      <c r="H2215" s="4" t="s">
        <v>43</v>
      </c>
      <c r="I2215" s="4" t="s">
        <v>2</v>
      </c>
      <c r="J2215" s="4" t="s">
        <v>3</v>
      </c>
      <c r="K2215" s="4" t="s">
        <v>9</v>
      </c>
      <c r="L2215" s="4" t="s">
        <v>46</v>
      </c>
      <c r="M2215" s="8">
        <v>4</v>
      </c>
      <c r="N2215" s="5">
        <v>71.959999999999994</v>
      </c>
      <c r="O2215" s="6">
        <v>0.1</v>
      </c>
      <c r="P2215" s="5">
        <v>31.51</v>
      </c>
      <c r="Q2215" s="5">
        <f t="shared" si="136"/>
        <v>259.05599999999998</v>
      </c>
      <c r="R2215" s="5">
        <f t="shared" si="137"/>
        <v>126.04</v>
      </c>
      <c r="S2215" s="5">
        <f t="shared" si="138"/>
        <v>133.01599999999996</v>
      </c>
      <c r="T2215" s="7">
        <f t="shared" si="139"/>
        <v>0.51346427027360864</v>
      </c>
    </row>
    <row r="2216" spans="1:20" ht="15.6">
      <c r="A2216" s="2">
        <v>4699</v>
      </c>
      <c r="B2216" s="3">
        <v>46323</v>
      </c>
      <c r="C2216" s="4">
        <f>YEAR(SalesDataTable[[#This Row],[Order Date]])</f>
        <v>2026</v>
      </c>
      <c r="D2216" s="16" t="str">
        <f>"Q"&amp;ROUNDUP(MONTH(SalesDataTable[[#This Row],[Order Date]])/3,0)</f>
        <v>Q4</v>
      </c>
      <c r="E2216" s="4">
        <f>MONTH(SalesDataTable[[#This Row],[Order Date]])</f>
        <v>10</v>
      </c>
      <c r="F2216" s="16" t="str">
        <f>TEXT(SalesDataTable[[#This Row],[Order Date]],"MMM")</f>
        <v>Oct</v>
      </c>
      <c r="G2216" s="4" t="s">
        <v>11</v>
      </c>
      <c r="H2216" s="4" t="s">
        <v>25</v>
      </c>
      <c r="I2216" s="4" t="s">
        <v>19</v>
      </c>
      <c r="J2216" s="4" t="s">
        <v>3</v>
      </c>
      <c r="K2216" s="4" t="s">
        <v>4</v>
      </c>
      <c r="L2216" s="4" t="s">
        <v>22</v>
      </c>
      <c r="M2216" s="8">
        <v>1</v>
      </c>
      <c r="N2216" s="5">
        <v>49.72</v>
      </c>
      <c r="O2216" s="6">
        <v>0.05</v>
      </c>
      <c r="P2216" s="5">
        <v>22.5</v>
      </c>
      <c r="Q2216" s="5">
        <f t="shared" si="136"/>
        <v>47.233999999999995</v>
      </c>
      <c r="R2216" s="5">
        <f t="shared" si="137"/>
        <v>22.5</v>
      </c>
      <c r="S2216" s="5">
        <f t="shared" si="138"/>
        <v>24.733999999999995</v>
      </c>
      <c r="T2216" s="7">
        <f t="shared" si="139"/>
        <v>0.52364821950290041</v>
      </c>
    </row>
    <row r="2217" spans="1:20" ht="15.6">
      <c r="A2217" s="2">
        <v>1226</v>
      </c>
      <c r="B2217" s="3">
        <v>46324</v>
      </c>
      <c r="C2217" s="4">
        <f>YEAR(SalesDataTable[[#This Row],[Order Date]])</f>
        <v>2026</v>
      </c>
      <c r="D2217" s="16" t="str">
        <f>"Q"&amp;ROUNDUP(MONTH(SalesDataTable[[#This Row],[Order Date]])/3,0)</f>
        <v>Q4</v>
      </c>
      <c r="E2217" s="4">
        <f>MONTH(SalesDataTable[[#This Row],[Order Date]])</f>
        <v>10</v>
      </c>
      <c r="F2217" s="16" t="str">
        <f>TEXT(SalesDataTable[[#This Row],[Order Date]],"MMM")</f>
        <v>Oct</v>
      </c>
      <c r="G2217" s="4" t="s">
        <v>0</v>
      </c>
      <c r="H2217" s="4" t="s">
        <v>1</v>
      </c>
      <c r="I2217" s="4" t="s">
        <v>28</v>
      </c>
      <c r="J2217" s="4" t="s">
        <v>3</v>
      </c>
      <c r="K2217" s="4" t="s">
        <v>14</v>
      </c>
      <c r="L2217" s="4" t="s">
        <v>15</v>
      </c>
      <c r="M2217" s="8">
        <v>1</v>
      </c>
      <c r="N2217" s="5">
        <v>36.58</v>
      </c>
      <c r="O2217" s="6">
        <v>0</v>
      </c>
      <c r="P2217" s="5">
        <v>13.5</v>
      </c>
      <c r="Q2217" s="5">
        <f t="shared" si="136"/>
        <v>36.58</v>
      </c>
      <c r="R2217" s="5">
        <f t="shared" si="137"/>
        <v>13.5</v>
      </c>
      <c r="S2217" s="5">
        <f t="shared" si="138"/>
        <v>23.08</v>
      </c>
      <c r="T2217" s="7">
        <f t="shared" si="139"/>
        <v>0.63094587206123565</v>
      </c>
    </row>
    <row r="2218" spans="1:20" ht="15.6">
      <c r="A2218" s="2">
        <v>1245</v>
      </c>
      <c r="B2218" s="3">
        <v>46324</v>
      </c>
      <c r="C2218" s="4">
        <f>YEAR(SalesDataTable[[#This Row],[Order Date]])</f>
        <v>2026</v>
      </c>
      <c r="D2218" s="16" t="str">
        <f>"Q"&amp;ROUNDUP(MONTH(SalesDataTable[[#This Row],[Order Date]])/3,0)</f>
        <v>Q4</v>
      </c>
      <c r="E2218" s="4">
        <f>MONTH(SalesDataTable[[#This Row],[Order Date]])</f>
        <v>10</v>
      </c>
      <c r="F2218" s="16" t="str">
        <f>TEXT(SalesDataTable[[#This Row],[Order Date]],"MMM")</f>
        <v>Oct</v>
      </c>
      <c r="G2218" s="4" t="s">
        <v>6</v>
      </c>
      <c r="H2218" s="4" t="s">
        <v>27</v>
      </c>
      <c r="I2218" s="4" t="s">
        <v>28</v>
      </c>
      <c r="J2218" s="4" t="s">
        <v>3</v>
      </c>
      <c r="K2218" s="4" t="s">
        <v>34</v>
      </c>
      <c r="L2218" s="4" t="s">
        <v>35</v>
      </c>
      <c r="M2218" s="8">
        <v>2</v>
      </c>
      <c r="N2218" s="5">
        <v>41.06</v>
      </c>
      <c r="O2218" s="6">
        <v>0.05</v>
      </c>
      <c r="P2218" s="5">
        <v>15.07</v>
      </c>
      <c r="Q2218" s="5">
        <f t="shared" si="136"/>
        <v>78.013999999999996</v>
      </c>
      <c r="R2218" s="5">
        <f t="shared" si="137"/>
        <v>30.14</v>
      </c>
      <c r="S2218" s="5">
        <f t="shared" si="138"/>
        <v>47.873999999999995</v>
      </c>
      <c r="T2218" s="7">
        <f t="shared" si="139"/>
        <v>0.6136590868305688</v>
      </c>
    </row>
    <row r="2219" spans="1:20" ht="15.6">
      <c r="A2219" s="2">
        <v>1477</v>
      </c>
      <c r="B2219" s="3">
        <v>46324</v>
      </c>
      <c r="C2219" s="4">
        <f>YEAR(SalesDataTable[[#This Row],[Order Date]])</f>
        <v>2026</v>
      </c>
      <c r="D2219" s="16" t="str">
        <f>"Q"&amp;ROUNDUP(MONTH(SalesDataTable[[#This Row],[Order Date]])/3,0)</f>
        <v>Q4</v>
      </c>
      <c r="E2219" s="4">
        <f>MONTH(SalesDataTable[[#This Row],[Order Date]])</f>
        <v>10</v>
      </c>
      <c r="F2219" s="16" t="str">
        <f>TEXT(SalesDataTable[[#This Row],[Order Date]],"MMM")</f>
        <v>Oct</v>
      </c>
      <c r="G2219" s="4" t="s">
        <v>6</v>
      </c>
      <c r="H2219" s="4" t="s">
        <v>49</v>
      </c>
      <c r="I2219" s="4" t="s">
        <v>28</v>
      </c>
      <c r="J2219" s="4" t="s">
        <v>3</v>
      </c>
      <c r="K2219" s="4" t="s">
        <v>23</v>
      </c>
      <c r="L2219" s="4" t="s">
        <v>51</v>
      </c>
      <c r="M2219" s="8">
        <v>1</v>
      </c>
      <c r="N2219" s="5">
        <v>121.78</v>
      </c>
      <c r="O2219" s="6">
        <v>0.15</v>
      </c>
      <c r="P2219" s="5">
        <v>61.55</v>
      </c>
      <c r="Q2219" s="5">
        <f t="shared" si="136"/>
        <v>103.51300000000001</v>
      </c>
      <c r="R2219" s="5">
        <f t="shared" si="137"/>
        <v>61.55</v>
      </c>
      <c r="S2219" s="5">
        <f t="shared" si="138"/>
        <v>41.963000000000008</v>
      </c>
      <c r="T2219" s="7">
        <f t="shared" si="139"/>
        <v>0.40538869513974096</v>
      </c>
    </row>
    <row r="2220" spans="1:20" ht="15.6">
      <c r="A2220" s="2">
        <v>1575</v>
      </c>
      <c r="B2220" s="3">
        <v>46324</v>
      </c>
      <c r="C2220" s="4">
        <f>YEAR(SalesDataTable[[#This Row],[Order Date]])</f>
        <v>2026</v>
      </c>
      <c r="D2220" s="16" t="str">
        <f>"Q"&amp;ROUNDUP(MONTH(SalesDataTable[[#This Row],[Order Date]])/3,0)</f>
        <v>Q4</v>
      </c>
      <c r="E2220" s="4">
        <f>MONTH(SalesDataTable[[#This Row],[Order Date]])</f>
        <v>10</v>
      </c>
      <c r="F2220" s="16" t="str">
        <f>TEXT(SalesDataTable[[#This Row],[Order Date]],"MMM")</f>
        <v>Oct</v>
      </c>
      <c r="G2220" s="4" t="s">
        <v>20</v>
      </c>
      <c r="H2220" s="4" t="s">
        <v>31</v>
      </c>
      <c r="I2220" s="4" t="s">
        <v>8</v>
      </c>
      <c r="J2220" s="4" t="s">
        <v>3</v>
      </c>
      <c r="K2220" s="4" t="s">
        <v>14</v>
      </c>
      <c r="L2220" s="4" t="s">
        <v>44</v>
      </c>
      <c r="M2220" s="8">
        <v>5</v>
      </c>
      <c r="N2220" s="5">
        <v>130.68</v>
      </c>
      <c r="O2220" s="6">
        <v>0.2</v>
      </c>
      <c r="P2220" s="5">
        <v>67.209999999999994</v>
      </c>
      <c r="Q2220" s="5">
        <f t="shared" si="136"/>
        <v>522.72000000000014</v>
      </c>
      <c r="R2220" s="5">
        <f t="shared" si="137"/>
        <v>336.04999999999995</v>
      </c>
      <c r="S2220" s="5">
        <f t="shared" si="138"/>
        <v>186.67000000000019</v>
      </c>
      <c r="T2220" s="7">
        <f t="shared" si="139"/>
        <v>0.35711279461279488</v>
      </c>
    </row>
    <row r="2221" spans="1:20" ht="15.6">
      <c r="A2221" s="2">
        <v>2830</v>
      </c>
      <c r="B2221" s="3">
        <v>46324</v>
      </c>
      <c r="C2221" s="4">
        <f>YEAR(SalesDataTable[[#This Row],[Order Date]])</f>
        <v>2026</v>
      </c>
      <c r="D2221" s="16" t="str">
        <f>"Q"&amp;ROUNDUP(MONTH(SalesDataTable[[#This Row],[Order Date]])/3,0)</f>
        <v>Q4</v>
      </c>
      <c r="E2221" s="4">
        <f>MONTH(SalesDataTable[[#This Row],[Order Date]])</f>
        <v>10</v>
      </c>
      <c r="F2221" s="16" t="str">
        <f>TEXT(SalesDataTable[[#This Row],[Order Date]],"MMM")</f>
        <v>Oct</v>
      </c>
      <c r="G2221" s="4" t="s">
        <v>11</v>
      </c>
      <c r="H2221" s="4" t="s">
        <v>12</v>
      </c>
      <c r="I2221" s="4" t="s">
        <v>2</v>
      </c>
      <c r="J2221" s="4" t="s">
        <v>13</v>
      </c>
      <c r="K2221" s="4" t="s">
        <v>14</v>
      </c>
      <c r="L2221" s="4" t="s">
        <v>48</v>
      </c>
      <c r="M2221" s="8">
        <v>1</v>
      </c>
      <c r="N2221" s="5">
        <v>161.94999999999999</v>
      </c>
      <c r="O2221" s="6">
        <v>0</v>
      </c>
      <c r="P2221" s="5">
        <v>86.61</v>
      </c>
      <c r="Q2221" s="5">
        <f t="shared" si="136"/>
        <v>161.94999999999999</v>
      </c>
      <c r="R2221" s="5">
        <f t="shared" si="137"/>
        <v>86.61</v>
      </c>
      <c r="S2221" s="5">
        <f t="shared" si="138"/>
        <v>75.339999999999989</v>
      </c>
      <c r="T2221" s="7">
        <f t="shared" si="139"/>
        <v>0.46520531028095086</v>
      </c>
    </row>
    <row r="2222" spans="1:20" ht="15.6">
      <c r="A2222" s="2">
        <v>2884</v>
      </c>
      <c r="B2222" s="3">
        <v>46324</v>
      </c>
      <c r="C2222" s="4">
        <f>YEAR(SalesDataTable[[#This Row],[Order Date]])</f>
        <v>2026</v>
      </c>
      <c r="D2222" s="16" t="str">
        <f>"Q"&amp;ROUNDUP(MONTH(SalesDataTable[[#This Row],[Order Date]])/3,0)</f>
        <v>Q4</v>
      </c>
      <c r="E2222" s="4">
        <f>MONTH(SalesDataTable[[#This Row],[Order Date]])</f>
        <v>10</v>
      </c>
      <c r="F2222" s="16" t="str">
        <f>TEXT(SalesDataTable[[#This Row],[Order Date]],"MMM")</f>
        <v>Oct</v>
      </c>
      <c r="G2222" s="4" t="s">
        <v>0</v>
      </c>
      <c r="H2222" s="4" t="s">
        <v>50</v>
      </c>
      <c r="I2222" s="4" t="s">
        <v>19</v>
      </c>
      <c r="J2222" s="4" t="s">
        <v>3</v>
      </c>
      <c r="K2222" s="4" t="s">
        <v>4</v>
      </c>
      <c r="L2222" s="4" t="s">
        <v>5</v>
      </c>
      <c r="M2222" s="8">
        <v>2</v>
      </c>
      <c r="N2222" s="5">
        <v>83.6</v>
      </c>
      <c r="O2222" s="6">
        <v>0</v>
      </c>
      <c r="P2222" s="5">
        <v>43.01</v>
      </c>
      <c r="Q2222" s="5">
        <f t="shared" si="136"/>
        <v>167.2</v>
      </c>
      <c r="R2222" s="5">
        <f t="shared" si="137"/>
        <v>86.02</v>
      </c>
      <c r="S2222" s="5">
        <f t="shared" si="138"/>
        <v>81.179999999999993</v>
      </c>
      <c r="T2222" s="7">
        <f t="shared" si="139"/>
        <v>0.48552631578947369</v>
      </c>
    </row>
    <row r="2223" spans="1:20" ht="15.6">
      <c r="A2223" s="2">
        <v>3093</v>
      </c>
      <c r="B2223" s="3">
        <v>46324</v>
      </c>
      <c r="C2223" s="4">
        <f>YEAR(SalesDataTable[[#This Row],[Order Date]])</f>
        <v>2026</v>
      </c>
      <c r="D2223" s="16" t="str">
        <f>"Q"&amp;ROUNDUP(MONTH(SalesDataTable[[#This Row],[Order Date]])/3,0)</f>
        <v>Q4</v>
      </c>
      <c r="E2223" s="4">
        <f>MONTH(SalesDataTable[[#This Row],[Order Date]])</f>
        <v>10</v>
      </c>
      <c r="F2223" s="16" t="str">
        <f>TEXT(SalesDataTable[[#This Row],[Order Date]],"MMM")</f>
        <v>Oct</v>
      </c>
      <c r="G2223" s="4" t="s">
        <v>20</v>
      </c>
      <c r="H2223" s="4" t="s">
        <v>21</v>
      </c>
      <c r="I2223" s="4" t="s">
        <v>8</v>
      </c>
      <c r="J2223" s="4" t="s">
        <v>16</v>
      </c>
      <c r="K2223" s="4" t="s">
        <v>23</v>
      </c>
      <c r="L2223" s="4" t="s">
        <v>29</v>
      </c>
      <c r="M2223" s="8">
        <v>3</v>
      </c>
      <c r="N2223" s="5">
        <v>194.19</v>
      </c>
      <c r="O2223" s="6">
        <v>0.15</v>
      </c>
      <c r="P2223" s="5">
        <v>104.22</v>
      </c>
      <c r="Q2223" s="5">
        <f t="shared" si="136"/>
        <v>495.18449999999996</v>
      </c>
      <c r="R2223" s="5">
        <f t="shared" si="137"/>
        <v>312.65999999999997</v>
      </c>
      <c r="S2223" s="5">
        <f t="shared" si="138"/>
        <v>182.52449999999999</v>
      </c>
      <c r="T2223" s="7">
        <f t="shared" si="139"/>
        <v>0.36859897674503139</v>
      </c>
    </row>
    <row r="2224" spans="1:20" ht="15.6">
      <c r="A2224" s="2">
        <v>3613</v>
      </c>
      <c r="B2224" s="3">
        <v>46324</v>
      </c>
      <c r="C2224" s="4">
        <f>YEAR(SalesDataTable[[#This Row],[Order Date]])</f>
        <v>2026</v>
      </c>
      <c r="D2224" s="16" t="str">
        <f>"Q"&amp;ROUNDUP(MONTH(SalesDataTable[[#This Row],[Order Date]])/3,0)</f>
        <v>Q4</v>
      </c>
      <c r="E2224" s="4">
        <f>MONTH(SalesDataTable[[#This Row],[Order Date]])</f>
        <v>10</v>
      </c>
      <c r="F2224" s="16" t="str">
        <f>TEXT(SalesDataTable[[#This Row],[Order Date]],"MMM")</f>
        <v>Oct</v>
      </c>
      <c r="G2224" s="4" t="s">
        <v>6</v>
      </c>
      <c r="H2224" s="4" t="s">
        <v>43</v>
      </c>
      <c r="I2224" s="4" t="s">
        <v>2</v>
      </c>
      <c r="J2224" s="4" t="s">
        <v>3</v>
      </c>
      <c r="K2224" s="4" t="s">
        <v>14</v>
      </c>
      <c r="L2224" s="4" t="s">
        <v>48</v>
      </c>
      <c r="M2224" s="8">
        <v>3</v>
      </c>
      <c r="N2224" s="5">
        <v>167.41</v>
      </c>
      <c r="O2224" s="6">
        <v>0</v>
      </c>
      <c r="P2224" s="5">
        <v>85.33</v>
      </c>
      <c r="Q2224" s="5">
        <f t="shared" si="136"/>
        <v>502.23</v>
      </c>
      <c r="R2224" s="5">
        <f t="shared" si="137"/>
        <v>255.99</v>
      </c>
      <c r="S2224" s="5">
        <f t="shared" si="138"/>
        <v>246.24</v>
      </c>
      <c r="T2224" s="7">
        <f t="shared" si="139"/>
        <v>0.49029329191804549</v>
      </c>
    </row>
    <row r="2225" spans="1:20" ht="15.6">
      <c r="A2225" s="2">
        <v>4496</v>
      </c>
      <c r="B2225" s="3">
        <v>46324</v>
      </c>
      <c r="C2225" s="4">
        <f>YEAR(SalesDataTable[[#This Row],[Order Date]])</f>
        <v>2026</v>
      </c>
      <c r="D2225" s="16" t="str">
        <f>"Q"&amp;ROUNDUP(MONTH(SalesDataTable[[#This Row],[Order Date]])/3,0)</f>
        <v>Q4</v>
      </c>
      <c r="E2225" s="4">
        <f>MONTH(SalesDataTable[[#This Row],[Order Date]])</f>
        <v>10</v>
      </c>
      <c r="F2225" s="16" t="str">
        <f>TEXT(SalesDataTable[[#This Row],[Order Date]],"MMM")</f>
        <v>Oct</v>
      </c>
      <c r="G2225" s="4" t="s">
        <v>20</v>
      </c>
      <c r="H2225" s="4" t="s">
        <v>33</v>
      </c>
      <c r="I2225" s="4" t="s">
        <v>2</v>
      </c>
      <c r="J2225" s="4" t="s">
        <v>3</v>
      </c>
      <c r="K2225" s="4" t="s">
        <v>34</v>
      </c>
      <c r="L2225" s="4" t="s">
        <v>35</v>
      </c>
      <c r="M2225" s="8">
        <v>2</v>
      </c>
      <c r="N2225" s="5">
        <v>40.83</v>
      </c>
      <c r="O2225" s="6">
        <v>0.1</v>
      </c>
      <c r="P2225" s="5">
        <v>14.91</v>
      </c>
      <c r="Q2225" s="5">
        <f t="shared" si="136"/>
        <v>73.494</v>
      </c>
      <c r="R2225" s="5">
        <f t="shared" si="137"/>
        <v>29.82</v>
      </c>
      <c r="S2225" s="5">
        <f t="shared" si="138"/>
        <v>43.673999999999999</v>
      </c>
      <c r="T2225" s="7">
        <f t="shared" si="139"/>
        <v>0.59425259204833047</v>
      </c>
    </row>
    <row r="2226" spans="1:20" ht="15.6">
      <c r="A2226" s="2">
        <v>5194</v>
      </c>
      <c r="B2226" s="3">
        <v>46324</v>
      </c>
      <c r="C2226" s="4">
        <f>YEAR(SalesDataTable[[#This Row],[Order Date]])</f>
        <v>2026</v>
      </c>
      <c r="D2226" s="16" t="str">
        <f>"Q"&amp;ROUNDUP(MONTH(SalesDataTable[[#This Row],[Order Date]])/3,0)</f>
        <v>Q4</v>
      </c>
      <c r="E2226" s="4">
        <f>MONTH(SalesDataTable[[#This Row],[Order Date]])</f>
        <v>10</v>
      </c>
      <c r="F2226" s="16" t="str">
        <f>TEXT(SalesDataTable[[#This Row],[Order Date]],"MMM")</f>
        <v>Oct</v>
      </c>
      <c r="G2226" s="4" t="s">
        <v>0</v>
      </c>
      <c r="H2226" s="4" t="s">
        <v>36</v>
      </c>
      <c r="I2226" s="4" t="s">
        <v>8</v>
      </c>
      <c r="J2226" s="4" t="s">
        <v>16</v>
      </c>
      <c r="K2226" s="4" t="s">
        <v>23</v>
      </c>
      <c r="L2226" s="4" t="s">
        <v>40</v>
      </c>
      <c r="M2226" s="8">
        <v>12</v>
      </c>
      <c r="N2226" s="5">
        <v>80.84</v>
      </c>
      <c r="O2226" s="6">
        <v>0.1</v>
      </c>
      <c r="P2226" s="5">
        <v>38.39</v>
      </c>
      <c r="Q2226" s="5">
        <f t="shared" si="136"/>
        <v>873.072</v>
      </c>
      <c r="R2226" s="5">
        <f t="shared" si="137"/>
        <v>460.68</v>
      </c>
      <c r="S2226" s="5">
        <f t="shared" si="138"/>
        <v>412.392</v>
      </c>
      <c r="T2226" s="7">
        <f t="shared" si="139"/>
        <v>0.4723459233602727</v>
      </c>
    </row>
    <row r="2227" spans="1:20" ht="15.6">
      <c r="A2227" s="2">
        <v>339</v>
      </c>
      <c r="B2227" s="3">
        <v>46325</v>
      </c>
      <c r="C2227" s="4">
        <f>YEAR(SalesDataTable[[#This Row],[Order Date]])</f>
        <v>2026</v>
      </c>
      <c r="D2227" s="16" t="str">
        <f>"Q"&amp;ROUNDUP(MONTH(SalesDataTable[[#This Row],[Order Date]])/3,0)</f>
        <v>Q4</v>
      </c>
      <c r="E2227" s="4">
        <f>MONTH(SalesDataTable[[#This Row],[Order Date]])</f>
        <v>10</v>
      </c>
      <c r="F2227" s="16" t="str">
        <f>TEXT(SalesDataTable[[#This Row],[Order Date]],"MMM")</f>
        <v>Oct</v>
      </c>
      <c r="G2227" s="4" t="s">
        <v>20</v>
      </c>
      <c r="H2227" s="4" t="s">
        <v>47</v>
      </c>
      <c r="I2227" s="4" t="s">
        <v>2</v>
      </c>
      <c r="J2227" s="4" t="s">
        <v>3</v>
      </c>
      <c r="K2227" s="4" t="s">
        <v>4</v>
      </c>
      <c r="L2227" s="4" t="s">
        <v>26</v>
      </c>
      <c r="M2227" s="8">
        <v>1</v>
      </c>
      <c r="N2227" s="5">
        <v>39.65</v>
      </c>
      <c r="O2227" s="6">
        <v>0</v>
      </c>
      <c r="P2227" s="5">
        <v>16.38</v>
      </c>
      <c r="Q2227" s="5">
        <f t="shared" si="136"/>
        <v>39.65</v>
      </c>
      <c r="R2227" s="5">
        <f t="shared" si="137"/>
        <v>16.38</v>
      </c>
      <c r="S2227" s="5">
        <f t="shared" si="138"/>
        <v>23.27</v>
      </c>
      <c r="T2227" s="7">
        <f t="shared" si="139"/>
        <v>0.58688524590163937</v>
      </c>
    </row>
    <row r="2228" spans="1:20" ht="15.6">
      <c r="A2228" s="2">
        <v>1199</v>
      </c>
      <c r="B2228" s="3">
        <v>46325</v>
      </c>
      <c r="C2228" s="4">
        <f>YEAR(SalesDataTable[[#This Row],[Order Date]])</f>
        <v>2026</v>
      </c>
      <c r="D2228" s="16" t="str">
        <f>"Q"&amp;ROUNDUP(MONTH(SalesDataTable[[#This Row],[Order Date]])/3,0)</f>
        <v>Q4</v>
      </c>
      <c r="E2228" s="4">
        <f>MONTH(SalesDataTable[[#This Row],[Order Date]])</f>
        <v>10</v>
      </c>
      <c r="F2228" s="16" t="str">
        <f>TEXT(SalesDataTable[[#This Row],[Order Date]],"MMM")</f>
        <v>Oct</v>
      </c>
      <c r="G2228" s="4" t="s">
        <v>6</v>
      </c>
      <c r="H2228" s="4" t="s">
        <v>43</v>
      </c>
      <c r="I2228" s="4" t="s">
        <v>2</v>
      </c>
      <c r="J2228" s="4" t="s">
        <v>13</v>
      </c>
      <c r="K2228" s="4" t="s">
        <v>4</v>
      </c>
      <c r="L2228" s="4" t="s">
        <v>30</v>
      </c>
      <c r="M2228" s="8">
        <v>1</v>
      </c>
      <c r="N2228" s="5">
        <v>102.47</v>
      </c>
      <c r="O2228" s="6">
        <v>0.1</v>
      </c>
      <c r="P2228" s="5">
        <v>49.75</v>
      </c>
      <c r="Q2228" s="5">
        <f t="shared" si="136"/>
        <v>92.222999999999999</v>
      </c>
      <c r="R2228" s="5">
        <f t="shared" si="137"/>
        <v>49.75</v>
      </c>
      <c r="S2228" s="5">
        <f t="shared" si="138"/>
        <v>42.472999999999999</v>
      </c>
      <c r="T2228" s="7">
        <f t="shared" si="139"/>
        <v>0.46054671828068922</v>
      </c>
    </row>
    <row r="2229" spans="1:20" ht="15.6">
      <c r="A2229" s="2">
        <v>1253</v>
      </c>
      <c r="B2229" s="3">
        <v>46325</v>
      </c>
      <c r="C2229" s="4">
        <f>YEAR(SalesDataTable[[#This Row],[Order Date]])</f>
        <v>2026</v>
      </c>
      <c r="D2229" s="16" t="str">
        <f>"Q"&amp;ROUNDUP(MONTH(SalesDataTable[[#This Row],[Order Date]])/3,0)</f>
        <v>Q4</v>
      </c>
      <c r="E2229" s="4">
        <f>MONTH(SalesDataTable[[#This Row],[Order Date]])</f>
        <v>10</v>
      </c>
      <c r="F2229" s="16" t="str">
        <f>TEXT(SalesDataTable[[#This Row],[Order Date]],"MMM")</f>
        <v>Oct</v>
      </c>
      <c r="G2229" s="4" t="s">
        <v>20</v>
      </c>
      <c r="H2229" s="4" t="s">
        <v>47</v>
      </c>
      <c r="I2229" s="4" t="s">
        <v>19</v>
      </c>
      <c r="J2229" s="4" t="s">
        <v>16</v>
      </c>
      <c r="K2229" s="4" t="s">
        <v>34</v>
      </c>
      <c r="L2229" s="4" t="s">
        <v>35</v>
      </c>
      <c r="M2229" s="8">
        <v>2</v>
      </c>
      <c r="N2229" s="5">
        <v>40.43</v>
      </c>
      <c r="O2229" s="6">
        <v>0</v>
      </c>
      <c r="P2229" s="5">
        <v>14.88</v>
      </c>
      <c r="Q2229" s="5">
        <f t="shared" si="136"/>
        <v>80.86</v>
      </c>
      <c r="R2229" s="5">
        <f t="shared" si="137"/>
        <v>29.76</v>
      </c>
      <c r="S2229" s="5">
        <f t="shared" si="138"/>
        <v>51.099999999999994</v>
      </c>
      <c r="T2229" s="7">
        <f t="shared" si="139"/>
        <v>0.63195646796932969</v>
      </c>
    </row>
    <row r="2230" spans="1:20" ht="15.6">
      <c r="A2230" s="2">
        <v>1407</v>
      </c>
      <c r="B2230" s="3">
        <v>46325</v>
      </c>
      <c r="C2230" s="4">
        <f>YEAR(SalesDataTable[[#This Row],[Order Date]])</f>
        <v>2026</v>
      </c>
      <c r="D2230" s="16" t="str">
        <f>"Q"&amp;ROUNDUP(MONTH(SalesDataTable[[#This Row],[Order Date]])/3,0)</f>
        <v>Q4</v>
      </c>
      <c r="E2230" s="4">
        <f>MONTH(SalesDataTable[[#This Row],[Order Date]])</f>
        <v>10</v>
      </c>
      <c r="F2230" s="16" t="str">
        <f>TEXT(SalesDataTable[[#This Row],[Order Date]],"MMM")</f>
        <v>Oct</v>
      </c>
      <c r="G2230" s="4" t="s">
        <v>20</v>
      </c>
      <c r="H2230" s="4" t="s">
        <v>33</v>
      </c>
      <c r="I2230" s="4" t="s">
        <v>19</v>
      </c>
      <c r="J2230" s="4" t="s">
        <v>16</v>
      </c>
      <c r="K2230" s="4" t="s">
        <v>14</v>
      </c>
      <c r="L2230" s="4" t="s">
        <v>15</v>
      </c>
      <c r="M2230" s="8">
        <v>2</v>
      </c>
      <c r="N2230" s="5">
        <v>35.880000000000003</v>
      </c>
      <c r="O2230" s="6">
        <v>0.05</v>
      </c>
      <c r="P2230" s="5">
        <v>13.52</v>
      </c>
      <c r="Q2230" s="5">
        <f t="shared" si="136"/>
        <v>68.171999999999997</v>
      </c>
      <c r="R2230" s="5">
        <f t="shared" si="137"/>
        <v>27.04</v>
      </c>
      <c r="S2230" s="5">
        <f t="shared" si="138"/>
        <v>41.131999999999998</v>
      </c>
      <c r="T2230" s="7">
        <f t="shared" si="139"/>
        <v>0.60335621662852779</v>
      </c>
    </row>
    <row r="2231" spans="1:20" ht="15.6">
      <c r="A2231" s="2">
        <v>2532</v>
      </c>
      <c r="B2231" s="3">
        <v>46325</v>
      </c>
      <c r="C2231" s="4">
        <f>YEAR(SalesDataTable[[#This Row],[Order Date]])</f>
        <v>2026</v>
      </c>
      <c r="D2231" s="16" t="str">
        <f>"Q"&amp;ROUNDUP(MONTH(SalesDataTable[[#This Row],[Order Date]])/3,0)</f>
        <v>Q4</v>
      </c>
      <c r="E2231" s="4">
        <f>MONTH(SalesDataTable[[#This Row],[Order Date]])</f>
        <v>10</v>
      </c>
      <c r="F2231" s="16" t="str">
        <f>TEXT(SalesDataTable[[#This Row],[Order Date]],"MMM")</f>
        <v>Oct</v>
      </c>
      <c r="G2231" s="4" t="s">
        <v>0</v>
      </c>
      <c r="H2231" s="4" t="s">
        <v>50</v>
      </c>
      <c r="I2231" s="4" t="s">
        <v>28</v>
      </c>
      <c r="J2231" s="4" t="s">
        <v>13</v>
      </c>
      <c r="K2231" s="4" t="s">
        <v>4</v>
      </c>
      <c r="L2231" s="4" t="s">
        <v>5</v>
      </c>
      <c r="M2231" s="8">
        <v>1</v>
      </c>
      <c r="N2231" s="5">
        <v>80.400000000000006</v>
      </c>
      <c r="O2231" s="6">
        <v>0</v>
      </c>
      <c r="P2231" s="5">
        <v>43.34</v>
      </c>
      <c r="Q2231" s="5">
        <f t="shared" si="136"/>
        <v>80.400000000000006</v>
      </c>
      <c r="R2231" s="5">
        <f t="shared" si="137"/>
        <v>43.34</v>
      </c>
      <c r="S2231" s="5">
        <f t="shared" si="138"/>
        <v>37.06</v>
      </c>
      <c r="T2231" s="7">
        <f t="shared" si="139"/>
        <v>0.46094527363184079</v>
      </c>
    </row>
    <row r="2232" spans="1:20" ht="15.6">
      <c r="A2232" s="2">
        <v>307</v>
      </c>
      <c r="B2232" s="3">
        <v>46326</v>
      </c>
      <c r="C2232" s="4">
        <f>YEAR(SalesDataTable[[#This Row],[Order Date]])</f>
        <v>2026</v>
      </c>
      <c r="D2232" s="16" t="str">
        <f>"Q"&amp;ROUNDUP(MONTH(SalesDataTable[[#This Row],[Order Date]])/3,0)</f>
        <v>Q4</v>
      </c>
      <c r="E2232" s="4">
        <f>MONTH(SalesDataTable[[#This Row],[Order Date]])</f>
        <v>10</v>
      </c>
      <c r="F2232" s="16" t="str">
        <f>TEXT(SalesDataTable[[#This Row],[Order Date]],"MMM")</f>
        <v>Oct</v>
      </c>
      <c r="G2232" s="4" t="s">
        <v>20</v>
      </c>
      <c r="H2232" s="4" t="s">
        <v>33</v>
      </c>
      <c r="I2232" s="4" t="s">
        <v>2</v>
      </c>
      <c r="J2232" s="4" t="s">
        <v>3</v>
      </c>
      <c r="K2232" s="4" t="s">
        <v>34</v>
      </c>
      <c r="L2232" s="4" t="s">
        <v>42</v>
      </c>
      <c r="M2232" s="8">
        <v>1</v>
      </c>
      <c r="N2232" s="5">
        <v>37.08</v>
      </c>
      <c r="O2232" s="6">
        <v>0</v>
      </c>
      <c r="P2232" s="5">
        <v>13.62</v>
      </c>
      <c r="Q2232" s="5">
        <f t="shared" si="136"/>
        <v>37.08</v>
      </c>
      <c r="R2232" s="5">
        <f t="shared" si="137"/>
        <v>13.62</v>
      </c>
      <c r="S2232" s="5">
        <f t="shared" si="138"/>
        <v>23.46</v>
      </c>
      <c r="T2232" s="7">
        <f t="shared" si="139"/>
        <v>0.63268608414239491</v>
      </c>
    </row>
    <row r="2233" spans="1:20" ht="15.6">
      <c r="A2233" s="2">
        <v>3257</v>
      </c>
      <c r="B2233" s="3">
        <v>46326</v>
      </c>
      <c r="C2233" s="4">
        <f>YEAR(SalesDataTable[[#This Row],[Order Date]])</f>
        <v>2026</v>
      </c>
      <c r="D2233" s="16" t="str">
        <f>"Q"&amp;ROUNDUP(MONTH(SalesDataTable[[#This Row],[Order Date]])/3,0)</f>
        <v>Q4</v>
      </c>
      <c r="E2233" s="4">
        <f>MONTH(SalesDataTable[[#This Row],[Order Date]])</f>
        <v>10</v>
      </c>
      <c r="F2233" s="16" t="str">
        <f>TEXT(SalesDataTable[[#This Row],[Order Date]],"MMM")</f>
        <v>Oct</v>
      </c>
      <c r="G2233" s="4" t="s">
        <v>20</v>
      </c>
      <c r="H2233" s="4" t="s">
        <v>21</v>
      </c>
      <c r="I2233" s="4" t="s">
        <v>19</v>
      </c>
      <c r="J2233" s="4" t="s">
        <v>13</v>
      </c>
      <c r="K2233" s="4" t="s">
        <v>14</v>
      </c>
      <c r="L2233" s="4" t="s">
        <v>48</v>
      </c>
      <c r="M2233" s="8">
        <v>6</v>
      </c>
      <c r="N2233" s="5">
        <v>165.92</v>
      </c>
      <c r="O2233" s="6">
        <v>0</v>
      </c>
      <c r="P2233" s="5">
        <v>87.55</v>
      </c>
      <c r="Q2233" s="5">
        <f t="shared" si="136"/>
        <v>995.52</v>
      </c>
      <c r="R2233" s="5">
        <f t="shared" si="137"/>
        <v>525.29999999999995</v>
      </c>
      <c r="S2233" s="5">
        <f t="shared" si="138"/>
        <v>470.22</v>
      </c>
      <c r="T2233" s="7">
        <f t="shared" si="139"/>
        <v>0.4723360655737705</v>
      </c>
    </row>
    <row r="2234" spans="1:20" ht="15.6">
      <c r="A2234" s="2">
        <v>3739</v>
      </c>
      <c r="B2234" s="3">
        <v>46326</v>
      </c>
      <c r="C2234" s="4">
        <f>YEAR(SalesDataTable[[#This Row],[Order Date]])</f>
        <v>2026</v>
      </c>
      <c r="D2234" s="16" t="str">
        <f>"Q"&amp;ROUNDUP(MONTH(SalesDataTable[[#This Row],[Order Date]])/3,0)</f>
        <v>Q4</v>
      </c>
      <c r="E2234" s="4">
        <f>MONTH(SalesDataTable[[#This Row],[Order Date]])</f>
        <v>10</v>
      </c>
      <c r="F2234" s="16" t="str">
        <f>TEXT(SalesDataTable[[#This Row],[Order Date]],"MMM")</f>
        <v>Oct</v>
      </c>
      <c r="G2234" s="4" t="s">
        <v>6</v>
      </c>
      <c r="H2234" s="4" t="s">
        <v>43</v>
      </c>
      <c r="I2234" s="4" t="s">
        <v>28</v>
      </c>
      <c r="J2234" s="4" t="s">
        <v>13</v>
      </c>
      <c r="K2234" s="4" t="s">
        <v>14</v>
      </c>
      <c r="L2234" s="4" t="s">
        <v>44</v>
      </c>
      <c r="M2234" s="8">
        <v>1</v>
      </c>
      <c r="N2234" s="5">
        <v>135.19</v>
      </c>
      <c r="O2234" s="6">
        <v>0</v>
      </c>
      <c r="P2234" s="5">
        <v>68.319999999999993</v>
      </c>
      <c r="Q2234" s="5">
        <f t="shared" si="136"/>
        <v>135.19</v>
      </c>
      <c r="R2234" s="5">
        <f t="shared" si="137"/>
        <v>68.319999999999993</v>
      </c>
      <c r="S2234" s="5">
        <f t="shared" si="138"/>
        <v>66.87</v>
      </c>
      <c r="T2234" s="7">
        <f t="shared" si="139"/>
        <v>0.49463717730601381</v>
      </c>
    </row>
    <row r="2235" spans="1:20" ht="15.6">
      <c r="A2235" s="2">
        <v>77</v>
      </c>
      <c r="B2235" s="3">
        <v>46327</v>
      </c>
      <c r="C2235" s="4">
        <f>YEAR(SalesDataTable[[#This Row],[Order Date]])</f>
        <v>2026</v>
      </c>
      <c r="D2235" s="16" t="str">
        <f>"Q"&amp;ROUNDUP(MONTH(SalesDataTable[[#This Row],[Order Date]])/3,0)</f>
        <v>Q4</v>
      </c>
      <c r="E2235" s="4">
        <f>MONTH(SalesDataTable[[#This Row],[Order Date]])</f>
        <v>11</v>
      </c>
      <c r="F2235" s="16" t="str">
        <f>TEXT(SalesDataTable[[#This Row],[Order Date]],"MMM")</f>
        <v>Nov</v>
      </c>
      <c r="G2235" s="4" t="s">
        <v>6</v>
      </c>
      <c r="H2235" s="4" t="s">
        <v>41</v>
      </c>
      <c r="I2235" s="4" t="s">
        <v>2</v>
      </c>
      <c r="J2235" s="4" t="s">
        <v>13</v>
      </c>
      <c r="K2235" s="4" t="s">
        <v>14</v>
      </c>
      <c r="L2235" s="4" t="s">
        <v>44</v>
      </c>
      <c r="M2235" s="8">
        <v>2</v>
      </c>
      <c r="N2235" s="5">
        <v>133.96</v>
      </c>
      <c r="O2235" s="6">
        <v>0.1</v>
      </c>
      <c r="P2235" s="5">
        <v>65.44</v>
      </c>
      <c r="Q2235" s="5">
        <f t="shared" si="136"/>
        <v>241.12800000000001</v>
      </c>
      <c r="R2235" s="5">
        <f t="shared" si="137"/>
        <v>130.88</v>
      </c>
      <c r="S2235" s="5">
        <f t="shared" si="138"/>
        <v>110.24800000000002</v>
      </c>
      <c r="T2235" s="7">
        <f t="shared" si="139"/>
        <v>0.4572177432732823</v>
      </c>
    </row>
    <row r="2236" spans="1:20" ht="15.6">
      <c r="A2236" s="2">
        <v>461</v>
      </c>
      <c r="B2236" s="3">
        <v>46327</v>
      </c>
      <c r="C2236" s="4">
        <f>YEAR(SalesDataTable[[#This Row],[Order Date]])</f>
        <v>2026</v>
      </c>
      <c r="D2236" s="16" t="str">
        <f>"Q"&amp;ROUNDUP(MONTH(SalesDataTable[[#This Row],[Order Date]])/3,0)</f>
        <v>Q4</v>
      </c>
      <c r="E2236" s="4">
        <f>MONTH(SalesDataTable[[#This Row],[Order Date]])</f>
        <v>11</v>
      </c>
      <c r="F2236" s="16" t="str">
        <f>TEXT(SalesDataTable[[#This Row],[Order Date]],"MMM")</f>
        <v>Nov</v>
      </c>
      <c r="G2236" s="4" t="s">
        <v>6</v>
      </c>
      <c r="H2236" s="4" t="s">
        <v>41</v>
      </c>
      <c r="I2236" s="4" t="s">
        <v>28</v>
      </c>
      <c r="J2236" s="4" t="s">
        <v>16</v>
      </c>
      <c r="K2236" s="4" t="s">
        <v>4</v>
      </c>
      <c r="L2236" s="4" t="s">
        <v>22</v>
      </c>
      <c r="M2236" s="8">
        <v>3</v>
      </c>
      <c r="N2236" s="5">
        <v>51.67</v>
      </c>
      <c r="O2236" s="6">
        <v>0.05</v>
      </c>
      <c r="P2236" s="5">
        <v>22.8</v>
      </c>
      <c r="Q2236" s="5">
        <f t="shared" si="136"/>
        <v>147.25949999999997</v>
      </c>
      <c r="R2236" s="5">
        <f t="shared" si="137"/>
        <v>68.400000000000006</v>
      </c>
      <c r="S2236" s="5">
        <f t="shared" si="138"/>
        <v>78.859499999999969</v>
      </c>
      <c r="T2236" s="7">
        <f t="shared" si="139"/>
        <v>0.53551383781691497</v>
      </c>
    </row>
    <row r="2237" spans="1:20" ht="15.6">
      <c r="A2237" s="2">
        <v>732</v>
      </c>
      <c r="B2237" s="3">
        <v>46327</v>
      </c>
      <c r="C2237" s="4">
        <f>YEAR(SalesDataTable[[#This Row],[Order Date]])</f>
        <v>2026</v>
      </c>
      <c r="D2237" s="16" t="str">
        <f>"Q"&amp;ROUNDUP(MONTH(SalesDataTable[[#This Row],[Order Date]])/3,0)</f>
        <v>Q4</v>
      </c>
      <c r="E2237" s="4">
        <f>MONTH(SalesDataTable[[#This Row],[Order Date]])</f>
        <v>11</v>
      </c>
      <c r="F2237" s="16" t="str">
        <f>TEXT(SalesDataTable[[#This Row],[Order Date]],"MMM")</f>
        <v>Nov</v>
      </c>
      <c r="G2237" s="4" t="s">
        <v>6</v>
      </c>
      <c r="H2237" s="4" t="s">
        <v>7</v>
      </c>
      <c r="I2237" s="4" t="s">
        <v>28</v>
      </c>
      <c r="J2237" s="4" t="s">
        <v>3</v>
      </c>
      <c r="K2237" s="4" t="s">
        <v>9</v>
      </c>
      <c r="L2237" s="4" t="s">
        <v>37</v>
      </c>
      <c r="M2237" s="8">
        <v>1</v>
      </c>
      <c r="N2237" s="5">
        <v>150.46</v>
      </c>
      <c r="O2237" s="6">
        <v>0.15</v>
      </c>
      <c r="P2237" s="5">
        <v>78.39</v>
      </c>
      <c r="Q2237" s="5">
        <f t="shared" si="136"/>
        <v>127.89100000000001</v>
      </c>
      <c r="R2237" s="5">
        <f t="shared" si="137"/>
        <v>78.39</v>
      </c>
      <c r="S2237" s="5">
        <f t="shared" si="138"/>
        <v>49.501000000000005</v>
      </c>
      <c r="T2237" s="7">
        <f t="shared" si="139"/>
        <v>0.38705616501552104</v>
      </c>
    </row>
    <row r="2238" spans="1:20" ht="15.6">
      <c r="A2238" s="2">
        <v>919</v>
      </c>
      <c r="B2238" s="3">
        <v>46327</v>
      </c>
      <c r="C2238" s="4">
        <f>YEAR(SalesDataTable[[#This Row],[Order Date]])</f>
        <v>2026</v>
      </c>
      <c r="D2238" s="16" t="str">
        <f>"Q"&amp;ROUNDUP(MONTH(SalesDataTable[[#This Row],[Order Date]])/3,0)</f>
        <v>Q4</v>
      </c>
      <c r="E2238" s="4">
        <f>MONTH(SalesDataTable[[#This Row],[Order Date]])</f>
        <v>11</v>
      </c>
      <c r="F2238" s="16" t="str">
        <f>TEXT(SalesDataTable[[#This Row],[Order Date]],"MMM")</f>
        <v>Nov</v>
      </c>
      <c r="G2238" s="4" t="s">
        <v>20</v>
      </c>
      <c r="H2238" s="4" t="s">
        <v>47</v>
      </c>
      <c r="I2238" s="4" t="s">
        <v>2</v>
      </c>
      <c r="J2238" s="4" t="s">
        <v>13</v>
      </c>
      <c r="K2238" s="4" t="s">
        <v>4</v>
      </c>
      <c r="L2238" s="4" t="s">
        <v>30</v>
      </c>
      <c r="M2238" s="8">
        <v>1</v>
      </c>
      <c r="N2238" s="5">
        <v>103.53</v>
      </c>
      <c r="O2238" s="6">
        <v>0.1</v>
      </c>
      <c r="P2238" s="5">
        <v>51.75</v>
      </c>
      <c r="Q2238" s="5">
        <f t="shared" si="136"/>
        <v>93.177000000000007</v>
      </c>
      <c r="R2238" s="5">
        <f t="shared" si="137"/>
        <v>51.75</v>
      </c>
      <c r="S2238" s="5">
        <f t="shared" si="138"/>
        <v>41.427000000000007</v>
      </c>
      <c r="T2238" s="7">
        <f t="shared" si="139"/>
        <v>0.4446054283782479</v>
      </c>
    </row>
    <row r="2239" spans="1:20" ht="15.6">
      <c r="A2239" s="2">
        <v>949</v>
      </c>
      <c r="B2239" s="3">
        <v>46327</v>
      </c>
      <c r="C2239" s="4">
        <f>YEAR(SalesDataTable[[#This Row],[Order Date]])</f>
        <v>2026</v>
      </c>
      <c r="D2239" s="16" t="str">
        <f>"Q"&amp;ROUNDUP(MONTH(SalesDataTable[[#This Row],[Order Date]])/3,0)</f>
        <v>Q4</v>
      </c>
      <c r="E2239" s="4">
        <f>MONTH(SalesDataTable[[#This Row],[Order Date]])</f>
        <v>11</v>
      </c>
      <c r="F2239" s="16" t="str">
        <f>TEXT(SalesDataTable[[#This Row],[Order Date]],"MMM")</f>
        <v>Nov</v>
      </c>
      <c r="G2239" s="4" t="s">
        <v>11</v>
      </c>
      <c r="H2239" s="4" t="s">
        <v>12</v>
      </c>
      <c r="I2239" s="4" t="s">
        <v>2</v>
      </c>
      <c r="J2239" s="4" t="s">
        <v>3</v>
      </c>
      <c r="K2239" s="4" t="s">
        <v>4</v>
      </c>
      <c r="L2239" s="4" t="s">
        <v>30</v>
      </c>
      <c r="M2239" s="8">
        <v>4</v>
      </c>
      <c r="N2239" s="5">
        <v>103.33</v>
      </c>
      <c r="O2239" s="6">
        <v>0</v>
      </c>
      <c r="P2239" s="5">
        <v>49.15</v>
      </c>
      <c r="Q2239" s="5">
        <f t="shared" si="136"/>
        <v>413.32</v>
      </c>
      <c r="R2239" s="5">
        <f t="shared" si="137"/>
        <v>196.6</v>
      </c>
      <c r="S2239" s="5">
        <f t="shared" si="138"/>
        <v>216.72</v>
      </c>
      <c r="T2239" s="7">
        <f t="shared" si="139"/>
        <v>0.5243394948224136</v>
      </c>
    </row>
    <row r="2240" spans="1:20" ht="15.6">
      <c r="A2240" s="2">
        <v>1185</v>
      </c>
      <c r="B2240" s="3">
        <v>46327</v>
      </c>
      <c r="C2240" s="4">
        <f>YEAR(SalesDataTable[[#This Row],[Order Date]])</f>
        <v>2026</v>
      </c>
      <c r="D2240" s="16" t="str">
        <f>"Q"&amp;ROUNDUP(MONTH(SalesDataTable[[#This Row],[Order Date]])/3,0)</f>
        <v>Q4</v>
      </c>
      <c r="E2240" s="4">
        <f>MONTH(SalesDataTable[[#This Row],[Order Date]])</f>
        <v>11</v>
      </c>
      <c r="F2240" s="16" t="str">
        <f>TEXT(SalesDataTable[[#This Row],[Order Date]],"MMM")</f>
        <v>Nov</v>
      </c>
      <c r="G2240" s="4" t="s">
        <v>20</v>
      </c>
      <c r="H2240" s="4" t="s">
        <v>33</v>
      </c>
      <c r="I2240" s="4" t="s">
        <v>8</v>
      </c>
      <c r="J2240" s="4" t="s">
        <v>16</v>
      </c>
      <c r="K2240" s="4" t="s">
        <v>14</v>
      </c>
      <c r="L2240" s="4" t="s">
        <v>15</v>
      </c>
      <c r="M2240" s="8">
        <v>5</v>
      </c>
      <c r="N2240" s="5">
        <v>37.08</v>
      </c>
      <c r="O2240" s="6">
        <v>0.15</v>
      </c>
      <c r="P2240" s="5">
        <v>13.27</v>
      </c>
      <c r="Q2240" s="5">
        <f t="shared" si="136"/>
        <v>157.58999999999997</v>
      </c>
      <c r="R2240" s="5">
        <f t="shared" si="137"/>
        <v>66.349999999999994</v>
      </c>
      <c r="S2240" s="5">
        <f t="shared" si="138"/>
        <v>91.239999999999981</v>
      </c>
      <c r="T2240" s="7">
        <f t="shared" si="139"/>
        <v>0.57897074687480166</v>
      </c>
    </row>
    <row r="2241" spans="1:20" ht="15.6">
      <c r="A2241" s="2">
        <v>1248</v>
      </c>
      <c r="B2241" s="3">
        <v>46327</v>
      </c>
      <c r="C2241" s="4">
        <f>YEAR(SalesDataTable[[#This Row],[Order Date]])</f>
        <v>2026</v>
      </c>
      <c r="D2241" s="16" t="str">
        <f>"Q"&amp;ROUNDUP(MONTH(SalesDataTable[[#This Row],[Order Date]])/3,0)</f>
        <v>Q4</v>
      </c>
      <c r="E2241" s="4">
        <f>MONTH(SalesDataTable[[#This Row],[Order Date]])</f>
        <v>11</v>
      </c>
      <c r="F2241" s="16" t="str">
        <f>TEXT(SalesDataTable[[#This Row],[Order Date]],"MMM")</f>
        <v>Nov</v>
      </c>
      <c r="G2241" s="4" t="s">
        <v>0</v>
      </c>
      <c r="H2241" s="4" t="s">
        <v>1</v>
      </c>
      <c r="I2241" s="4" t="s">
        <v>8</v>
      </c>
      <c r="J2241" s="4" t="s">
        <v>16</v>
      </c>
      <c r="K2241" s="4" t="s">
        <v>14</v>
      </c>
      <c r="L2241" s="4" t="s">
        <v>44</v>
      </c>
      <c r="M2241" s="8">
        <v>5</v>
      </c>
      <c r="N2241" s="5">
        <v>132.33000000000001</v>
      </c>
      <c r="O2241" s="6">
        <v>0.2</v>
      </c>
      <c r="P2241" s="5">
        <v>65.2</v>
      </c>
      <c r="Q2241" s="5">
        <f t="shared" si="136"/>
        <v>529.32000000000005</v>
      </c>
      <c r="R2241" s="5">
        <f t="shared" si="137"/>
        <v>326</v>
      </c>
      <c r="S2241" s="5">
        <f t="shared" si="138"/>
        <v>203.32000000000005</v>
      </c>
      <c r="T2241" s="7">
        <f t="shared" si="139"/>
        <v>0.3841154689034989</v>
      </c>
    </row>
    <row r="2242" spans="1:20" ht="15.6">
      <c r="A2242" s="2">
        <v>2129</v>
      </c>
      <c r="B2242" s="3">
        <v>46327</v>
      </c>
      <c r="C2242" s="4">
        <f>YEAR(SalesDataTable[[#This Row],[Order Date]])</f>
        <v>2026</v>
      </c>
      <c r="D2242" s="16" t="str">
        <f>"Q"&amp;ROUNDUP(MONTH(SalesDataTable[[#This Row],[Order Date]])/3,0)</f>
        <v>Q4</v>
      </c>
      <c r="E2242" s="4">
        <f>MONTH(SalesDataTable[[#This Row],[Order Date]])</f>
        <v>11</v>
      </c>
      <c r="F2242" s="16" t="str">
        <f>TEXT(SalesDataTable[[#This Row],[Order Date]],"MMM")</f>
        <v>Nov</v>
      </c>
      <c r="G2242" s="4" t="s">
        <v>20</v>
      </c>
      <c r="H2242" s="4" t="s">
        <v>47</v>
      </c>
      <c r="I2242" s="4" t="s">
        <v>19</v>
      </c>
      <c r="J2242" s="4" t="s">
        <v>13</v>
      </c>
      <c r="K2242" s="4" t="s">
        <v>4</v>
      </c>
      <c r="L2242" s="4" t="s">
        <v>22</v>
      </c>
      <c r="M2242" s="8">
        <v>2</v>
      </c>
      <c r="N2242" s="5">
        <v>50.43</v>
      </c>
      <c r="O2242" s="6">
        <v>0</v>
      </c>
      <c r="P2242" s="5">
        <v>22.54</v>
      </c>
      <c r="Q2242" s="5">
        <f t="shared" ref="Q2242:Q2305" si="140">M2242*N2242*(1-O2242)</f>
        <v>100.86</v>
      </c>
      <c r="R2242" s="5">
        <f t="shared" ref="R2242:R2305" si="141">M2242*P2242</f>
        <v>45.08</v>
      </c>
      <c r="S2242" s="5">
        <f t="shared" ref="S2242:S2305" si="142">Q2242-R2242</f>
        <v>55.78</v>
      </c>
      <c r="T2242" s="7">
        <f t="shared" ref="T2242:T2305" si="143">IFERROR(S2242/Q2242,0)</f>
        <v>0.55304382312115807</v>
      </c>
    </row>
    <row r="2243" spans="1:20" ht="15.6">
      <c r="A2243" s="2">
        <v>2850</v>
      </c>
      <c r="B2243" s="3">
        <v>46327</v>
      </c>
      <c r="C2243" s="4">
        <f>YEAR(SalesDataTable[[#This Row],[Order Date]])</f>
        <v>2026</v>
      </c>
      <c r="D2243" s="16" t="str">
        <f>"Q"&amp;ROUNDUP(MONTH(SalesDataTable[[#This Row],[Order Date]])/3,0)</f>
        <v>Q4</v>
      </c>
      <c r="E2243" s="4">
        <f>MONTH(SalesDataTable[[#This Row],[Order Date]])</f>
        <v>11</v>
      </c>
      <c r="F2243" s="16" t="str">
        <f>TEXT(SalesDataTable[[#This Row],[Order Date]],"MMM")</f>
        <v>Nov</v>
      </c>
      <c r="G2243" s="4" t="s">
        <v>11</v>
      </c>
      <c r="H2243" s="4" t="s">
        <v>12</v>
      </c>
      <c r="I2243" s="4" t="s">
        <v>8</v>
      </c>
      <c r="J2243" s="4" t="s">
        <v>3</v>
      </c>
      <c r="K2243" s="4" t="s">
        <v>34</v>
      </c>
      <c r="L2243" s="4" t="s">
        <v>45</v>
      </c>
      <c r="M2243" s="8">
        <v>3</v>
      </c>
      <c r="N2243" s="5">
        <v>50.05</v>
      </c>
      <c r="O2243" s="6">
        <v>0.15</v>
      </c>
      <c r="P2243" s="5">
        <v>22.36</v>
      </c>
      <c r="Q2243" s="5">
        <f t="shared" si="140"/>
        <v>127.62749999999998</v>
      </c>
      <c r="R2243" s="5">
        <f t="shared" si="141"/>
        <v>67.08</v>
      </c>
      <c r="S2243" s="5">
        <f t="shared" si="142"/>
        <v>60.547499999999985</v>
      </c>
      <c r="T2243" s="7">
        <f t="shared" si="143"/>
        <v>0.47440794499618022</v>
      </c>
    </row>
    <row r="2244" spans="1:20" ht="15.6">
      <c r="A2244" s="2">
        <v>3477</v>
      </c>
      <c r="B2244" s="3">
        <v>46327</v>
      </c>
      <c r="C2244" s="4">
        <f>YEAR(SalesDataTable[[#This Row],[Order Date]])</f>
        <v>2026</v>
      </c>
      <c r="D2244" s="16" t="str">
        <f>"Q"&amp;ROUNDUP(MONTH(SalesDataTable[[#This Row],[Order Date]])/3,0)</f>
        <v>Q4</v>
      </c>
      <c r="E2244" s="4">
        <f>MONTH(SalesDataTable[[#This Row],[Order Date]])</f>
        <v>11</v>
      </c>
      <c r="F2244" s="16" t="str">
        <f>TEXT(SalesDataTable[[#This Row],[Order Date]],"MMM")</f>
        <v>Nov</v>
      </c>
      <c r="G2244" s="4" t="s">
        <v>20</v>
      </c>
      <c r="H2244" s="4" t="s">
        <v>47</v>
      </c>
      <c r="I2244" s="4" t="s">
        <v>2</v>
      </c>
      <c r="J2244" s="4" t="s">
        <v>3</v>
      </c>
      <c r="K2244" s="4" t="s">
        <v>23</v>
      </c>
      <c r="L2244" s="4" t="s">
        <v>29</v>
      </c>
      <c r="M2244" s="8">
        <v>1</v>
      </c>
      <c r="N2244" s="5">
        <v>197.14</v>
      </c>
      <c r="O2244" s="6">
        <v>0.05</v>
      </c>
      <c r="P2244" s="5">
        <v>102.87</v>
      </c>
      <c r="Q2244" s="5">
        <f t="shared" si="140"/>
        <v>187.28299999999999</v>
      </c>
      <c r="R2244" s="5">
        <f t="shared" si="141"/>
        <v>102.87</v>
      </c>
      <c r="S2244" s="5">
        <f t="shared" si="142"/>
        <v>84.412999999999982</v>
      </c>
      <c r="T2244" s="7">
        <f t="shared" si="143"/>
        <v>0.45072430492890431</v>
      </c>
    </row>
    <row r="2245" spans="1:20" ht="15.6">
      <c r="A2245" s="2">
        <v>4673</v>
      </c>
      <c r="B2245" s="3">
        <v>46327</v>
      </c>
      <c r="C2245" s="4">
        <f>YEAR(SalesDataTable[[#This Row],[Order Date]])</f>
        <v>2026</v>
      </c>
      <c r="D2245" s="16" t="str">
        <f>"Q"&amp;ROUNDUP(MONTH(SalesDataTable[[#This Row],[Order Date]])/3,0)</f>
        <v>Q4</v>
      </c>
      <c r="E2245" s="4">
        <f>MONTH(SalesDataTable[[#This Row],[Order Date]])</f>
        <v>11</v>
      </c>
      <c r="F2245" s="16" t="str">
        <f>TEXT(SalesDataTable[[#This Row],[Order Date]],"MMM")</f>
        <v>Nov</v>
      </c>
      <c r="G2245" s="4" t="s">
        <v>0</v>
      </c>
      <c r="H2245" s="4" t="s">
        <v>1</v>
      </c>
      <c r="I2245" s="4" t="s">
        <v>8</v>
      </c>
      <c r="J2245" s="4" t="s">
        <v>16</v>
      </c>
      <c r="K2245" s="4" t="s">
        <v>9</v>
      </c>
      <c r="L2245" s="4" t="s">
        <v>46</v>
      </c>
      <c r="M2245" s="8">
        <v>5</v>
      </c>
      <c r="N2245" s="5">
        <v>72.13</v>
      </c>
      <c r="O2245" s="6">
        <v>0.1</v>
      </c>
      <c r="P2245" s="5">
        <v>31.41</v>
      </c>
      <c r="Q2245" s="5">
        <f t="shared" si="140"/>
        <v>324.58499999999998</v>
      </c>
      <c r="R2245" s="5">
        <f t="shared" si="141"/>
        <v>157.05000000000001</v>
      </c>
      <c r="S2245" s="5">
        <f t="shared" si="142"/>
        <v>167.53499999999997</v>
      </c>
      <c r="T2245" s="7">
        <f t="shared" si="143"/>
        <v>0.51615139331762094</v>
      </c>
    </row>
    <row r="2246" spans="1:20" ht="15.6">
      <c r="A2246" s="2">
        <v>4679</v>
      </c>
      <c r="B2246" s="3">
        <v>46327</v>
      </c>
      <c r="C2246" s="4">
        <f>YEAR(SalesDataTable[[#This Row],[Order Date]])</f>
        <v>2026</v>
      </c>
      <c r="D2246" s="16" t="str">
        <f>"Q"&amp;ROUNDUP(MONTH(SalesDataTable[[#This Row],[Order Date]])/3,0)</f>
        <v>Q4</v>
      </c>
      <c r="E2246" s="4">
        <f>MONTH(SalesDataTable[[#This Row],[Order Date]])</f>
        <v>11</v>
      </c>
      <c r="F2246" s="16" t="str">
        <f>TEXT(SalesDataTable[[#This Row],[Order Date]],"MMM")</f>
        <v>Nov</v>
      </c>
      <c r="G2246" s="4" t="s">
        <v>6</v>
      </c>
      <c r="H2246" s="4" t="s">
        <v>43</v>
      </c>
      <c r="I2246" s="4" t="s">
        <v>8</v>
      </c>
      <c r="J2246" s="4" t="s">
        <v>3</v>
      </c>
      <c r="K2246" s="4" t="s">
        <v>23</v>
      </c>
      <c r="L2246" s="4" t="s">
        <v>24</v>
      </c>
      <c r="M2246" s="8">
        <v>8</v>
      </c>
      <c r="N2246" s="5">
        <v>341.51</v>
      </c>
      <c r="O2246" s="6">
        <v>0.1</v>
      </c>
      <c r="P2246" s="5">
        <v>200.1</v>
      </c>
      <c r="Q2246" s="5">
        <f t="shared" si="140"/>
        <v>2458.8719999999998</v>
      </c>
      <c r="R2246" s="5">
        <f t="shared" si="141"/>
        <v>1600.8</v>
      </c>
      <c r="S2246" s="5">
        <f t="shared" si="142"/>
        <v>858.07199999999989</v>
      </c>
      <c r="T2246" s="7">
        <f t="shared" si="143"/>
        <v>0.34896977150498276</v>
      </c>
    </row>
    <row r="2247" spans="1:20" ht="15.6">
      <c r="A2247" s="2">
        <v>4809</v>
      </c>
      <c r="B2247" s="3">
        <v>46327</v>
      </c>
      <c r="C2247" s="4">
        <f>YEAR(SalesDataTable[[#This Row],[Order Date]])</f>
        <v>2026</v>
      </c>
      <c r="D2247" s="16" t="str">
        <f>"Q"&amp;ROUNDUP(MONTH(SalesDataTable[[#This Row],[Order Date]])/3,0)</f>
        <v>Q4</v>
      </c>
      <c r="E2247" s="4">
        <f>MONTH(SalesDataTable[[#This Row],[Order Date]])</f>
        <v>11</v>
      </c>
      <c r="F2247" s="16" t="str">
        <f>TEXT(SalesDataTable[[#This Row],[Order Date]],"MMM")</f>
        <v>Nov</v>
      </c>
      <c r="G2247" s="4" t="s">
        <v>6</v>
      </c>
      <c r="H2247" s="4" t="s">
        <v>41</v>
      </c>
      <c r="I2247" s="4" t="s">
        <v>2</v>
      </c>
      <c r="J2247" s="4" t="s">
        <v>13</v>
      </c>
      <c r="K2247" s="4" t="s">
        <v>14</v>
      </c>
      <c r="L2247" s="4" t="s">
        <v>15</v>
      </c>
      <c r="M2247" s="8">
        <v>1</v>
      </c>
      <c r="N2247" s="5">
        <v>36.47</v>
      </c>
      <c r="O2247" s="6">
        <v>0.05</v>
      </c>
      <c r="P2247" s="5">
        <v>13.88</v>
      </c>
      <c r="Q2247" s="5">
        <f t="shared" si="140"/>
        <v>34.646499999999996</v>
      </c>
      <c r="R2247" s="5">
        <f t="shared" si="141"/>
        <v>13.88</v>
      </c>
      <c r="S2247" s="5">
        <f t="shared" si="142"/>
        <v>20.766499999999994</v>
      </c>
      <c r="T2247" s="7">
        <f t="shared" si="143"/>
        <v>0.59938233299178834</v>
      </c>
    </row>
    <row r="2248" spans="1:20" ht="15.6">
      <c r="A2248" s="2">
        <v>4849</v>
      </c>
      <c r="B2248" s="3">
        <v>46327</v>
      </c>
      <c r="C2248" s="4">
        <f>YEAR(SalesDataTable[[#This Row],[Order Date]])</f>
        <v>2026</v>
      </c>
      <c r="D2248" s="16" t="str">
        <f>"Q"&amp;ROUNDUP(MONTH(SalesDataTable[[#This Row],[Order Date]])/3,0)</f>
        <v>Q4</v>
      </c>
      <c r="E2248" s="4">
        <f>MONTH(SalesDataTable[[#This Row],[Order Date]])</f>
        <v>11</v>
      </c>
      <c r="F2248" s="16" t="str">
        <f>TEXT(SalesDataTable[[#This Row],[Order Date]],"MMM")</f>
        <v>Nov</v>
      </c>
      <c r="G2248" s="4" t="s">
        <v>0</v>
      </c>
      <c r="H2248" s="4" t="s">
        <v>1</v>
      </c>
      <c r="I2248" s="4" t="s">
        <v>2</v>
      </c>
      <c r="J2248" s="4" t="s">
        <v>13</v>
      </c>
      <c r="K2248" s="4" t="s">
        <v>14</v>
      </c>
      <c r="L2248" s="4" t="s">
        <v>15</v>
      </c>
      <c r="M2248" s="8">
        <v>4</v>
      </c>
      <c r="N2248" s="5">
        <v>35.69</v>
      </c>
      <c r="O2248" s="6">
        <v>0.15</v>
      </c>
      <c r="P2248" s="5">
        <v>13.52</v>
      </c>
      <c r="Q2248" s="5">
        <f t="shared" si="140"/>
        <v>121.34599999999999</v>
      </c>
      <c r="R2248" s="5">
        <f t="shared" si="141"/>
        <v>54.08</v>
      </c>
      <c r="S2248" s="5">
        <f t="shared" si="142"/>
        <v>67.265999999999991</v>
      </c>
      <c r="T2248" s="7">
        <f t="shared" si="143"/>
        <v>0.55433224004087478</v>
      </c>
    </row>
    <row r="2249" spans="1:20" ht="15.6">
      <c r="A2249" s="2">
        <v>436</v>
      </c>
      <c r="B2249" s="3">
        <v>46328</v>
      </c>
      <c r="C2249" s="4">
        <f>YEAR(SalesDataTable[[#This Row],[Order Date]])</f>
        <v>2026</v>
      </c>
      <c r="D2249" s="16" t="str">
        <f>"Q"&amp;ROUNDUP(MONTH(SalesDataTable[[#This Row],[Order Date]])/3,0)</f>
        <v>Q4</v>
      </c>
      <c r="E2249" s="4">
        <f>MONTH(SalesDataTable[[#This Row],[Order Date]])</f>
        <v>11</v>
      </c>
      <c r="F2249" s="16" t="str">
        <f>TEXT(SalesDataTable[[#This Row],[Order Date]],"MMM")</f>
        <v>Nov</v>
      </c>
      <c r="G2249" s="4" t="s">
        <v>11</v>
      </c>
      <c r="H2249" s="4" t="s">
        <v>39</v>
      </c>
      <c r="I2249" s="4" t="s">
        <v>2</v>
      </c>
      <c r="J2249" s="4" t="s">
        <v>13</v>
      </c>
      <c r="K2249" s="4" t="s">
        <v>14</v>
      </c>
      <c r="L2249" s="4" t="s">
        <v>15</v>
      </c>
      <c r="M2249" s="8">
        <v>2</v>
      </c>
      <c r="N2249" s="5">
        <v>35.340000000000003</v>
      </c>
      <c r="O2249" s="6">
        <v>0.1</v>
      </c>
      <c r="P2249" s="5">
        <v>13.82</v>
      </c>
      <c r="Q2249" s="5">
        <f t="shared" si="140"/>
        <v>63.612000000000009</v>
      </c>
      <c r="R2249" s="5">
        <f t="shared" si="141"/>
        <v>27.64</v>
      </c>
      <c r="S2249" s="5">
        <f t="shared" si="142"/>
        <v>35.972000000000008</v>
      </c>
      <c r="T2249" s="7">
        <f t="shared" si="143"/>
        <v>0.56549078790165386</v>
      </c>
    </row>
    <row r="2250" spans="1:20" ht="15.6">
      <c r="A2250" s="2">
        <v>879</v>
      </c>
      <c r="B2250" s="3">
        <v>46328</v>
      </c>
      <c r="C2250" s="4">
        <f>YEAR(SalesDataTable[[#This Row],[Order Date]])</f>
        <v>2026</v>
      </c>
      <c r="D2250" s="16" t="str">
        <f>"Q"&amp;ROUNDUP(MONTH(SalesDataTable[[#This Row],[Order Date]])/3,0)</f>
        <v>Q4</v>
      </c>
      <c r="E2250" s="4">
        <f>MONTH(SalesDataTable[[#This Row],[Order Date]])</f>
        <v>11</v>
      </c>
      <c r="F2250" s="16" t="str">
        <f>TEXT(SalesDataTable[[#This Row],[Order Date]],"MMM")</f>
        <v>Nov</v>
      </c>
      <c r="G2250" s="4" t="s">
        <v>11</v>
      </c>
      <c r="H2250" s="4" t="s">
        <v>39</v>
      </c>
      <c r="I2250" s="4" t="s">
        <v>2</v>
      </c>
      <c r="J2250" s="4" t="s">
        <v>13</v>
      </c>
      <c r="K2250" s="4" t="s">
        <v>14</v>
      </c>
      <c r="L2250" s="4" t="s">
        <v>32</v>
      </c>
      <c r="M2250" s="8">
        <v>4</v>
      </c>
      <c r="N2250" s="5">
        <v>46.8</v>
      </c>
      <c r="O2250" s="6">
        <v>0.05</v>
      </c>
      <c r="P2250" s="5">
        <v>18.52</v>
      </c>
      <c r="Q2250" s="5">
        <f t="shared" si="140"/>
        <v>177.83999999999997</v>
      </c>
      <c r="R2250" s="5">
        <f t="shared" si="141"/>
        <v>74.08</v>
      </c>
      <c r="S2250" s="5">
        <f t="shared" si="142"/>
        <v>103.75999999999998</v>
      </c>
      <c r="T2250" s="7">
        <f t="shared" si="143"/>
        <v>0.58344579397210972</v>
      </c>
    </row>
    <row r="2251" spans="1:20" ht="15.6">
      <c r="A2251" s="2">
        <v>955</v>
      </c>
      <c r="B2251" s="3">
        <v>46328</v>
      </c>
      <c r="C2251" s="4">
        <f>YEAR(SalesDataTable[[#This Row],[Order Date]])</f>
        <v>2026</v>
      </c>
      <c r="D2251" s="16" t="str">
        <f>"Q"&amp;ROUNDUP(MONTH(SalesDataTable[[#This Row],[Order Date]])/3,0)</f>
        <v>Q4</v>
      </c>
      <c r="E2251" s="4">
        <f>MONTH(SalesDataTable[[#This Row],[Order Date]])</f>
        <v>11</v>
      </c>
      <c r="F2251" s="16" t="str">
        <f>TEXT(SalesDataTable[[#This Row],[Order Date]],"MMM")</f>
        <v>Nov</v>
      </c>
      <c r="G2251" s="4" t="s">
        <v>20</v>
      </c>
      <c r="H2251" s="4" t="s">
        <v>47</v>
      </c>
      <c r="I2251" s="4" t="s">
        <v>19</v>
      </c>
      <c r="J2251" s="4" t="s">
        <v>13</v>
      </c>
      <c r="K2251" s="4" t="s">
        <v>23</v>
      </c>
      <c r="L2251" s="4" t="s">
        <v>29</v>
      </c>
      <c r="M2251" s="8">
        <v>1</v>
      </c>
      <c r="N2251" s="5">
        <v>198.34</v>
      </c>
      <c r="O2251" s="6">
        <v>0.05</v>
      </c>
      <c r="P2251" s="5">
        <v>103.2</v>
      </c>
      <c r="Q2251" s="5">
        <f t="shared" si="140"/>
        <v>188.423</v>
      </c>
      <c r="R2251" s="5">
        <f t="shared" si="141"/>
        <v>103.2</v>
      </c>
      <c r="S2251" s="5">
        <f t="shared" si="142"/>
        <v>85.222999999999999</v>
      </c>
      <c r="T2251" s="7">
        <f t="shared" si="143"/>
        <v>0.45229616341954004</v>
      </c>
    </row>
    <row r="2252" spans="1:20" ht="15.6">
      <c r="A2252" s="2">
        <v>1068</v>
      </c>
      <c r="B2252" s="3">
        <v>46328</v>
      </c>
      <c r="C2252" s="4">
        <f>YEAR(SalesDataTable[[#This Row],[Order Date]])</f>
        <v>2026</v>
      </c>
      <c r="D2252" s="16" t="str">
        <f>"Q"&amp;ROUNDUP(MONTH(SalesDataTable[[#This Row],[Order Date]])/3,0)</f>
        <v>Q4</v>
      </c>
      <c r="E2252" s="4">
        <f>MONTH(SalesDataTable[[#This Row],[Order Date]])</f>
        <v>11</v>
      </c>
      <c r="F2252" s="16" t="str">
        <f>TEXT(SalesDataTable[[#This Row],[Order Date]],"MMM")</f>
        <v>Nov</v>
      </c>
      <c r="G2252" s="4" t="s">
        <v>6</v>
      </c>
      <c r="H2252" s="4" t="s">
        <v>27</v>
      </c>
      <c r="I2252" s="4" t="s">
        <v>2</v>
      </c>
      <c r="J2252" s="4" t="s">
        <v>3</v>
      </c>
      <c r="K2252" s="4" t="s">
        <v>34</v>
      </c>
      <c r="L2252" s="4" t="s">
        <v>38</v>
      </c>
      <c r="M2252" s="8">
        <v>5</v>
      </c>
      <c r="N2252" s="5">
        <v>122.26</v>
      </c>
      <c r="O2252" s="6">
        <v>0.1</v>
      </c>
      <c r="P2252" s="5">
        <v>68.3</v>
      </c>
      <c r="Q2252" s="5">
        <f t="shared" si="140"/>
        <v>550.17000000000007</v>
      </c>
      <c r="R2252" s="5">
        <f t="shared" si="141"/>
        <v>341.5</v>
      </c>
      <c r="S2252" s="5">
        <f t="shared" si="142"/>
        <v>208.67000000000007</v>
      </c>
      <c r="T2252" s="7">
        <f t="shared" si="143"/>
        <v>0.37928276714470083</v>
      </c>
    </row>
    <row r="2253" spans="1:20" ht="15.6">
      <c r="A2253" s="2">
        <v>1733</v>
      </c>
      <c r="B2253" s="3">
        <v>46328</v>
      </c>
      <c r="C2253" s="4">
        <f>YEAR(SalesDataTable[[#This Row],[Order Date]])</f>
        <v>2026</v>
      </c>
      <c r="D2253" s="16" t="str">
        <f>"Q"&amp;ROUNDUP(MONTH(SalesDataTable[[#This Row],[Order Date]])/3,0)</f>
        <v>Q4</v>
      </c>
      <c r="E2253" s="4">
        <f>MONTH(SalesDataTable[[#This Row],[Order Date]])</f>
        <v>11</v>
      </c>
      <c r="F2253" s="16" t="str">
        <f>TEXT(SalesDataTable[[#This Row],[Order Date]],"MMM")</f>
        <v>Nov</v>
      </c>
      <c r="G2253" s="4" t="s">
        <v>0</v>
      </c>
      <c r="H2253" s="4" t="s">
        <v>36</v>
      </c>
      <c r="I2253" s="4" t="s">
        <v>8</v>
      </c>
      <c r="J2253" s="4" t="s">
        <v>3</v>
      </c>
      <c r="K2253" s="4" t="s">
        <v>9</v>
      </c>
      <c r="L2253" s="4" t="s">
        <v>46</v>
      </c>
      <c r="M2253" s="8">
        <v>3</v>
      </c>
      <c r="N2253" s="5">
        <v>71.12</v>
      </c>
      <c r="O2253" s="6">
        <v>0.15</v>
      </c>
      <c r="P2253" s="5">
        <v>33.090000000000003</v>
      </c>
      <c r="Q2253" s="5">
        <f t="shared" si="140"/>
        <v>181.35599999999999</v>
      </c>
      <c r="R2253" s="5">
        <f t="shared" si="141"/>
        <v>99.27000000000001</v>
      </c>
      <c r="S2253" s="5">
        <f t="shared" si="142"/>
        <v>82.085999999999984</v>
      </c>
      <c r="T2253" s="7">
        <f t="shared" si="143"/>
        <v>0.45262356911268437</v>
      </c>
    </row>
    <row r="2254" spans="1:20" ht="15.6">
      <c r="A2254" s="2">
        <v>3270</v>
      </c>
      <c r="B2254" s="3">
        <v>46328</v>
      </c>
      <c r="C2254" s="4">
        <f>YEAR(SalesDataTable[[#This Row],[Order Date]])</f>
        <v>2026</v>
      </c>
      <c r="D2254" s="16" t="str">
        <f>"Q"&amp;ROUNDUP(MONTH(SalesDataTable[[#This Row],[Order Date]])/3,0)</f>
        <v>Q4</v>
      </c>
      <c r="E2254" s="4">
        <f>MONTH(SalesDataTable[[#This Row],[Order Date]])</f>
        <v>11</v>
      </c>
      <c r="F2254" s="16" t="str">
        <f>TEXT(SalesDataTable[[#This Row],[Order Date]],"MMM")</f>
        <v>Nov</v>
      </c>
      <c r="G2254" s="4" t="s">
        <v>6</v>
      </c>
      <c r="H2254" s="4" t="s">
        <v>43</v>
      </c>
      <c r="I2254" s="4" t="s">
        <v>19</v>
      </c>
      <c r="J2254" s="4" t="s">
        <v>3</v>
      </c>
      <c r="K2254" s="4" t="s">
        <v>4</v>
      </c>
      <c r="L2254" s="4" t="s">
        <v>5</v>
      </c>
      <c r="M2254" s="8">
        <v>2</v>
      </c>
      <c r="N2254" s="5">
        <v>81.900000000000006</v>
      </c>
      <c r="O2254" s="6">
        <v>0.15</v>
      </c>
      <c r="P2254" s="5">
        <v>41.91</v>
      </c>
      <c r="Q2254" s="5">
        <f t="shared" si="140"/>
        <v>139.23000000000002</v>
      </c>
      <c r="R2254" s="5">
        <f t="shared" si="141"/>
        <v>83.82</v>
      </c>
      <c r="S2254" s="5">
        <f t="shared" si="142"/>
        <v>55.410000000000025</v>
      </c>
      <c r="T2254" s="7">
        <f t="shared" si="143"/>
        <v>0.39797457444516282</v>
      </c>
    </row>
    <row r="2255" spans="1:20" ht="15.6">
      <c r="A2255" s="2">
        <v>3484</v>
      </c>
      <c r="B2255" s="3">
        <v>46328</v>
      </c>
      <c r="C2255" s="4">
        <f>YEAR(SalesDataTable[[#This Row],[Order Date]])</f>
        <v>2026</v>
      </c>
      <c r="D2255" s="16" t="str">
        <f>"Q"&amp;ROUNDUP(MONTH(SalesDataTable[[#This Row],[Order Date]])/3,0)</f>
        <v>Q4</v>
      </c>
      <c r="E2255" s="4">
        <f>MONTH(SalesDataTable[[#This Row],[Order Date]])</f>
        <v>11</v>
      </c>
      <c r="F2255" s="16" t="str">
        <f>TEXT(SalesDataTable[[#This Row],[Order Date]],"MMM")</f>
        <v>Nov</v>
      </c>
      <c r="G2255" s="4" t="s">
        <v>11</v>
      </c>
      <c r="H2255" s="4" t="s">
        <v>12</v>
      </c>
      <c r="I2255" s="4" t="s">
        <v>28</v>
      </c>
      <c r="J2255" s="4" t="s">
        <v>3</v>
      </c>
      <c r="K2255" s="4" t="s">
        <v>14</v>
      </c>
      <c r="L2255" s="4" t="s">
        <v>48</v>
      </c>
      <c r="M2255" s="8">
        <v>4</v>
      </c>
      <c r="N2255" s="5">
        <v>165.12</v>
      </c>
      <c r="O2255" s="6">
        <v>0.05</v>
      </c>
      <c r="P2255" s="5">
        <v>89.65</v>
      </c>
      <c r="Q2255" s="5">
        <f t="shared" si="140"/>
        <v>627.45600000000002</v>
      </c>
      <c r="R2255" s="5">
        <f t="shared" si="141"/>
        <v>358.6</v>
      </c>
      <c r="S2255" s="5">
        <f t="shared" si="142"/>
        <v>268.85599999999999</v>
      </c>
      <c r="T2255" s="7">
        <f t="shared" si="143"/>
        <v>0.42848582211342306</v>
      </c>
    </row>
    <row r="2256" spans="1:20" ht="15.6">
      <c r="A2256" s="2">
        <v>3608</v>
      </c>
      <c r="B2256" s="3">
        <v>46328</v>
      </c>
      <c r="C2256" s="4">
        <f>YEAR(SalesDataTable[[#This Row],[Order Date]])</f>
        <v>2026</v>
      </c>
      <c r="D2256" s="16" t="str">
        <f>"Q"&amp;ROUNDUP(MONTH(SalesDataTable[[#This Row],[Order Date]])/3,0)</f>
        <v>Q4</v>
      </c>
      <c r="E2256" s="4">
        <f>MONTH(SalesDataTable[[#This Row],[Order Date]])</f>
        <v>11</v>
      </c>
      <c r="F2256" s="16" t="str">
        <f>TEXT(SalesDataTable[[#This Row],[Order Date]],"MMM")</f>
        <v>Nov</v>
      </c>
      <c r="G2256" s="4" t="s">
        <v>20</v>
      </c>
      <c r="H2256" s="4" t="s">
        <v>33</v>
      </c>
      <c r="I2256" s="4" t="s">
        <v>19</v>
      </c>
      <c r="J2256" s="4" t="s">
        <v>13</v>
      </c>
      <c r="K2256" s="4" t="s">
        <v>9</v>
      </c>
      <c r="L2256" s="4" t="s">
        <v>10</v>
      </c>
      <c r="M2256" s="8">
        <v>1</v>
      </c>
      <c r="N2256" s="5">
        <v>91.35</v>
      </c>
      <c r="O2256" s="6">
        <v>0</v>
      </c>
      <c r="P2256" s="5">
        <v>45.5</v>
      </c>
      <c r="Q2256" s="5">
        <f t="shared" si="140"/>
        <v>91.35</v>
      </c>
      <c r="R2256" s="5">
        <f t="shared" si="141"/>
        <v>45.5</v>
      </c>
      <c r="S2256" s="5">
        <f t="shared" si="142"/>
        <v>45.849999999999994</v>
      </c>
      <c r="T2256" s="7">
        <f t="shared" si="143"/>
        <v>0.50191570881226055</v>
      </c>
    </row>
    <row r="2257" spans="1:20" ht="15.6">
      <c r="A2257" s="2">
        <v>4036</v>
      </c>
      <c r="B2257" s="3">
        <v>46328</v>
      </c>
      <c r="C2257" s="4">
        <f>YEAR(SalesDataTable[[#This Row],[Order Date]])</f>
        <v>2026</v>
      </c>
      <c r="D2257" s="16" t="str">
        <f>"Q"&amp;ROUNDUP(MONTH(SalesDataTable[[#This Row],[Order Date]])/3,0)</f>
        <v>Q4</v>
      </c>
      <c r="E2257" s="4">
        <f>MONTH(SalesDataTable[[#This Row],[Order Date]])</f>
        <v>11</v>
      </c>
      <c r="F2257" s="16" t="str">
        <f>TEXT(SalesDataTable[[#This Row],[Order Date]],"MMM")</f>
        <v>Nov</v>
      </c>
      <c r="G2257" s="4" t="s">
        <v>11</v>
      </c>
      <c r="H2257" s="4" t="s">
        <v>18</v>
      </c>
      <c r="I2257" s="4" t="s">
        <v>2</v>
      </c>
      <c r="J2257" s="4" t="s">
        <v>16</v>
      </c>
      <c r="K2257" s="4" t="s">
        <v>34</v>
      </c>
      <c r="L2257" s="4" t="s">
        <v>42</v>
      </c>
      <c r="M2257" s="8">
        <v>1</v>
      </c>
      <c r="N2257" s="5">
        <v>36.96</v>
      </c>
      <c r="O2257" s="6">
        <v>0.1</v>
      </c>
      <c r="P2257" s="5">
        <v>14.18</v>
      </c>
      <c r="Q2257" s="5">
        <f t="shared" si="140"/>
        <v>33.264000000000003</v>
      </c>
      <c r="R2257" s="5">
        <f t="shared" si="141"/>
        <v>14.18</v>
      </c>
      <c r="S2257" s="5">
        <f t="shared" si="142"/>
        <v>19.084000000000003</v>
      </c>
      <c r="T2257" s="7">
        <f t="shared" si="143"/>
        <v>0.57371332371332373</v>
      </c>
    </row>
    <row r="2258" spans="1:20" ht="15.6">
      <c r="A2258" s="2">
        <v>408</v>
      </c>
      <c r="B2258" s="3">
        <v>46329</v>
      </c>
      <c r="C2258" s="4">
        <f>YEAR(SalesDataTable[[#This Row],[Order Date]])</f>
        <v>2026</v>
      </c>
      <c r="D2258" s="16" t="str">
        <f>"Q"&amp;ROUNDUP(MONTH(SalesDataTable[[#This Row],[Order Date]])/3,0)</f>
        <v>Q4</v>
      </c>
      <c r="E2258" s="4">
        <f>MONTH(SalesDataTable[[#This Row],[Order Date]])</f>
        <v>11</v>
      </c>
      <c r="F2258" s="16" t="str">
        <f>TEXT(SalesDataTable[[#This Row],[Order Date]],"MMM")</f>
        <v>Nov</v>
      </c>
      <c r="G2258" s="4" t="s">
        <v>20</v>
      </c>
      <c r="H2258" s="4" t="s">
        <v>47</v>
      </c>
      <c r="I2258" s="4" t="s">
        <v>2</v>
      </c>
      <c r="J2258" s="4" t="s">
        <v>3</v>
      </c>
      <c r="K2258" s="4" t="s">
        <v>4</v>
      </c>
      <c r="L2258" s="4" t="s">
        <v>22</v>
      </c>
      <c r="M2258" s="8">
        <v>1</v>
      </c>
      <c r="N2258" s="5">
        <v>49.61</v>
      </c>
      <c r="O2258" s="6">
        <v>0</v>
      </c>
      <c r="P2258" s="5">
        <v>22.8</v>
      </c>
      <c r="Q2258" s="5">
        <f t="shared" si="140"/>
        <v>49.61</v>
      </c>
      <c r="R2258" s="5">
        <f t="shared" si="141"/>
        <v>22.8</v>
      </c>
      <c r="S2258" s="5">
        <f t="shared" si="142"/>
        <v>26.81</v>
      </c>
      <c r="T2258" s="7">
        <f t="shared" si="143"/>
        <v>0.54041523886313236</v>
      </c>
    </row>
    <row r="2259" spans="1:20" ht="15.6">
      <c r="A2259" s="2">
        <v>939</v>
      </c>
      <c r="B2259" s="3">
        <v>46329</v>
      </c>
      <c r="C2259" s="4">
        <f>YEAR(SalesDataTable[[#This Row],[Order Date]])</f>
        <v>2026</v>
      </c>
      <c r="D2259" s="16" t="str">
        <f>"Q"&amp;ROUNDUP(MONTH(SalesDataTable[[#This Row],[Order Date]])/3,0)</f>
        <v>Q4</v>
      </c>
      <c r="E2259" s="4">
        <f>MONTH(SalesDataTable[[#This Row],[Order Date]])</f>
        <v>11</v>
      </c>
      <c r="F2259" s="16" t="str">
        <f>TEXT(SalesDataTable[[#This Row],[Order Date]],"MMM")</f>
        <v>Nov</v>
      </c>
      <c r="G2259" s="4" t="s">
        <v>6</v>
      </c>
      <c r="H2259" s="4" t="s">
        <v>41</v>
      </c>
      <c r="I2259" s="4" t="s">
        <v>19</v>
      </c>
      <c r="J2259" s="4" t="s">
        <v>3</v>
      </c>
      <c r="K2259" s="4" t="s">
        <v>4</v>
      </c>
      <c r="L2259" s="4" t="s">
        <v>22</v>
      </c>
      <c r="M2259" s="8">
        <v>1</v>
      </c>
      <c r="N2259" s="5">
        <v>49.76</v>
      </c>
      <c r="O2259" s="6">
        <v>0.1</v>
      </c>
      <c r="P2259" s="5">
        <v>21.94</v>
      </c>
      <c r="Q2259" s="5">
        <f t="shared" si="140"/>
        <v>44.783999999999999</v>
      </c>
      <c r="R2259" s="5">
        <f t="shared" si="141"/>
        <v>21.94</v>
      </c>
      <c r="S2259" s="5">
        <f t="shared" si="142"/>
        <v>22.843999999999998</v>
      </c>
      <c r="T2259" s="7">
        <f t="shared" si="143"/>
        <v>0.51009289031797067</v>
      </c>
    </row>
    <row r="2260" spans="1:20" ht="15.6">
      <c r="A2260" s="2">
        <v>1022</v>
      </c>
      <c r="B2260" s="3">
        <v>46329</v>
      </c>
      <c r="C2260" s="4">
        <f>YEAR(SalesDataTable[[#This Row],[Order Date]])</f>
        <v>2026</v>
      </c>
      <c r="D2260" s="16" t="str">
        <f>"Q"&amp;ROUNDUP(MONTH(SalesDataTable[[#This Row],[Order Date]])/3,0)</f>
        <v>Q4</v>
      </c>
      <c r="E2260" s="4">
        <f>MONTH(SalesDataTable[[#This Row],[Order Date]])</f>
        <v>11</v>
      </c>
      <c r="F2260" s="16" t="str">
        <f>TEXT(SalesDataTable[[#This Row],[Order Date]],"MMM")</f>
        <v>Nov</v>
      </c>
      <c r="G2260" s="4" t="s">
        <v>20</v>
      </c>
      <c r="H2260" s="4" t="s">
        <v>31</v>
      </c>
      <c r="I2260" s="4" t="s">
        <v>2</v>
      </c>
      <c r="J2260" s="4" t="s">
        <v>3</v>
      </c>
      <c r="K2260" s="4" t="s">
        <v>4</v>
      </c>
      <c r="L2260" s="4" t="s">
        <v>26</v>
      </c>
      <c r="M2260" s="8">
        <v>1</v>
      </c>
      <c r="N2260" s="5">
        <v>39.97</v>
      </c>
      <c r="O2260" s="6">
        <v>0.1</v>
      </c>
      <c r="P2260" s="5">
        <v>16.93</v>
      </c>
      <c r="Q2260" s="5">
        <f t="shared" si="140"/>
        <v>35.972999999999999</v>
      </c>
      <c r="R2260" s="5">
        <f t="shared" si="141"/>
        <v>16.93</v>
      </c>
      <c r="S2260" s="5">
        <f t="shared" si="142"/>
        <v>19.042999999999999</v>
      </c>
      <c r="T2260" s="7">
        <f t="shared" si="143"/>
        <v>0.52936924915909156</v>
      </c>
    </row>
    <row r="2261" spans="1:20" ht="15.6">
      <c r="A2261" s="2">
        <v>1997</v>
      </c>
      <c r="B2261" s="3">
        <v>46329</v>
      </c>
      <c r="C2261" s="4">
        <f>YEAR(SalesDataTable[[#This Row],[Order Date]])</f>
        <v>2026</v>
      </c>
      <c r="D2261" s="16" t="str">
        <f>"Q"&amp;ROUNDUP(MONTH(SalesDataTable[[#This Row],[Order Date]])/3,0)</f>
        <v>Q4</v>
      </c>
      <c r="E2261" s="4">
        <f>MONTH(SalesDataTable[[#This Row],[Order Date]])</f>
        <v>11</v>
      </c>
      <c r="F2261" s="16" t="str">
        <f>TEXT(SalesDataTable[[#This Row],[Order Date]],"MMM")</f>
        <v>Nov</v>
      </c>
      <c r="G2261" s="4" t="s">
        <v>6</v>
      </c>
      <c r="H2261" s="4" t="s">
        <v>43</v>
      </c>
      <c r="I2261" s="4" t="s">
        <v>28</v>
      </c>
      <c r="J2261" s="4" t="s">
        <v>3</v>
      </c>
      <c r="K2261" s="4" t="s">
        <v>23</v>
      </c>
      <c r="L2261" s="4" t="s">
        <v>24</v>
      </c>
      <c r="M2261" s="8">
        <v>2</v>
      </c>
      <c r="N2261" s="5">
        <v>335.46</v>
      </c>
      <c r="O2261" s="6">
        <v>0.1</v>
      </c>
      <c r="P2261" s="5">
        <v>199.87</v>
      </c>
      <c r="Q2261" s="5">
        <f t="shared" si="140"/>
        <v>603.82799999999997</v>
      </c>
      <c r="R2261" s="5">
        <f t="shared" si="141"/>
        <v>399.74</v>
      </c>
      <c r="S2261" s="5">
        <f t="shared" si="142"/>
        <v>204.08799999999997</v>
      </c>
      <c r="T2261" s="7">
        <f t="shared" si="143"/>
        <v>0.33799028862523761</v>
      </c>
    </row>
    <row r="2262" spans="1:20" ht="15.6">
      <c r="A2262" s="2">
        <v>3978</v>
      </c>
      <c r="B2262" s="3">
        <v>46329</v>
      </c>
      <c r="C2262" s="4">
        <f>YEAR(SalesDataTable[[#This Row],[Order Date]])</f>
        <v>2026</v>
      </c>
      <c r="D2262" s="16" t="str">
        <f>"Q"&amp;ROUNDUP(MONTH(SalesDataTable[[#This Row],[Order Date]])/3,0)</f>
        <v>Q4</v>
      </c>
      <c r="E2262" s="4">
        <f>MONTH(SalesDataTable[[#This Row],[Order Date]])</f>
        <v>11</v>
      </c>
      <c r="F2262" s="16" t="str">
        <f>TEXT(SalesDataTable[[#This Row],[Order Date]],"MMM")</f>
        <v>Nov</v>
      </c>
      <c r="G2262" s="4" t="s">
        <v>6</v>
      </c>
      <c r="H2262" s="4" t="s">
        <v>43</v>
      </c>
      <c r="I2262" s="4" t="s">
        <v>2</v>
      </c>
      <c r="J2262" s="4" t="s">
        <v>13</v>
      </c>
      <c r="K2262" s="4" t="s">
        <v>9</v>
      </c>
      <c r="L2262" s="4" t="s">
        <v>37</v>
      </c>
      <c r="M2262" s="8">
        <v>4</v>
      </c>
      <c r="N2262" s="5">
        <v>154.46</v>
      </c>
      <c r="O2262" s="6">
        <v>0.05</v>
      </c>
      <c r="P2262" s="5">
        <v>80.48</v>
      </c>
      <c r="Q2262" s="5">
        <f t="shared" si="140"/>
        <v>586.94799999999998</v>
      </c>
      <c r="R2262" s="5">
        <f t="shared" si="141"/>
        <v>321.92</v>
      </c>
      <c r="S2262" s="5">
        <f t="shared" si="142"/>
        <v>265.02799999999996</v>
      </c>
      <c r="T2262" s="7">
        <f t="shared" si="143"/>
        <v>0.45153574081519993</v>
      </c>
    </row>
    <row r="2263" spans="1:20" ht="15.6">
      <c r="A2263" s="2">
        <v>4715</v>
      </c>
      <c r="B2263" s="3">
        <v>46329</v>
      </c>
      <c r="C2263" s="4">
        <f>YEAR(SalesDataTable[[#This Row],[Order Date]])</f>
        <v>2026</v>
      </c>
      <c r="D2263" s="16" t="str">
        <f>"Q"&amp;ROUNDUP(MONTH(SalesDataTable[[#This Row],[Order Date]])/3,0)</f>
        <v>Q4</v>
      </c>
      <c r="E2263" s="4">
        <f>MONTH(SalesDataTable[[#This Row],[Order Date]])</f>
        <v>11</v>
      </c>
      <c r="F2263" s="16" t="str">
        <f>TEXT(SalesDataTable[[#This Row],[Order Date]],"MMM")</f>
        <v>Nov</v>
      </c>
      <c r="G2263" s="4" t="s">
        <v>0</v>
      </c>
      <c r="H2263" s="4" t="s">
        <v>1</v>
      </c>
      <c r="I2263" s="4" t="s">
        <v>8</v>
      </c>
      <c r="J2263" s="4" t="s">
        <v>16</v>
      </c>
      <c r="K2263" s="4" t="s">
        <v>34</v>
      </c>
      <c r="L2263" s="4" t="s">
        <v>35</v>
      </c>
      <c r="M2263" s="8">
        <v>10</v>
      </c>
      <c r="N2263" s="5">
        <v>39.869999999999997</v>
      </c>
      <c r="O2263" s="6">
        <v>0.15</v>
      </c>
      <c r="P2263" s="5">
        <v>14.31</v>
      </c>
      <c r="Q2263" s="5">
        <f t="shared" si="140"/>
        <v>338.89499999999998</v>
      </c>
      <c r="R2263" s="5">
        <f t="shared" si="141"/>
        <v>143.1</v>
      </c>
      <c r="S2263" s="5">
        <f t="shared" si="142"/>
        <v>195.79499999999999</v>
      </c>
      <c r="T2263" s="7">
        <f t="shared" si="143"/>
        <v>0.57774531934670026</v>
      </c>
    </row>
    <row r="2264" spans="1:20" ht="15.6">
      <c r="A2264" s="2">
        <v>145</v>
      </c>
      <c r="B2264" s="3">
        <v>46330</v>
      </c>
      <c r="C2264" s="4">
        <f>YEAR(SalesDataTable[[#This Row],[Order Date]])</f>
        <v>2026</v>
      </c>
      <c r="D2264" s="16" t="str">
        <f>"Q"&amp;ROUNDUP(MONTH(SalesDataTable[[#This Row],[Order Date]])/3,0)</f>
        <v>Q4</v>
      </c>
      <c r="E2264" s="4">
        <f>MONTH(SalesDataTable[[#This Row],[Order Date]])</f>
        <v>11</v>
      </c>
      <c r="F2264" s="16" t="str">
        <f>TEXT(SalesDataTable[[#This Row],[Order Date]],"MMM")</f>
        <v>Nov</v>
      </c>
      <c r="G2264" s="4" t="s">
        <v>0</v>
      </c>
      <c r="H2264" s="4" t="s">
        <v>50</v>
      </c>
      <c r="I2264" s="4" t="s">
        <v>2</v>
      </c>
      <c r="J2264" s="4" t="s">
        <v>16</v>
      </c>
      <c r="K2264" s="4" t="s">
        <v>9</v>
      </c>
      <c r="L2264" s="4" t="s">
        <v>10</v>
      </c>
      <c r="M2264" s="8">
        <v>2</v>
      </c>
      <c r="N2264" s="5">
        <v>93.19</v>
      </c>
      <c r="O2264" s="6">
        <v>0.2</v>
      </c>
      <c r="P2264" s="5">
        <v>45.7</v>
      </c>
      <c r="Q2264" s="5">
        <f t="shared" si="140"/>
        <v>149.10400000000001</v>
      </c>
      <c r="R2264" s="5">
        <f t="shared" si="141"/>
        <v>91.4</v>
      </c>
      <c r="S2264" s="5">
        <f t="shared" si="142"/>
        <v>57.704000000000008</v>
      </c>
      <c r="T2264" s="7">
        <f t="shared" si="143"/>
        <v>0.38700504345959869</v>
      </c>
    </row>
    <row r="2265" spans="1:20" ht="15.6">
      <c r="A2265" s="2">
        <v>465</v>
      </c>
      <c r="B2265" s="3">
        <v>46330</v>
      </c>
      <c r="C2265" s="4">
        <f>YEAR(SalesDataTable[[#This Row],[Order Date]])</f>
        <v>2026</v>
      </c>
      <c r="D2265" s="16" t="str">
        <f>"Q"&amp;ROUNDUP(MONTH(SalesDataTable[[#This Row],[Order Date]])/3,0)</f>
        <v>Q4</v>
      </c>
      <c r="E2265" s="4">
        <f>MONTH(SalesDataTable[[#This Row],[Order Date]])</f>
        <v>11</v>
      </c>
      <c r="F2265" s="16" t="str">
        <f>TEXT(SalesDataTable[[#This Row],[Order Date]],"MMM")</f>
        <v>Nov</v>
      </c>
      <c r="G2265" s="4" t="s">
        <v>6</v>
      </c>
      <c r="H2265" s="4" t="s">
        <v>43</v>
      </c>
      <c r="I2265" s="4" t="s">
        <v>2</v>
      </c>
      <c r="J2265" s="4" t="s">
        <v>3</v>
      </c>
      <c r="K2265" s="4" t="s">
        <v>34</v>
      </c>
      <c r="L2265" s="4" t="s">
        <v>35</v>
      </c>
      <c r="M2265" s="8">
        <v>3</v>
      </c>
      <c r="N2265" s="5">
        <v>41.29</v>
      </c>
      <c r="O2265" s="6">
        <v>0.05</v>
      </c>
      <c r="P2265" s="5">
        <v>14.43</v>
      </c>
      <c r="Q2265" s="5">
        <f t="shared" si="140"/>
        <v>117.6765</v>
      </c>
      <c r="R2265" s="5">
        <f t="shared" si="141"/>
        <v>43.29</v>
      </c>
      <c r="S2265" s="5">
        <f t="shared" si="142"/>
        <v>74.386500000000012</v>
      </c>
      <c r="T2265" s="7">
        <f t="shared" si="143"/>
        <v>0.63212706020318421</v>
      </c>
    </row>
    <row r="2266" spans="1:20" ht="15.6">
      <c r="A2266" s="2">
        <v>1449</v>
      </c>
      <c r="B2266" s="3">
        <v>46330</v>
      </c>
      <c r="C2266" s="4">
        <f>YEAR(SalesDataTable[[#This Row],[Order Date]])</f>
        <v>2026</v>
      </c>
      <c r="D2266" s="16" t="str">
        <f>"Q"&amp;ROUNDUP(MONTH(SalesDataTable[[#This Row],[Order Date]])/3,0)</f>
        <v>Q4</v>
      </c>
      <c r="E2266" s="4">
        <f>MONTH(SalesDataTable[[#This Row],[Order Date]])</f>
        <v>11</v>
      </c>
      <c r="F2266" s="16" t="str">
        <f>TEXT(SalesDataTable[[#This Row],[Order Date]],"MMM")</f>
        <v>Nov</v>
      </c>
      <c r="G2266" s="4" t="s">
        <v>20</v>
      </c>
      <c r="H2266" s="4" t="s">
        <v>33</v>
      </c>
      <c r="I2266" s="4" t="s">
        <v>2</v>
      </c>
      <c r="J2266" s="4" t="s">
        <v>3</v>
      </c>
      <c r="K2266" s="4" t="s">
        <v>4</v>
      </c>
      <c r="L2266" s="4" t="s">
        <v>22</v>
      </c>
      <c r="M2266" s="8">
        <v>1</v>
      </c>
      <c r="N2266" s="5">
        <v>50.76</v>
      </c>
      <c r="O2266" s="6">
        <v>0.1</v>
      </c>
      <c r="P2266" s="5">
        <v>22.72</v>
      </c>
      <c r="Q2266" s="5">
        <f t="shared" si="140"/>
        <v>45.683999999999997</v>
      </c>
      <c r="R2266" s="5">
        <f t="shared" si="141"/>
        <v>22.72</v>
      </c>
      <c r="S2266" s="5">
        <f t="shared" si="142"/>
        <v>22.963999999999999</v>
      </c>
      <c r="T2266" s="7">
        <f t="shared" si="143"/>
        <v>0.50267051921898254</v>
      </c>
    </row>
    <row r="2267" spans="1:20" ht="15.6">
      <c r="A2267" s="2">
        <v>1802</v>
      </c>
      <c r="B2267" s="3">
        <v>46330</v>
      </c>
      <c r="C2267" s="4">
        <f>YEAR(SalesDataTable[[#This Row],[Order Date]])</f>
        <v>2026</v>
      </c>
      <c r="D2267" s="16" t="str">
        <f>"Q"&amp;ROUNDUP(MONTH(SalesDataTable[[#This Row],[Order Date]])/3,0)</f>
        <v>Q4</v>
      </c>
      <c r="E2267" s="4">
        <f>MONTH(SalesDataTable[[#This Row],[Order Date]])</f>
        <v>11</v>
      </c>
      <c r="F2267" s="16" t="str">
        <f>TEXT(SalesDataTable[[#This Row],[Order Date]],"MMM")</f>
        <v>Nov</v>
      </c>
      <c r="G2267" s="4" t="s">
        <v>11</v>
      </c>
      <c r="H2267" s="4" t="s">
        <v>52</v>
      </c>
      <c r="I2267" s="4" t="s">
        <v>19</v>
      </c>
      <c r="J2267" s="4" t="s">
        <v>16</v>
      </c>
      <c r="K2267" s="4" t="s">
        <v>14</v>
      </c>
      <c r="L2267" s="4" t="s">
        <v>15</v>
      </c>
      <c r="M2267" s="8">
        <v>1</v>
      </c>
      <c r="N2267" s="5">
        <v>35.94</v>
      </c>
      <c r="O2267" s="6">
        <v>0.05</v>
      </c>
      <c r="P2267" s="5">
        <v>13.39</v>
      </c>
      <c r="Q2267" s="5">
        <f t="shared" si="140"/>
        <v>34.142999999999994</v>
      </c>
      <c r="R2267" s="5">
        <f t="shared" si="141"/>
        <v>13.39</v>
      </c>
      <c r="S2267" s="5">
        <f t="shared" si="142"/>
        <v>20.752999999999993</v>
      </c>
      <c r="T2267" s="7">
        <f t="shared" si="143"/>
        <v>0.60782590867820629</v>
      </c>
    </row>
    <row r="2268" spans="1:20" ht="15.6">
      <c r="A2268" s="2">
        <v>2645</v>
      </c>
      <c r="B2268" s="3">
        <v>46330</v>
      </c>
      <c r="C2268" s="4">
        <f>YEAR(SalesDataTable[[#This Row],[Order Date]])</f>
        <v>2026</v>
      </c>
      <c r="D2268" s="16" t="str">
        <f>"Q"&amp;ROUNDUP(MONTH(SalesDataTable[[#This Row],[Order Date]])/3,0)</f>
        <v>Q4</v>
      </c>
      <c r="E2268" s="4">
        <f>MONTH(SalesDataTable[[#This Row],[Order Date]])</f>
        <v>11</v>
      </c>
      <c r="F2268" s="16" t="str">
        <f>TEXT(SalesDataTable[[#This Row],[Order Date]],"MMM")</f>
        <v>Nov</v>
      </c>
      <c r="G2268" s="4" t="s">
        <v>0</v>
      </c>
      <c r="H2268" s="4" t="s">
        <v>50</v>
      </c>
      <c r="I2268" s="4" t="s">
        <v>19</v>
      </c>
      <c r="J2268" s="4" t="s">
        <v>13</v>
      </c>
      <c r="K2268" s="4" t="s">
        <v>9</v>
      </c>
      <c r="L2268" s="4" t="s">
        <v>46</v>
      </c>
      <c r="M2268" s="8">
        <v>4</v>
      </c>
      <c r="N2268" s="5">
        <v>70.010000000000005</v>
      </c>
      <c r="O2268" s="6">
        <v>0.05</v>
      </c>
      <c r="P2268" s="5">
        <v>31.43</v>
      </c>
      <c r="Q2268" s="5">
        <f t="shared" si="140"/>
        <v>266.03800000000001</v>
      </c>
      <c r="R2268" s="5">
        <f t="shared" si="141"/>
        <v>125.72</v>
      </c>
      <c r="S2268" s="5">
        <f t="shared" si="142"/>
        <v>140.31800000000001</v>
      </c>
      <c r="T2268" s="7">
        <f t="shared" si="143"/>
        <v>0.52743593020545942</v>
      </c>
    </row>
    <row r="2269" spans="1:20" ht="15.6">
      <c r="A2269" s="2">
        <v>3539</v>
      </c>
      <c r="B2269" s="3">
        <v>46330</v>
      </c>
      <c r="C2269" s="4">
        <f>YEAR(SalesDataTable[[#This Row],[Order Date]])</f>
        <v>2026</v>
      </c>
      <c r="D2269" s="16" t="str">
        <f>"Q"&amp;ROUNDUP(MONTH(SalesDataTable[[#This Row],[Order Date]])/3,0)</f>
        <v>Q4</v>
      </c>
      <c r="E2269" s="4">
        <f>MONTH(SalesDataTable[[#This Row],[Order Date]])</f>
        <v>11</v>
      </c>
      <c r="F2269" s="16" t="str">
        <f>TEXT(SalesDataTable[[#This Row],[Order Date]],"MMM")</f>
        <v>Nov</v>
      </c>
      <c r="G2269" s="4" t="s">
        <v>0</v>
      </c>
      <c r="H2269" s="4" t="s">
        <v>50</v>
      </c>
      <c r="I2269" s="4" t="s">
        <v>28</v>
      </c>
      <c r="J2269" s="4" t="s">
        <v>3</v>
      </c>
      <c r="K2269" s="4" t="s">
        <v>9</v>
      </c>
      <c r="L2269" s="4" t="s">
        <v>37</v>
      </c>
      <c r="M2269" s="8">
        <v>3</v>
      </c>
      <c r="N2269" s="5">
        <v>152.32</v>
      </c>
      <c r="O2269" s="6">
        <v>0.1</v>
      </c>
      <c r="P2269" s="5">
        <v>79.36</v>
      </c>
      <c r="Q2269" s="5">
        <f t="shared" si="140"/>
        <v>411.26400000000001</v>
      </c>
      <c r="R2269" s="5">
        <f t="shared" si="141"/>
        <v>238.07999999999998</v>
      </c>
      <c r="S2269" s="5">
        <f t="shared" si="142"/>
        <v>173.18400000000003</v>
      </c>
      <c r="T2269" s="7">
        <f t="shared" si="143"/>
        <v>0.42110177404295057</v>
      </c>
    </row>
    <row r="2270" spans="1:20" ht="15.6">
      <c r="A2270" s="2">
        <v>4309</v>
      </c>
      <c r="B2270" s="3">
        <v>46330</v>
      </c>
      <c r="C2270" s="4">
        <f>YEAR(SalesDataTable[[#This Row],[Order Date]])</f>
        <v>2026</v>
      </c>
      <c r="D2270" s="16" t="str">
        <f>"Q"&amp;ROUNDUP(MONTH(SalesDataTable[[#This Row],[Order Date]])/3,0)</f>
        <v>Q4</v>
      </c>
      <c r="E2270" s="4">
        <f>MONTH(SalesDataTable[[#This Row],[Order Date]])</f>
        <v>11</v>
      </c>
      <c r="F2270" s="16" t="str">
        <f>TEXT(SalesDataTable[[#This Row],[Order Date]],"MMM")</f>
        <v>Nov</v>
      </c>
      <c r="G2270" s="4" t="s">
        <v>20</v>
      </c>
      <c r="H2270" s="4" t="s">
        <v>33</v>
      </c>
      <c r="I2270" s="4" t="s">
        <v>2</v>
      </c>
      <c r="J2270" s="4" t="s">
        <v>16</v>
      </c>
      <c r="K2270" s="4" t="s">
        <v>4</v>
      </c>
      <c r="L2270" s="4" t="s">
        <v>22</v>
      </c>
      <c r="M2270" s="8">
        <v>1</v>
      </c>
      <c r="N2270" s="5">
        <v>50.32</v>
      </c>
      <c r="O2270" s="6">
        <v>0.05</v>
      </c>
      <c r="P2270" s="5">
        <v>22.46</v>
      </c>
      <c r="Q2270" s="5">
        <f t="shared" si="140"/>
        <v>47.803999999999995</v>
      </c>
      <c r="R2270" s="5">
        <f t="shared" si="141"/>
        <v>22.46</v>
      </c>
      <c r="S2270" s="5">
        <f t="shared" si="142"/>
        <v>25.343999999999994</v>
      </c>
      <c r="T2270" s="7">
        <f t="shared" si="143"/>
        <v>0.53016483976236295</v>
      </c>
    </row>
    <row r="2271" spans="1:20" ht="15.6">
      <c r="A2271" s="2">
        <v>4355</v>
      </c>
      <c r="B2271" s="3">
        <v>46330</v>
      </c>
      <c r="C2271" s="4">
        <f>YEAR(SalesDataTable[[#This Row],[Order Date]])</f>
        <v>2026</v>
      </c>
      <c r="D2271" s="16" t="str">
        <f>"Q"&amp;ROUNDUP(MONTH(SalesDataTable[[#This Row],[Order Date]])/3,0)</f>
        <v>Q4</v>
      </c>
      <c r="E2271" s="4">
        <f>MONTH(SalesDataTable[[#This Row],[Order Date]])</f>
        <v>11</v>
      </c>
      <c r="F2271" s="16" t="str">
        <f>TEXT(SalesDataTable[[#This Row],[Order Date]],"MMM")</f>
        <v>Nov</v>
      </c>
      <c r="G2271" s="4" t="s">
        <v>11</v>
      </c>
      <c r="H2271" s="4" t="s">
        <v>12</v>
      </c>
      <c r="I2271" s="4" t="s">
        <v>19</v>
      </c>
      <c r="J2271" s="4" t="s">
        <v>3</v>
      </c>
      <c r="K2271" s="4" t="s">
        <v>9</v>
      </c>
      <c r="L2271" s="4" t="s">
        <v>37</v>
      </c>
      <c r="M2271" s="8">
        <v>2</v>
      </c>
      <c r="N2271" s="5">
        <v>151.04</v>
      </c>
      <c r="O2271" s="6">
        <v>0.15</v>
      </c>
      <c r="P2271" s="5">
        <v>76.97</v>
      </c>
      <c r="Q2271" s="5">
        <f t="shared" si="140"/>
        <v>256.76799999999997</v>
      </c>
      <c r="R2271" s="5">
        <f t="shared" si="141"/>
        <v>153.94</v>
      </c>
      <c r="S2271" s="5">
        <f t="shared" si="142"/>
        <v>102.82799999999997</v>
      </c>
      <c r="T2271" s="7">
        <f t="shared" si="143"/>
        <v>0.40047046360917243</v>
      </c>
    </row>
    <row r="2272" spans="1:20" ht="15.6">
      <c r="A2272" s="2">
        <v>5052</v>
      </c>
      <c r="B2272" s="3">
        <v>46330</v>
      </c>
      <c r="C2272" s="4">
        <f>YEAR(SalesDataTable[[#This Row],[Order Date]])</f>
        <v>2026</v>
      </c>
      <c r="D2272" s="16" t="str">
        <f>"Q"&amp;ROUNDUP(MONTH(SalesDataTable[[#This Row],[Order Date]])/3,0)</f>
        <v>Q4</v>
      </c>
      <c r="E2272" s="4">
        <f>MONTH(SalesDataTable[[#This Row],[Order Date]])</f>
        <v>11</v>
      </c>
      <c r="F2272" s="16" t="str">
        <f>TEXT(SalesDataTable[[#This Row],[Order Date]],"MMM")</f>
        <v>Nov</v>
      </c>
      <c r="G2272" s="4" t="s">
        <v>0</v>
      </c>
      <c r="H2272" s="4" t="s">
        <v>50</v>
      </c>
      <c r="I2272" s="4" t="s">
        <v>28</v>
      </c>
      <c r="J2272" s="4" t="s">
        <v>3</v>
      </c>
      <c r="K2272" s="4" t="s">
        <v>4</v>
      </c>
      <c r="L2272" s="4" t="s">
        <v>26</v>
      </c>
      <c r="M2272" s="8">
        <v>3</v>
      </c>
      <c r="N2272" s="5">
        <v>41.12</v>
      </c>
      <c r="O2272" s="6">
        <v>0.1</v>
      </c>
      <c r="P2272" s="5">
        <v>16.670000000000002</v>
      </c>
      <c r="Q2272" s="5">
        <f t="shared" si="140"/>
        <v>111.02399999999999</v>
      </c>
      <c r="R2272" s="5">
        <f t="shared" si="141"/>
        <v>50.010000000000005</v>
      </c>
      <c r="S2272" s="5">
        <f t="shared" si="142"/>
        <v>61.013999999999982</v>
      </c>
      <c r="T2272" s="7">
        <f t="shared" si="143"/>
        <v>0.54955685257241671</v>
      </c>
    </row>
    <row r="2273" spans="1:20" ht="15.6">
      <c r="A2273" s="2">
        <v>9</v>
      </c>
      <c r="B2273" s="3">
        <v>46331</v>
      </c>
      <c r="C2273" s="4">
        <f>YEAR(SalesDataTable[[#This Row],[Order Date]])</f>
        <v>2026</v>
      </c>
      <c r="D2273" s="16" t="str">
        <f>"Q"&amp;ROUNDUP(MONTH(SalesDataTable[[#This Row],[Order Date]])/3,0)</f>
        <v>Q4</v>
      </c>
      <c r="E2273" s="4">
        <f>MONTH(SalesDataTable[[#This Row],[Order Date]])</f>
        <v>11</v>
      </c>
      <c r="F2273" s="16" t="str">
        <f>TEXT(SalesDataTable[[#This Row],[Order Date]],"MMM")</f>
        <v>Nov</v>
      </c>
      <c r="G2273" s="4" t="s">
        <v>0</v>
      </c>
      <c r="H2273" s="4" t="s">
        <v>50</v>
      </c>
      <c r="I2273" s="4" t="s">
        <v>2</v>
      </c>
      <c r="J2273" s="4" t="s">
        <v>13</v>
      </c>
      <c r="K2273" s="4" t="s">
        <v>9</v>
      </c>
      <c r="L2273" s="4" t="s">
        <v>17</v>
      </c>
      <c r="M2273" s="8">
        <v>1</v>
      </c>
      <c r="N2273" s="5">
        <v>140.59</v>
      </c>
      <c r="O2273" s="6">
        <v>0.1</v>
      </c>
      <c r="P2273" s="5">
        <v>79.510000000000005</v>
      </c>
      <c r="Q2273" s="5">
        <f t="shared" si="140"/>
        <v>126.53100000000001</v>
      </c>
      <c r="R2273" s="5">
        <f t="shared" si="141"/>
        <v>79.510000000000005</v>
      </c>
      <c r="S2273" s="5">
        <f t="shared" si="142"/>
        <v>47.021000000000001</v>
      </c>
      <c r="T2273" s="7">
        <f t="shared" si="143"/>
        <v>0.37161644182058151</v>
      </c>
    </row>
    <row r="2274" spans="1:20" ht="15.6">
      <c r="A2274" s="2">
        <v>703</v>
      </c>
      <c r="B2274" s="3">
        <v>46331</v>
      </c>
      <c r="C2274" s="4">
        <f>YEAR(SalesDataTable[[#This Row],[Order Date]])</f>
        <v>2026</v>
      </c>
      <c r="D2274" s="16" t="str">
        <f>"Q"&amp;ROUNDUP(MONTH(SalesDataTable[[#This Row],[Order Date]])/3,0)</f>
        <v>Q4</v>
      </c>
      <c r="E2274" s="4">
        <f>MONTH(SalesDataTable[[#This Row],[Order Date]])</f>
        <v>11</v>
      </c>
      <c r="F2274" s="16" t="str">
        <f>TEXT(SalesDataTable[[#This Row],[Order Date]],"MMM")</f>
        <v>Nov</v>
      </c>
      <c r="G2274" s="4" t="s">
        <v>6</v>
      </c>
      <c r="H2274" s="4" t="s">
        <v>49</v>
      </c>
      <c r="I2274" s="4" t="s">
        <v>2</v>
      </c>
      <c r="J2274" s="4" t="s">
        <v>3</v>
      </c>
      <c r="K2274" s="4" t="s">
        <v>14</v>
      </c>
      <c r="L2274" s="4" t="s">
        <v>48</v>
      </c>
      <c r="M2274" s="8">
        <v>2</v>
      </c>
      <c r="N2274" s="5">
        <v>160.68</v>
      </c>
      <c r="O2274" s="6">
        <v>0</v>
      </c>
      <c r="P2274" s="5">
        <v>89.49</v>
      </c>
      <c r="Q2274" s="5">
        <f t="shared" si="140"/>
        <v>321.36</v>
      </c>
      <c r="R2274" s="5">
        <f t="shared" si="141"/>
        <v>178.98</v>
      </c>
      <c r="S2274" s="5">
        <f t="shared" si="142"/>
        <v>142.38000000000002</v>
      </c>
      <c r="T2274" s="7">
        <f t="shared" si="143"/>
        <v>0.4430545182972368</v>
      </c>
    </row>
    <row r="2275" spans="1:20" ht="15.6">
      <c r="A2275" s="2">
        <v>1627</v>
      </c>
      <c r="B2275" s="3">
        <v>46331</v>
      </c>
      <c r="C2275" s="4">
        <f>YEAR(SalesDataTable[[#This Row],[Order Date]])</f>
        <v>2026</v>
      </c>
      <c r="D2275" s="16" t="str">
        <f>"Q"&amp;ROUNDUP(MONTH(SalesDataTable[[#This Row],[Order Date]])/3,0)</f>
        <v>Q4</v>
      </c>
      <c r="E2275" s="4">
        <f>MONTH(SalesDataTable[[#This Row],[Order Date]])</f>
        <v>11</v>
      </c>
      <c r="F2275" s="16" t="str">
        <f>TEXT(SalesDataTable[[#This Row],[Order Date]],"MMM")</f>
        <v>Nov</v>
      </c>
      <c r="G2275" s="4" t="s">
        <v>20</v>
      </c>
      <c r="H2275" s="4" t="s">
        <v>21</v>
      </c>
      <c r="I2275" s="4" t="s">
        <v>2</v>
      </c>
      <c r="J2275" s="4" t="s">
        <v>3</v>
      </c>
      <c r="K2275" s="4" t="s">
        <v>34</v>
      </c>
      <c r="L2275" s="4" t="s">
        <v>45</v>
      </c>
      <c r="M2275" s="8">
        <v>6</v>
      </c>
      <c r="N2275" s="5">
        <v>49.7</v>
      </c>
      <c r="O2275" s="6">
        <v>0</v>
      </c>
      <c r="P2275" s="5">
        <v>22.34</v>
      </c>
      <c r="Q2275" s="5">
        <f t="shared" si="140"/>
        <v>298.20000000000005</v>
      </c>
      <c r="R2275" s="5">
        <f t="shared" si="141"/>
        <v>134.04</v>
      </c>
      <c r="S2275" s="5">
        <f t="shared" si="142"/>
        <v>164.16000000000005</v>
      </c>
      <c r="T2275" s="7">
        <f t="shared" si="143"/>
        <v>0.55050301810865199</v>
      </c>
    </row>
    <row r="2276" spans="1:20" ht="15.6">
      <c r="A2276" s="2">
        <v>1760</v>
      </c>
      <c r="B2276" s="3">
        <v>46331</v>
      </c>
      <c r="C2276" s="4">
        <f>YEAR(SalesDataTable[[#This Row],[Order Date]])</f>
        <v>2026</v>
      </c>
      <c r="D2276" s="16" t="str">
        <f>"Q"&amp;ROUNDUP(MONTH(SalesDataTable[[#This Row],[Order Date]])/3,0)</f>
        <v>Q4</v>
      </c>
      <c r="E2276" s="4">
        <f>MONTH(SalesDataTable[[#This Row],[Order Date]])</f>
        <v>11</v>
      </c>
      <c r="F2276" s="16" t="str">
        <f>TEXT(SalesDataTable[[#This Row],[Order Date]],"MMM")</f>
        <v>Nov</v>
      </c>
      <c r="G2276" s="4" t="s">
        <v>6</v>
      </c>
      <c r="H2276" s="4" t="s">
        <v>41</v>
      </c>
      <c r="I2276" s="4" t="s">
        <v>19</v>
      </c>
      <c r="J2276" s="4" t="s">
        <v>3</v>
      </c>
      <c r="K2276" s="4" t="s">
        <v>4</v>
      </c>
      <c r="L2276" s="4" t="s">
        <v>5</v>
      </c>
      <c r="M2276" s="8">
        <v>3</v>
      </c>
      <c r="N2276" s="5">
        <v>80.400000000000006</v>
      </c>
      <c r="O2276" s="6">
        <v>0.05</v>
      </c>
      <c r="P2276" s="5">
        <v>42.82</v>
      </c>
      <c r="Q2276" s="5">
        <f t="shared" si="140"/>
        <v>229.14000000000001</v>
      </c>
      <c r="R2276" s="5">
        <f t="shared" si="141"/>
        <v>128.46</v>
      </c>
      <c r="S2276" s="5">
        <f t="shared" si="142"/>
        <v>100.68</v>
      </c>
      <c r="T2276" s="7">
        <f t="shared" si="143"/>
        <v>0.43938203718250851</v>
      </c>
    </row>
    <row r="2277" spans="1:20" ht="15.6">
      <c r="A2277" s="2">
        <v>2268</v>
      </c>
      <c r="B2277" s="3">
        <v>46331</v>
      </c>
      <c r="C2277" s="4">
        <f>YEAR(SalesDataTable[[#This Row],[Order Date]])</f>
        <v>2026</v>
      </c>
      <c r="D2277" s="16" t="str">
        <f>"Q"&amp;ROUNDUP(MONTH(SalesDataTable[[#This Row],[Order Date]])/3,0)</f>
        <v>Q4</v>
      </c>
      <c r="E2277" s="4">
        <f>MONTH(SalesDataTable[[#This Row],[Order Date]])</f>
        <v>11</v>
      </c>
      <c r="F2277" s="16" t="str">
        <f>TEXT(SalesDataTable[[#This Row],[Order Date]],"MMM")</f>
        <v>Nov</v>
      </c>
      <c r="G2277" s="4" t="s">
        <v>6</v>
      </c>
      <c r="H2277" s="4" t="s">
        <v>7</v>
      </c>
      <c r="I2277" s="4" t="s">
        <v>19</v>
      </c>
      <c r="J2277" s="4" t="s">
        <v>13</v>
      </c>
      <c r="K2277" s="4" t="s">
        <v>9</v>
      </c>
      <c r="L2277" s="4" t="s">
        <v>37</v>
      </c>
      <c r="M2277" s="8">
        <v>4</v>
      </c>
      <c r="N2277" s="5">
        <v>151.38999999999999</v>
      </c>
      <c r="O2277" s="6">
        <v>0.05</v>
      </c>
      <c r="P2277" s="5">
        <v>80.66</v>
      </c>
      <c r="Q2277" s="5">
        <f t="shared" si="140"/>
        <v>575.28199999999993</v>
      </c>
      <c r="R2277" s="5">
        <f t="shared" si="141"/>
        <v>322.64</v>
      </c>
      <c r="S2277" s="5">
        <f t="shared" si="142"/>
        <v>252.64199999999994</v>
      </c>
      <c r="T2277" s="7">
        <f t="shared" si="143"/>
        <v>0.43916201097896329</v>
      </c>
    </row>
    <row r="2278" spans="1:20" ht="15.6">
      <c r="A2278" s="2">
        <v>2636</v>
      </c>
      <c r="B2278" s="3">
        <v>46331</v>
      </c>
      <c r="C2278" s="4">
        <f>YEAR(SalesDataTable[[#This Row],[Order Date]])</f>
        <v>2026</v>
      </c>
      <c r="D2278" s="16" t="str">
        <f>"Q"&amp;ROUNDUP(MONTH(SalesDataTable[[#This Row],[Order Date]])/3,0)</f>
        <v>Q4</v>
      </c>
      <c r="E2278" s="4">
        <f>MONTH(SalesDataTable[[#This Row],[Order Date]])</f>
        <v>11</v>
      </c>
      <c r="F2278" s="16" t="str">
        <f>TEXT(SalesDataTable[[#This Row],[Order Date]],"MMM")</f>
        <v>Nov</v>
      </c>
      <c r="G2278" s="4" t="s">
        <v>6</v>
      </c>
      <c r="H2278" s="4" t="s">
        <v>49</v>
      </c>
      <c r="I2278" s="4" t="s">
        <v>19</v>
      </c>
      <c r="J2278" s="4" t="s">
        <v>16</v>
      </c>
      <c r="K2278" s="4" t="s">
        <v>14</v>
      </c>
      <c r="L2278" s="4" t="s">
        <v>32</v>
      </c>
      <c r="M2278" s="8">
        <v>2</v>
      </c>
      <c r="N2278" s="5">
        <v>45.44</v>
      </c>
      <c r="O2278" s="6">
        <v>0.05</v>
      </c>
      <c r="P2278" s="5">
        <v>18.2</v>
      </c>
      <c r="Q2278" s="5">
        <f t="shared" si="140"/>
        <v>86.335999999999999</v>
      </c>
      <c r="R2278" s="5">
        <f t="shared" si="141"/>
        <v>36.4</v>
      </c>
      <c r="S2278" s="5">
        <f t="shared" si="142"/>
        <v>49.936</v>
      </c>
      <c r="T2278" s="7">
        <f t="shared" si="143"/>
        <v>0.57839140103780584</v>
      </c>
    </row>
    <row r="2279" spans="1:20" ht="15.6">
      <c r="A2279" s="2">
        <v>3255</v>
      </c>
      <c r="B2279" s="3">
        <v>46331</v>
      </c>
      <c r="C2279" s="4">
        <f>YEAR(SalesDataTable[[#This Row],[Order Date]])</f>
        <v>2026</v>
      </c>
      <c r="D2279" s="16" t="str">
        <f>"Q"&amp;ROUNDUP(MONTH(SalesDataTable[[#This Row],[Order Date]])/3,0)</f>
        <v>Q4</v>
      </c>
      <c r="E2279" s="4">
        <f>MONTH(SalesDataTable[[#This Row],[Order Date]])</f>
        <v>11</v>
      </c>
      <c r="F2279" s="16" t="str">
        <f>TEXT(SalesDataTable[[#This Row],[Order Date]],"MMM")</f>
        <v>Nov</v>
      </c>
      <c r="G2279" s="4" t="s">
        <v>20</v>
      </c>
      <c r="H2279" s="4" t="s">
        <v>47</v>
      </c>
      <c r="I2279" s="4" t="s">
        <v>2</v>
      </c>
      <c r="J2279" s="4" t="s">
        <v>13</v>
      </c>
      <c r="K2279" s="4" t="s">
        <v>9</v>
      </c>
      <c r="L2279" s="4" t="s">
        <v>46</v>
      </c>
      <c r="M2279" s="8">
        <v>2</v>
      </c>
      <c r="N2279" s="5">
        <v>70.790000000000006</v>
      </c>
      <c r="O2279" s="6">
        <v>0.15</v>
      </c>
      <c r="P2279" s="5">
        <v>33.32</v>
      </c>
      <c r="Q2279" s="5">
        <f t="shared" si="140"/>
        <v>120.343</v>
      </c>
      <c r="R2279" s="5">
        <f t="shared" si="141"/>
        <v>66.64</v>
      </c>
      <c r="S2279" s="5">
        <f t="shared" si="142"/>
        <v>53.703000000000003</v>
      </c>
      <c r="T2279" s="7">
        <f t="shared" si="143"/>
        <v>0.44624947026416162</v>
      </c>
    </row>
    <row r="2280" spans="1:20" ht="15.6">
      <c r="A2280" s="2">
        <v>4326</v>
      </c>
      <c r="B2280" s="3">
        <v>46331</v>
      </c>
      <c r="C2280" s="4">
        <f>YEAR(SalesDataTable[[#This Row],[Order Date]])</f>
        <v>2026</v>
      </c>
      <c r="D2280" s="16" t="str">
        <f>"Q"&amp;ROUNDUP(MONTH(SalesDataTable[[#This Row],[Order Date]])/3,0)</f>
        <v>Q4</v>
      </c>
      <c r="E2280" s="4">
        <f>MONTH(SalesDataTable[[#This Row],[Order Date]])</f>
        <v>11</v>
      </c>
      <c r="F2280" s="16" t="str">
        <f>TEXT(SalesDataTable[[#This Row],[Order Date]],"MMM")</f>
        <v>Nov</v>
      </c>
      <c r="G2280" s="4" t="s">
        <v>11</v>
      </c>
      <c r="H2280" s="4" t="s">
        <v>25</v>
      </c>
      <c r="I2280" s="4" t="s">
        <v>19</v>
      </c>
      <c r="J2280" s="4" t="s">
        <v>3</v>
      </c>
      <c r="K2280" s="4" t="s">
        <v>14</v>
      </c>
      <c r="L2280" s="4" t="s">
        <v>15</v>
      </c>
      <c r="M2280" s="8">
        <v>1</v>
      </c>
      <c r="N2280" s="5">
        <v>35.630000000000003</v>
      </c>
      <c r="O2280" s="6">
        <v>0</v>
      </c>
      <c r="P2280" s="5">
        <v>13.47</v>
      </c>
      <c r="Q2280" s="5">
        <f t="shared" si="140"/>
        <v>35.630000000000003</v>
      </c>
      <c r="R2280" s="5">
        <f t="shared" si="141"/>
        <v>13.47</v>
      </c>
      <c r="S2280" s="5">
        <f t="shared" si="142"/>
        <v>22.160000000000004</v>
      </c>
      <c r="T2280" s="7">
        <f t="shared" si="143"/>
        <v>0.62194779680044909</v>
      </c>
    </row>
    <row r="2281" spans="1:20" ht="15.6">
      <c r="A2281" s="2">
        <v>4346</v>
      </c>
      <c r="B2281" s="3">
        <v>46331</v>
      </c>
      <c r="C2281" s="4">
        <f>YEAR(SalesDataTable[[#This Row],[Order Date]])</f>
        <v>2026</v>
      </c>
      <c r="D2281" s="16" t="str">
        <f>"Q"&amp;ROUNDUP(MONTH(SalesDataTable[[#This Row],[Order Date]])/3,0)</f>
        <v>Q4</v>
      </c>
      <c r="E2281" s="4">
        <f>MONTH(SalesDataTable[[#This Row],[Order Date]])</f>
        <v>11</v>
      </c>
      <c r="F2281" s="16" t="str">
        <f>TEXT(SalesDataTable[[#This Row],[Order Date]],"MMM")</f>
        <v>Nov</v>
      </c>
      <c r="G2281" s="4" t="s">
        <v>0</v>
      </c>
      <c r="H2281" s="4" t="s">
        <v>50</v>
      </c>
      <c r="I2281" s="4" t="s">
        <v>2</v>
      </c>
      <c r="J2281" s="4" t="s">
        <v>16</v>
      </c>
      <c r="K2281" s="4" t="s">
        <v>9</v>
      </c>
      <c r="L2281" s="4" t="s">
        <v>46</v>
      </c>
      <c r="M2281" s="8">
        <v>3</v>
      </c>
      <c r="N2281" s="5">
        <v>73.010000000000005</v>
      </c>
      <c r="O2281" s="6">
        <v>0.15</v>
      </c>
      <c r="P2281" s="5">
        <v>32.49</v>
      </c>
      <c r="Q2281" s="5">
        <f t="shared" si="140"/>
        <v>186.17550000000003</v>
      </c>
      <c r="R2281" s="5">
        <f t="shared" si="141"/>
        <v>97.47</v>
      </c>
      <c r="S2281" s="5">
        <f t="shared" si="142"/>
        <v>88.705500000000029</v>
      </c>
      <c r="T2281" s="7">
        <f t="shared" si="143"/>
        <v>0.47646172562984934</v>
      </c>
    </row>
    <row r="2282" spans="1:20" ht="15.6">
      <c r="A2282" s="2">
        <v>266</v>
      </c>
      <c r="B2282" s="3">
        <v>46332</v>
      </c>
      <c r="C2282" s="4">
        <f>YEAR(SalesDataTable[[#This Row],[Order Date]])</f>
        <v>2026</v>
      </c>
      <c r="D2282" s="16" t="str">
        <f>"Q"&amp;ROUNDUP(MONTH(SalesDataTable[[#This Row],[Order Date]])/3,0)</f>
        <v>Q4</v>
      </c>
      <c r="E2282" s="4">
        <f>MONTH(SalesDataTable[[#This Row],[Order Date]])</f>
        <v>11</v>
      </c>
      <c r="F2282" s="16" t="str">
        <f>TEXT(SalesDataTable[[#This Row],[Order Date]],"MMM")</f>
        <v>Nov</v>
      </c>
      <c r="G2282" s="4" t="s">
        <v>6</v>
      </c>
      <c r="H2282" s="4" t="s">
        <v>7</v>
      </c>
      <c r="I2282" s="4" t="s">
        <v>28</v>
      </c>
      <c r="J2282" s="4" t="s">
        <v>16</v>
      </c>
      <c r="K2282" s="4" t="s">
        <v>9</v>
      </c>
      <c r="L2282" s="4" t="s">
        <v>10</v>
      </c>
      <c r="M2282" s="8">
        <v>1</v>
      </c>
      <c r="N2282" s="5">
        <v>93.48</v>
      </c>
      <c r="O2282" s="6">
        <v>0.05</v>
      </c>
      <c r="P2282" s="5">
        <v>46.34</v>
      </c>
      <c r="Q2282" s="5">
        <f t="shared" si="140"/>
        <v>88.805999999999997</v>
      </c>
      <c r="R2282" s="5">
        <f t="shared" si="141"/>
        <v>46.34</v>
      </c>
      <c r="S2282" s="5">
        <f t="shared" si="142"/>
        <v>42.465999999999994</v>
      </c>
      <c r="T2282" s="7">
        <f t="shared" si="143"/>
        <v>0.47818841069297113</v>
      </c>
    </row>
    <row r="2283" spans="1:20" ht="15.6">
      <c r="A2283" s="2">
        <v>274</v>
      </c>
      <c r="B2283" s="3">
        <v>46332</v>
      </c>
      <c r="C2283" s="4">
        <f>YEAR(SalesDataTable[[#This Row],[Order Date]])</f>
        <v>2026</v>
      </c>
      <c r="D2283" s="16" t="str">
        <f>"Q"&amp;ROUNDUP(MONTH(SalesDataTable[[#This Row],[Order Date]])/3,0)</f>
        <v>Q4</v>
      </c>
      <c r="E2283" s="4">
        <f>MONTH(SalesDataTable[[#This Row],[Order Date]])</f>
        <v>11</v>
      </c>
      <c r="F2283" s="16" t="str">
        <f>TEXT(SalesDataTable[[#This Row],[Order Date]],"MMM")</f>
        <v>Nov</v>
      </c>
      <c r="G2283" s="4" t="s">
        <v>6</v>
      </c>
      <c r="H2283" s="4" t="s">
        <v>7</v>
      </c>
      <c r="I2283" s="4" t="s">
        <v>2</v>
      </c>
      <c r="J2283" s="4" t="s">
        <v>16</v>
      </c>
      <c r="K2283" s="4" t="s">
        <v>4</v>
      </c>
      <c r="L2283" s="4" t="s">
        <v>5</v>
      </c>
      <c r="M2283" s="8">
        <v>1</v>
      </c>
      <c r="N2283" s="5">
        <v>82.89</v>
      </c>
      <c r="O2283" s="6">
        <v>0</v>
      </c>
      <c r="P2283" s="5">
        <v>41.44</v>
      </c>
      <c r="Q2283" s="5">
        <f t="shared" si="140"/>
        <v>82.89</v>
      </c>
      <c r="R2283" s="5">
        <f t="shared" si="141"/>
        <v>41.44</v>
      </c>
      <c r="S2283" s="5">
        <f t="shared" si="142"/>
        <v>41.45</v>
      </c>
      <c r="T2283" s="7">
        <f t="shared" si="143"/>
        <v>0.50006032090722652</v>
      </c>
    </row>
    <row r="2284" spans="1:20" ht="15.6">
      <c r="A2284" s="2">
        <v>1135</v>
      </c>
      <c r="B2284" s="3">
        <v>46332</v>
      </c>
      <c r="C2284" s="4">
        <f>YEAR(SalesDataTable[[#This Row],[Order Date]])</f>
        <v>2026</v>
      </c>
      <c r="D2284" s="16" t="str">
        <f>"Q"&amp;ROUNDUP(MONTH(SalesDataTable[[#This Row],[Order Date]])/3,0)</f>
        <v>Q4</v>
      </c>
      <c r="E2284" s="4">
        <f>MONTH(SalesDataTable[[#This Row],[Order Date]])</f>
        <v>11</v>
      </c>
      <c r="F2284" s="16" t="str">
        <f>TEXT(SalesDataTable[[#This Row],[Order Date]],"MMM")</f>
        <v>Nov</v>
      </c>
      <c r="G2284" s="4" t="s">
        <v>20</v>
      </c>
      <c r="H2284" s="4" t="s">
        <v>31</v>
      </c>
      <c r="I2284" s="4" t="s">
        <v>2</v>
      </c>
      <c r="J2284" s="4" t="s">
        <v>13</v>
      </c>
      <c r="K2284" s="4" t="s">
        <v>14</v>
      </c>
      <c r="L2284" s="4" t="s">
        <v>15</v>
      </c>
      <c r="M2284" s="8">
        <v>2</v>
      </c>
      <c r="N2284" s="5">
        <v>35.71</v>
      </c>
      <c r="O2284" s="6">
        <v>0.2</v>
      </c>
      <c r="P2284" s="5">
        <v>13.48</v>
      </c>
      <c r="Q2284" s="5">
        <f t="shared" si="140"/>
        <v>57.136000000000003</v>
      </c>
      <c r="R2284" s="5">
        <f t="shared" si="141"/>
        <v>26.96</v>
      </c>
      <c r="S2284" s="5">
        <f t="shared" si="142"/>
        <v>30.176000000000002</v>
      </c>
      <c r="T2284" s="7">
        <f t="shared" si="143"/>
        <v>0.52814337720526461</v>
      </c>
    </row>
    <row r="2285" spans="1:20" ht="15.6">
      <c r="A2285" s="2">
        <v>2166</v>
      </c>
      <c r="B2285" s="3">
        <v>46332</v>
      </c>
      <c r="C2285" s="4">
        <f>YEAR(SalesDataTable[[#This Row],[Order Date]])</f>
        <v>2026</v>
      </c>
      <c r="D2285" s="16" t="str">
        <f>"Q"&amp;ROUNDUP(MONTH(SalesDataTable[[#This Row],[Order Date]])/3,0)</f>
        <v>Q4</v>
      </c>
      <c r="E2285" s="4">
        <f>MONTH(SalesDataTable[[#This Row],[Order Date]])</f>
        <v>11</v>
      </c>
      <c r="F2285" s="16" t="str">
        <f>TEXT(SalesDataTable[[#This Row],[Order Date]],"MMM")</f>
        <v>Nov</v>
      </c>
      <c r="G2285" s="4" t="s">
        <v>20</v>
      </c>
      <c r="H2285" s="4" t="s">
        <v>47</v>
      </c>
      <c r="I2285" s="4" t="s">
        <v>19</v>
      </c>
      <c r="J2285" s="4" t="s">
        <v>13</v>
      </c>
      <c r="K2285" s="4" t="s">
        <v>34</v>
      </c>
      <c r="L2285" s="4" t="s">
        <v>35</v>
      </c>
      <c r="M2285" s="8">
        <v>1</v>
      </c>
      <c r="N2285" s="5">
        <v>40.380000000000003</v>
      </c>
      <c r="O2285" s="6">
        <v>0.15</v>
      </c>
      <c r="P2285" s="5">
        <v>14.53</v>
      </c>
      <c r="Q2285" s="5">
        <f t="shared" si="140"/>
        <v>34.323</v>
      </c>
      <c r="R2285" s="5">
        <f t="shared" si="141"/>
        <v>14.53</v>
      </c>
      <c r="S2285" s="5">
        <f t="shared" si="142"/>
        <v>19.792999999999999</v>
      </c>
      <c r="T2285" s="7">
        <f t="shared" si="143"/>
        <v>0.57666870611543275</v>
      </c>
    </row>
    <row r="2286" spans="1:20" ht="15.6">
      <c r="A2286" s="2">
        <v>3620</v>
      </c>
      <c r="B2286" s="3">
        <v>46332</v>
      </c>
      <c r="C2286" s="4">
        <f>YEAR(SalesDataTable[[#This Row],[Order Date]])</f>
        <v>2026</v>
      </c>
      <c r="D2286" s="16" t="str">
        <f>"Q"&amp;ROUNDUP(MONTH(SalesDataTable[[#This Row],[Order Date]])/3,0)</f>
        <v>Q4</v>
      </c>
      <c r="E2286" s="4">
        <f>MONTH(SalesDataTable[[#This Row],[Order Date]])</f>
        <v>11</v>
      </c>
      <c r="F2286" s="16" t="str">
        <f>TEXT(SalesDataTable[[#This Row],[Order Date]],"MMM")</f>
        <v>Nov</v>
      </c>
      <c r="G2286" s="4" t="s">
        <v>6</v>
      </c>
      <c r="H2286" s="4" t="s">
        <v>43</v>
      </c>
      <c r="I2286" s="4" t="s">
        <v>28</v>
      </c>
      <c r="J2286" s="4" t="s">
        <v>13</v>
      </c>
      <c r="K2286" s="4" t="s">
        <v>9</v>
      </c>
      <c r="L2286" s="4" t="s">
        <v>17</v>
      </c>
      <c r="M2286" s="8">
        <v>1</v>
      </c>
      <c r="N2286" s="5">
        <v>142</v>
      </c>
      <c r="O2286" s="6">
        <v>0.05</v>
      </c>
      <c r="P2286" s="5">
        <v>81.099999999999994</v>
      </c>
      <c r="Q2286" s="5">
        <f t="shared" si="140"/>
        <v>134.9</v>
      </c>
      <c r="R2286" s="5">
        <f t="shared" si="141"/>
        <v>81.099999999999994</v>
      </c>
      <c r="S2286" s="5">
        <f t="shared" si="142"/>
        <v>53.800000000000011</v>
      </c>
      <c r="T2286" s="7">
        <f t="shared" si="143"/>
        <v>0.39881393624907346</v>
      </c>
    </row>
    <row r="2287" spans="1:20" ht="15.6">
      <c r="A2287" s="2">
        <v>3986</v>
      </c>
      <c r="B2287" s="3">
        <v>46332</v>
      </c>
      <c r="C2287" s="4">
        <f>YEAR(SalesDataTable[[#This Row],[Order Date]])</f>
        <v>2026</v>
      </c>
      <c r="D2287" s="16" t="str">
        <f>"Q"&amp;ROUNDUP(MONTH(SalesDataTable[[#This Row],[Order Date]])/3,0)</f>
        <v>Q4</v>
      </c>
      <c r="E2287" s="4">
        <f>MONTH(SalesDataTable[[#This Row],[Order Date]])</f>
        <v>11</v>
      </c>
      <c r="F2287" s="16" t="str">
        <f>TEXT(SalesDataTable[[#This Row],[Order Date]],"MMM")</f>
        <v>Nov</v>
      </c>
      <c r="G2287" s="4" t="s">
        <v>0</v>
      </c>
      <c r="H2287" s="4" t="s">
        <v>50</v>
      </c>
      <c r="I2287" s="4" t="s">
        <v>28</v>
      </c>
      <c r="J2287" s="4" t="s">
        <v>13</v>
      </c>
      <c r="K2287" s="4" t="s">
        <v>14</v>
      </c>
      <c r="L2287" s="4" t="s">
        <v>15</v>
      </c>
      <c r="M2287" s="8">
        <v>2</v>
      </c>
      <c r="N2287" s="5">
        <v>36.29</v>
      </c>
      <c r="O2287" s="6">
        <v>0.15</v>
      </c>
      <c r="P2287" s="5">
        <v>13.93</v>
      </c>
      <c r="Q2287" s="5">
        <f t="shared" si="140"/>
        <v>61.692999999999998</v>
      </c>
      <c r="R2287" s="5">
        <f t="shared" si="141"/>
        <v>27.86</v>
      </c>
      <c r="S2287" s="5">
        <f t="shared" si="142"/>
        <v>33.832999999999998</v>
      </c>
      <c r="T2287" s="7">
        <f t="shared" si="143"/>
        <v>0.54840905775371596</v>
      </c>
    </row>
    <row r="2288" spans="1:20" ht="15.6">
      <c r="A2288" s="2">
        <v>4384</v>
      </c>
      <c r="B2288" s="3">
        <v>46332</v>
      </c>
      <c r="C2288" s="4">
        <f>YEAR(SalesDataTable[[#This Row],[Order Date]])</f>
        <v>2026</v>
      </c>
      <c r="D2288" s="16" t="str">
        <f>"Q"&amp;ROUNDUP(MONTH(SalesDataTable[[#This Row],[Order Date]])/3,0)</f>
        <v>Q4</v>
      </c>
      <c r="E2288" s="4">
        <f>MONTH(SalesDataTable[[#This Row],[Order Date]])</f>
        <v>11</v>
      </c>
      <c r="F2288" s="16" t="str">
        <f>TEXT(SalesDataTable[[#This Row],[Order Date]],"MMM")</f>
        <v>Nov</v>
      </c>
      <c r="G2288" s="4" t="s">
        <v>20</v>
      </c>
      <c r="H2288" s="4" t="s">
        <v>33</v>
      </c>
      <c r="I2288" s="4" t="s">
        <v>2</v>
      </c>
      <c r="J2288" s="4" t="s">
        <v>13</v>
      </c>
      <c r="K2288" s="4" t="s">
        <v>23</v>
      </c>
      <c r="L2288" s="4" t="s">
        <v>51</v>
      </c>
      <c r="M2288" s="8">
        <v>1</v>
      </c>
      <c r="N2288" s="5">
        <v>121.66</v>
      </c>
      <c r="O2288" s="6">
        <v>0</v>
      </c>
      <c r="P2288" s="5">
        <v>61.66</v>
      </c>
      <c r="Q2288" s="5">
        <f t="shared" si="140"/>
        <v>121.66</v>
      </c>
      <c r="R2288" s="5">
        <f t="shared" si="141"/>
        <v>61.66</v>
      </c>
      <c r="S2288" s="5">
        <f t="shared" si="142"/>
        <v>60</v>
      </c>
      <c r="T2288" s="7">
        <f t="shared" si="143"/>
        <v>0.49317770836758179</v>
      </c>
    </row>
    <row r="2289" spans="1:20" ht="15.6">
      <c r="A2289" s="2">
        <v>4565</v>
      </c>
      <c r="B2289" s="3">
        <v>46332</v>
      </c>
      <c r="C2289" s="4">
        <f>YEAR(SalesDataTable[[#This Row],[Order Date]])</f>
        <v>2026</v>
      </c>
      <c r="D2289" s="16" t="str">
        <f>"Q"&amp;ROUNDUP(MONTH(SalesDataTable[[#This Row],[Order Date]])/3,0)</f>
        <v>Q4</v>
      </c>
      <c r="E2289" s="4">
        <f>MONTH(SalesDataTable[[#This Row],[Order Date]])</f>
        <v>11</v>
      </c>
      <c r="F2289" s="16" t="str">
        <f>TEXT(SalesDataTable[[#This Row],[Order Date]],"MMM")</f>
        <v>Nov</v>
      </c>
      <c r="G2289" s="4" t="s">
        <v>6</v>
      </c>
      <c r="H2289" s="4" t="s">
        <v>49</v>
      </c>
      <c r="I2289" s="4" t="s">
        <v>2</v>
      </c>
      <c r="J2289" s="4" t="s">
        <v>3</v>
      </c>
      <c r="K2289" s="4" t="s">
        <v>23</v>
      </c>
      <c r="L2289" s="4" t="s">
        <v>51</v>
      </c>
      <c r="M2289" s="8">
        <v>3</v>
      </c>
      <c r="N2289" s="5">
        <v>124.65</v>
      </c>
      <c r="O2289" s="6">
        <v>0.05</v>
      </c>
      <c r="P2289" s="5">
        <v>62.27</v>
      </c>
      <c r="Q2289" s="5">
        <f t="shared" si="140"/>
        <v>355.25250000000005</v>
      </c>
      <c r="R2289" s="5">
        <f t="shared" si="141"/>
        <v>186.81</v>
      </c>
      <c r="S2289" s="5">
        <f t="shared" si="142"/>
        <v>168.44250000000005</v>
      </c>
      <c r="T2289" s="7">
        <f t="shared" si="143"/>
        <v>0.47414866890451163</v>
      </c>
    </row>
    <row r="2290" spans="1:20" ht="15.6">
      <c r="A2290" s="2">
        <v>4634</v>
      </c>
      <c r="B2290" s="3">
        <v>46332</v>
      </c>
      <c r="C2290" s="4">
        <f>YEAR(SalesDataTable[[#This Row],[Order Date]])</f>
        <v>2026</v>
      </c>
      <c r="D2290" s="16" t="str">
        <f>"Q"&amp;ROUNDUP(MONTH(SalesDataTable[[#This Row],[Order Date]])/3,0)</f>
        <v>Q4</v>
      </c>
      <c r="E2290" s="4">
        <f>MONTH(SalesDataTable[[#This Row],[Order Date]])</f>
        <v>11</v>
      </c>
      <c r="F2290" s="16" t="str">
        <f>TEXT(SalesDataTable[[#This Row],[Order Date]],"MMM")</f>
        <v>Nov</v>
      </c>
      <c r="G2290" s="4" t="s">
        <v>0</v>
      </c>
      <c r="H2290" s="4" t="s">
        <v>50</v>
      </c>
      <c r="I2290" s="4" t="s">
        <v>2</v>
      </c>
      <c r="J2290" s="4" t="s">
        <v>13</v>
      </c>
      <c r="K2290" s="4" t="s">
        <v>4</v>
      </c>
      <c r="L2290" s="4" t="s">
        <v>5</v>
      </c>
      <c r="M2290" s="8">
        <v>2</v>
      </c>
      <c r="N2290" s="5">
        <v>80.61</v>
      </c>
      <c r="O2290" s="6">
        <v>0</v>
      </c>
      <c r="P2290" s="5">
        <v>43.72</v>
      </c>
      <c r="Q2290" s="5">
        <f t="shared" si="140"/>
        <v>161.22</v>
      </c>
      <c r="R2290" s="5">
        <f t="shared" si="141"/>
        <v>87.44</v>
      </c>
      <c r="S2290" s="5">
        <f t="shared" si="142"/>
        <v>73.78</v>
      </c>
      <c r="T2290" s="7">
        <f t="shared" si="143"/>
        <v>0.45763552909068356</v>
      </c>
    </row>
    <row r="2291" spans="1:20" ht="15.6">
      <c r="A2291" s="2">
        <v>104</v>
      </c>
      <c r="B2291" s="3">
        <v>46333</v>
      </c>
      <c r="C2291" s="4">
        <f>YEAR(SalesDataTable[[#This Row],[Order Date]])</f>
        <v>2026</v>
      </c>
      <c r="D2291" s="16" t="str">
        <f>"Q"&amp;ROUNDUP(MONTH(SalesDataTable[[#This Row],[Order Date]])/3,0)</f>
        <v>Q4</v>
      </c>
      <c r="E2291" s="4">
        <f>MONTH(SalesDataTable[[#This Row],[Order Date]])</f>
        <v>11</v>
      </c>
      <c r="F2291" s="16" t="str">
        <f>TEXT(SalesDataTable[[#This Row],[Order Date]],"MMM")</f>
        <v>Nov</v>
      </c>
      <c r="G2291" s="4" t="s">
        <v>6</v>
      </c>
      <c r="H2291" s="4" t="s">
        <v>41</v>
      </c>
      <c r="I2291" s="4" t="s">
        <v>2</v>
      </c>
      <c r="J2291" s="4" t="s">
        <v>13</v>
      </c>
      <c r="K2291" s="4" t="s">
        <v>9</v>
      </c>
      <c r="L2291" s="4" t="s">
        <v>37</v>
      </c>
      <c r="M2291" s="8">
        <v>1</v>
      </c>
      <c r="N2291" s="5">
        <v>153.96</v>
      </c>
      <c r="O2291" s="6">
        <v>0</v>
      </c>
      <c r="P2291" s="5">
        <v>80.62</v>
      </c>
      <c r="Q2291" s="5">
        <f t="shared" si="140"/>
        <v>153.96</v>
      </c>
      <c r="R2291" s="5">
        <f t="shared" si="141"/>
        <v>80.62</v>
      </c>
      <c r="S2291" s="5">
        <f t="shared" si="142"/>
        <v>73.34</v>
      </c>
      <c r="T2291" s="7">
        <f t="shared" si="143"/>
        <v>0.47635749545336453</v>
      </c>
    </row>
    <row r="2292" spans="1:20" ht="15.6">
      <c r="A2292" s="2">
        <v>181</v>
      </c>
      <c r="B2292" s="3">
        <v>46333</v>
      </c>
      <c r="C2292" s="4">
        <f>YEAR(SalesDataTable[[#This Row],[Order Date]])</f>
        <v>2026</v>
      </c>
      <c r="D2292" s="16" t="str">
        <f>"Q"&amp;ROUNDUP(MONTH(SalesDataTable[[#This Row],[Order Date]])/3,0)</f>
        <v>Q4</v>
      </c>
      <c r="E2292" s="4">
        <f>MONTH(SalesDataTable[[#This Row],[Order Date]])</f>
        <v>11</v>
      </c>
      <c r="F2292" s="16" t="str">
        <f>TEXT(SalesDataTable[[#This Row],[Order Date]],"MMM")</f>
        <v>Nov</v>
      </c>
      <c r="G2292" s="4" t="s">
        <v>6</v>
      </c>
      <c r="H2292" s="4" t="s">
        <v>7</v>
      </c>
      <c r="I2292" s="4" t="s">
        <v>19</v>
      </c>
      <c r="J2292" s="4" t="s">
        <v>3</v>
      </c>
      <c r="K2292" s="4" t="s">
        <v>14</v>
      </c>
      <c r="L2292" s="4" t="s">
        <v>15</v>
      </c>
      <c r="M2292" s="8">
        <v>1</v>
      </c>
      <c r="N2292" s="5">
        <v>35.58</v>
      </c>
      <c r="O2292" s="6">
        <v>0</v>
      </c>
      <c r="P2292" s="5">
        <v>13.4</v>
      </c>
      <c r="Q2292" s="5">
        <f t="shared" si="140"/>
        <v>35.58</v>
      </c>
      <c r="R2292" s="5">
        <f t="shared" si="141"/>
        <v>13.4</v>
      </c>
      <c r="S2292" s="5">
        <f t="shared" si="142"/>
        <v>22.18</v>
      </c>
      <c r="T2292" s="7">
        <f t="shared" si="143"/>
        <v>0.62338392355255767</v>
      </c>
    </row>
    <row r="2293" spans="1:20" ht="15.6">
      <c r="A2293" s="2">
        <v>823</v>
      </c>
      <c r="B2293" s="3">
        <v>46333</v>
      </c>
      <c r="C2293" s="4">
        <f>YEAR(SalesDataTable[[#This Row],[Order Date]])</f>
        <v>2026</v>
      </c>
      <c r="D2293" s="16" t="str">
        <f>"Q"&amp;ROUNDUP(MONTH(SalesDataTable[[#This Row],[Order Date]])/3,0)</f>
        <v>Q4</v>
      </c>
      <c r="E2293" s="4">
        <f>MONTH(SalesDataTable[[#This Row],[Order Date]])</f>
        <v>11</v>
      </c>
      <c r="F2293" s="16" t="str">
        <f>TEXT(SalesDataTable[[#This Row],[Order Date]],"MMM")</f>
        <v>Nov</v>
      </c>
      <c r="G2293" s="4" t="s">
        <v>0</v>
      </c>
      <c r="H2293" s="4" t="s">
        <v>1</v>
      </c>
      <c r="I2293" s="4" t="s">
        <v>28</v>
      </c>
      <c r="J2293" s="4" t="s">
        <v>13</v>
      </c>
      <c r="K2293" s="4" t="s">
        <v>34</v>
      </c>
      <c r="L2293" s="4" t="s">
        <v>42</v>
      </c>
      <c r="M2293" s="8">
        <v>5</v>
      </c>
      <c r="N2293" s="5">
        <v>36.369999999999997</v>
      </c>
      <c r="O2293" s="6">
        <v>0.15</v>
      </c>
      <c r="P2293" s="5">
        <v>13.65</v>
      </c>
      <c r="Q2293" s="5">
        <f t="shared" si="140"/>
        <v>154.57249999999999</v>
      </c>
      <c r="R2293" s="5">
        <f t="shared" si="141"/>
        <v>68.25</v>
      </c>
      <c r="S2293" s="5">
        <f t="shared" si="142"/>
        <v>86.322499999999991</v>
      </c>
      <c r="T2293" s="7">
        <f t="shared" si="143"/>
        <v>0.55845962250723769</v>
      </c>
    </row>
    <row r="2294" spans="1:20" ht="15.6">
      <c r="A2294" s="2">
        <v>1730</v>
      </c>
      <c r="B2294" s="3">
        <v>46333</v>
      </c>
      <c r="C2294" s="4">
        <f>YEAR(SalesDataTable[[#This Row],[Order Date]])</f>
        <v>2026</v>
      </c>
      <c r="D2294" s="16" t="str">
        <f>"Q"&amp;ROUNDUP(MONTH(SalesDataTable[[#This Row],[Order Date]])/3,0)</f>
        <v>Q4</v>
      </c>
      <c r="E2294" s="4">
        <f>MONTH(SalesDataTable[[#This Row],[Order Date]])</f>
        <v>11</v>
      </c>
      <c r="F2294" s="16" t="str">
        <f>TEXT(SalesDataTable[[#This Row],[Order Date]],"MMM")</f>
        <v>Nov</v>
      </c>
      <c r="G2294" s="4" t="s">
        <v>20</v>
      </c>
      <c r="H2294" s="4" t="s">
        <v>21</v>
      </c>
      <c r="I2294" s="4" t="s">
        <v>28</v>
      </c>
      <c r="J2294" s="4" t="s">
        <v>3</v>
      </c>
      <c r="K2294" s="4" t="s">
        <v>9</v>
      </c>
      <c r="L2294" s="4" t="s">
        <v>37</v>
      </c>
      <c r="M2294" s="8">
        <v>2</v>
      </c>
      <c r="N2294" s="5">
        <v>151.55000000000001</v>
      </c>
      <c r="O2294" s="6">
        <v>0.1</v>
      </c>
      <c r="P2294" s="5">
        <v>80.48</v>
      </c>
      <c r="Q2294" s="5">
        <f t="shared" si="140"/>
        <v>272.79000000000002</v>
      </c>
      <c r="R2294" s="5">
        <f t="shared" si="141"/>
        <v>160.96</v>
      </c>
      <c r="S2294" s="5">
        <f t="shared" si="142"/>
        <v>111.83000000000001</v>
      </c>
      <c r="T2294" s="7">
        <f t="shared" si="143"/>
        <v>0.40994904505297114</v>
      </c>
    </row>
    <row r="2295" spans="1:20" ht="15.6">
      <c r="A2295" s="2">
        <v>2710</v>
      </c>
      <c r="B2295" s="3">
        <v>46333</v>
      </c>
      <c r="C2295" s="4">
        <f>YEAR(SalesDataTable[[#This Row],[Order Date]])</f>
        <v>2026</v>
      </c>
      <c r="D2295" s="16" t="str">
        <f>"Q"&amp;ROUNDUP(MONTH(SalesDataTable[[#This Row],[Order Date]])/3,0)</f>
        <v>Q4</v>
      </c>
      <c r="E2295" s="4">
        <f>MONTH(SalesDataTable[[#This Row],[Order Date]])</f>
        <v>11</v>
      </c>
      <c r="F2295" s="16" t="str">
        <f>TEXT(SalesDataTable[[#This Row],[Order Date]],"MMM")</f>
        <v>Nov</v>
      </c>
      <c r="G2295" s="4" t="s">
        <v>0</v>
      </c>
      <c r="H2295" s="4" t="s">
        <v>36</v>
      </c>
      <c r="I2295" s="4" t="s">
        <v>19</v>
      </c>
      <c r="J2295" s="4" t="s">
        <v>13</v>
      </c>
      <c r="K2295" s="4" t="s">
        <v>23</v>
      </c>
      <c r="L2295" s="4" t="s">
        <v>40</v>
      </c>
      <c r="M2295" s="8">
        <v>2</v>
      </c>
      <c r="N2295" s="5">
        <v>80.67</v>
      </c>
      <c r="O2295" s="6">
        <v>0</v>
      </c>
      <c r="P2295" s="5">
        <v>40.5</v>
      </c>
      <c r="Q2295" s="5">
        <f t="shared" si="140"/>
        <v>161.34</v>
      </c>
      <c r="R2295" s="5">
        <f t="shared" si="141"/>
        <v>81</v>
      </c>
      <c r="S2295" s="5">
        <f t="shared" si="142"/>
        <v>80.34</v>
      </c>
      <c r="T2295" s="7">
        <f t="shared" si="143"/>
        <v>0.49795462997396805</v>
      </c>
    </row>
    <row r="2296" spans="1:20" ht="15.6">
      <c r="A2296" s="2">
        <v>3018</v>
      </c>
      <c r="B2296" s="3">
        <v>46333</v>
      </c>
      <c r="C2296" s="4">
        <f>YEAR(SalesDataTable[[#This Row],[Order Date]])</f>
        <v>2026</v>
      </c>
      <c r="D2296" s="16" t="str">
        <f>"Q"&amp;ROUNDUP(MONTH(SalesDataTable[[#This Row],[Order Date]])/3,0)</f>
        <v>Q4</v>
      </c>
      <c r="E2296" s="4">
        <f>MONTH(SalesDataTable[[#This Row],[Order Date]])</f>
        <v>11</v>
      </c>
      <c r="F2296" s="16" t="str">
        <f>TEXT(SalesDataTable[[#This Row],[Order Date]],"MMM")</f>
        <v>Nov</v>
      </c>
      <c r="G2296" s="4" t="s">
        <v>20</v>
      </c>
      <c r="H2296" s="4" t="s">
        <v>31</v>
      </c>
      <c r="I2296" s="4" t="s">
        <v>8</v>
      </c>
      <c r="J2296" s="4" t="s">
        <v>16</v>
      </c>
      <c r="K2296" s="4" t="s">
        <v>4</v>
      </c>
      <c r="L2296" s="4" t="s">
        <v>5</v>
      </c>
      <c r="M2296" s="8">
        <v>10</v>
      </c>
      <c r="N2296" s="5">
        <v>81.48</v>
      </c>
      <c r="O2296" s="6">
        <v>0.05</v>
      </c>
      <c r="P2296" s="5">
        <v>43.7</v>
      </c>
      <c r="Q2296" s="5">
        <f t="shared" si="140"/>
        <v>774.06000000000006</v>
      </c>
      <c r="R2296" s="5">
        <f t="shared" si="141"/>
        <v>437</v>
      </c>
      <c r="S2296" s="5">
        <f t="shared" si="142"/>
        <v>337.06000000000006</v>
      </c>
      <c r="T2296" s="7">
        <f t="shared" si="143"/>
        <v>0.43544428080510561</v>
      </c>
    </row>
    <row r="2297" spans="1:20" ht="15.6">
      <c r="A2297" s="2">
        <v>3735</v>
      </c>
      <c r="B2297" s="3">
        <v>46333</v>
      </c>
      <c r="C2297" s="4">
        <f>YEAR(SalesDataTable[[#This Row],[Order Date]])</f>
        <v>2026</v>
      </c>
      <c r="D2297" s="16" t="str">
        <f>"Q"&amp;ROUNDUP(MONTH(SalesDataTable[[#This Row],[Order Date]])/3,0)</f>
        <v>Q4</v>
      </c>
      <c r="E2297" s="4">
        <f>MONTH(SalesDataTable[[#This Row],[Order Date]])</f>
        <v>11</v>
      </c>
      <c r="F2297" s="16" t="str">
        <f>TEXT(SalesDataTable[[#This Row],[Order Date]],"MMM")</f>
        <v>Nov</v>
      </c>
      <c r="G2297" s="4" t="s">
        <v>20</v>
      </c>
      <c r="H2297" s="4" t="s">
        <v>33</v>
      </c>
      <c r="I2297" s="4" t="s">
        <v>19</v>
      </c>
      <c r="J2297" s="4" t="s">
        <v>3</v>
      </c>
      <c r="K2297" s="4" t="s">
        <v>14</v>
      </c>
      <c r="L2297" s="4" t="s">
        <v>48</v>
      </c>
      <c r="M2297" s="8">
        <v>2</v>
      </c>
      <c r="N2297" s="5">
        <v>163.58000000000001</v>
      </c>
      <c r="O2297" s="6">
        <v>0.1</v>
      </c>
      <c r="P2297" s="5">
        <v>88.14</v>
      </c>
      <c r="Q2297" s="5">
        <f t="shared" si="140"/>
        <v>294.44400000000002</v>
      </c>
      <c r="R2297" s="5">
        <f t="shared" si="141"/>
        <v>176.28</v>
      </c>
      <c r="S2297" s="5">
        <f t="shared" si="142"/>
        <v>118.16400000000002</v>
      </c>
      <c r="T2297" s="7">
        <f t="shared" si="143"/>
        <v>0.40131230386762851</v>
      </c>
    </row>
    <row r="2298" spans="1:20" ht="15.6">
      <c r="A2298" s="2">
        <v>4460</v>
      </c>
      <c r="B2298" s="3">
        <v>46333</v>
      </c>
      <c r="C2298" s="4">
        <f>YEAR(SalesDataTable[[#This Row],[Order Date]])</f>
        <v>2026</v>
      </c>
      <c r="D2298" s="16" t="str">
        <f>"Q"&amp;ROUNDUP(MONTH(SalesDataTable[[#This Row],[Order Date]])/3,0)</f>
        <v>Q4</v>
      </c>
      <c r="E2298" s="4">
        <f>MONTH(SalesDataTable[[#This Row],[Order Date]])</f>
        <v>11</v>
      </c>
      <c r="F2298" s="16" t="str">
        <f>TEXT(SalesDataTable[[#This Row],[Order Date]],"MMM")</f>
        <v>Nov</v>
      </c>
      <c r="G2298" s="4" t="s">
        <v>0</v>
      </c>
      <c r="H2298" s="4" t="s">
        <v>36</v>
      </c>
      <c r="I2298" s="4" t="s">
        <v>19</v>
      </c>
      <c r="J2298" s="4" t="s">
        <v>3</v>
      </c>
      <c r="K2298" s="4" t="s">
        <v>9</v>
      </c>
      <c r="L2298" s="4" t="s">
        <v>46</v>
      </c>
      <c r="M2298" s="8">
        <v>2</v>
      </c>
      <c r="N2298" s="5">
        <v>71.88</v>
      </c>
      <c r="O2298" s="6">
        <v>0.15</v>
      </c>
      <c r="P2298" s="5">
        <v>31.65</v>
      </c>
      <c r="Q2298" s="5">
        <f t="shared" si="140"/>
        <v>122.19599999999998</v>
      </c>
      <c r="R2298" s="5">
        <f t="shared" si="141"/>
        <v>63.3</v>
      </c>
      <c r="S2298" s="5">
        <f t="shared" si="142"/>
        <v>58.895999999999987</v>
      </c>
      <c r="T2298" s="7">
        <f t="shared" si="143"/>
        <v>0.48197977020524396</v>
      </c>
    </row>
    <row r="2299" spans="1:20" ht="15.6">
      <c r="A2299" s="2">
        <v>319</v>
      </c>
      <c r="B2299" s="3">
        <v>46334</v>
      </c>
      <c r="C2299" s="4">
        <f>YEAR(SalesDataTable[[#This Row],[Order Date]])</f>
        <v>2026</v>
      </c>
      <c r="D2299" s="16" t="str">
        <f>"Q"&amp;ROUNDUP(MONTH(SalesDataTable[[#This Row],[Order Date]])/3,0)</f>
        <v>Q4</v>
      </c>
      <c r="E2299" s="4">
        <f>MONTH(SalesDataTable[[#This Row],[Order Date]])</f>
        <v>11</v>
      </c>
      <c r="F2299" s="16" t="str">
        <f>TEXT(SalesDataTable[[#This Row],[Order Date]],"MMM")</f>
        <v>Nov</v>
      </c>
      <c r="G2299" s="4" t="s">
        <v>20</v>
      </c>
      <c r="H2299" s="4" t="s">
        <v>33</v>
      </c>
      <c r="I2299" s="4" t="s">
        <v>2</v>
      </c>
      <c r="J2299" s="4" t="s">
        <v>3</v>
      </c>
      <c r="K2299" s="4" t="s">
        <v>14</v>
      </c>
      <c r="L2299" s="4" t="s">
        <v>15</v>
      </c>
      <c r="M2299" s="8">
        <v>2</v>
      </c>
      <c r="N2299" s="5">
        <v>36.299999999999997</v>
      </c>
      <c r="O2299" s="6">
        <v>0.15</v>
      </c>
      <c r="P2299" s="5">
        <v>13.38</v>
      </c>
      <c r="Q2299" s="5">
        <f t="shared" si="140"/>
        <v>61.709999999999994</v>
      </c>
      <c r="R2299" s="5">
        <f t="shared" si="141"/>
        <v>26.76</v>
      </c>
      <c r="S2299" s="5">
        <f t="shared" si="142"/>
        <v>34.949999999999989</v>
      </c>
      <c r="T2299" s="7">
        <f t="shared" si="143"/>
        <v>0.56635877491492448</v>
      </c>
    </row>
    <row r="2300" spans="1:20" ht="15.6">
      <c r="A2300" s="2">
        <v>595</v>
      </c>
      <c r="B2300" s="3">
        <v>46334</v>
      </c>
      <c r="C2300" s="4">
        <f>YEAR(SalesDataTable[[#This Row],[Order Date]])</f>
        <v>2026</v>
      </c>
      <c r="D2300" s="16" t="str">
        <f>"Q"&amp;ROUNDUP(MONTH(SalesDataTable[[#This Row],[Order Date]])/3,0)</f>
        <v>Q4</v>
      </c>
      <c r="E2300" s="4">
        <f>MONTH(SalesDataTable[[#This Row],[Order Date]])</f>
        <v>11</v>
      </c>
      <c r="F2300" s="16" t="str">
        <f>TEXT(SalesDataTable[[#This Row],[Order Date]],"MMM")</f>
        <v>Nov</v>
      </c>
      <c r="G2300" s="4" t="s">
        <v>6</v>
      </c>
      <c r="H2300" s="4" t="s">
        <v>43</v>
      </c>
      <c r="I2300" s="4" t="s">
        <v>2</v>
      </c>
      <c r="J2300" s="4" t="s">
        <v>13</v>
      </c>
      <c r="K2300" s="4" t="s">
        <v>34</v>
      </c>
      <c r="L2300" s="4" t="s">
        <v>42</v>
      </c>
      <c r="M2300" s="8">
        <v>2</v>
      </c>
      <c r="N2300" s="5">
        <v>36.159999999999997</v>
      </c>
      <c r="O2300" s="6">
        <v>0.1</v>
      </c>
      <c r="P2300" s="5">
        <v>13.79</v>
      </c>
      <c r="Q2300" s="5">
        <f t="shared" si="140"/>
        <v>65.087999999999994</v>
      </c>
      <c r="R2300" s="5">
        <f t="shared" si="141"/>
        <v>27.58</v>
      </c>
      <c r="S2300" s="5">
        <f t="shared" si="142"/>
        <v>37.507999999999996</v>
      </c>
      <c r="T2300" s="7">
        <f t="shared" si="143"/>
        <v>0.57626597836774829</v>
      </c>
    </row>
    <row r="2301" spans="1:20" ht="15.6">
      <c r="A2301" s="2">
        <v>1623</v>
      </c>
      <c r="B2301" s="3">
        <v>46334</v>
      </c>
      <c r="C2301" s="4">
        <f>YEAR(SalesDataTable[[#This Row],[Order Date]])</f>
        <v>2026</v>
      </c>
      <c r="D2301" s="16" t="str">
        <f>"Q"&amp;ROUNDUP(MONTH(SalesDataTable[[#This Row],[Order Date]])/3,0)</f>
        <v>Q4</v>
      </c>
      <c r="E2301" s="4">
        <f>MONTH(SalesDataTable[[#This Row],[Order Date]])</f>
        <v>11</v>
      </c>
      <c r="F2301" s="16" t="str">
        <f>TEXT(SalesDataTable[[#This Row],[Order Date]],"MMM")</f>
        <v>Nov</v>
      </c>
      <c r="G2301" s="4" t="s">
        <v>11</v>
      </c>
      <c r="H2301" s="4" t="s">
        <v>25</v>
      </c>
      <c r="I2301" s="4" t="s">
        <v>2</v>
      </c>
      <c r="J2301" s="4" t="s">
        <v>3</v>
      </c>
      <c r="K2301" s="4" t="s">
        <v>14</v>
      </c>
      <c r="L2301" s="4" t="s">
        <v>15</v>
      </c>
      <c r="M2301" s="8">
        <v>2</v>
      </c>
      <c r="N2301" s="5">
        <v>35.49</v>
      </c>
      <c r="O2301" s="6">
        <v>0.1</v>
      </c>
      <c r="P2301" s="5">
        <v>13.78</v>
      </c>
      <c r="Q2301" s="5">
        <f t="shared" si="140"/>
        <v>63.882000000000005</v>
      </c>
      <c r="R2301" s="5">
        <f t="shared" si="141"/>
        <v>27.56</v>
      </c>
      <c r="S2301" s="5">
        <f t="shared" si="142"/>
        <v>36.322000000000003</v>
      </c>
      <c r="T2301" s="7">
        <f t="shared" si="143"/>
        <v>0.56857956857956859</v>
      </c>
    </row>
    <row r="2302" spans="1:20" ht="15.6">
      <c r="A2302" s="2">
        <v>2638</v>
      </c>
      <c r="B2302" s="3">
        <v>46334</v>
      </c>
      <c r="C2302" s="4">
        <f>YEAR(SalesDataTable[[#This Row],[Order Date]])</f>
        <v>2026</v>
      </c>
      <c r="D2302" s="16" t="str">
        <f>"Q"&amp;ROUNDUP(MONTH(SalesDataTable[[#This Row],[Order Date]])/3,0)</f>
        <v>Q4</v>
      </c>
      <c r="E2302" s="4">
        <f>MONTH(SalesDataTable[[#This Row],[Order Date]])</f>
        <v>11</v>
      </c>
      <c r="F2302" s="16" t="str">
        <f>TEXT(SalesDataTable[[#This Row],[Order Date]],"MMM")</f>
        <v>Nov</v>
      </c>
      <c r="G2302" s="4" t="s">
        <v>0</v>
      </c>
      <c r="H2302" s="4" t="s">
        <v>36</v>
      </c>
      <c r="I2302" s="4" t="s">
        <v>2</v>
      </c>
      <c r="J2302" s="4" t="s">
        <v>13</v>
      </c>
      <c r="K2302" s="4" t="s">
        <v>9</v>
      </c>
      <c r="L2302" s="4" t="s">
        <v>46</v>
      </c>
      <c r="M2302" s="8">
        <v>1</v>
      </c>
      <c r="N2302" s="5">
        <v>69.760000000000005</v>
      </c>
      <c r="O2302" s="6">
        <v>0.15</v>
      </c>
      <c r="P2302" s="5">
        <v>32.39</v>
      </c>
      <c r="Q2302" s="5">
        <f t="shared" si="140"/>
        <v>59.295999999999999</v>
      </c>
      <c r="R2302" s="5">
        <f t="shared" si="141"/>
        <v>32.39</v>
      </c>
      <c r="S2302" s="5">
        <f t="shared" si="142"/>
        <v>26.905999999999999</v>
      </c>
      <c r="T2302" s="7">
        <f t="shared" si="143"/>
        <v>0.45375742039935241</v>
      </c>
    </row>
    <row r="2303" spans="1:20" ht="15.6">
      <c r="A2303" s="2">
        <v>2666</v>
      </c>
      <c r="B2303" s="3">
        <v>46334</v>
      </c>
      <c r="C2303" s="4">
        <f>YEAR(SalesDataTable[[#This Row],[Order Date]])</f>
        <v>2026</v>
      </c>
      <c r="D2303" s="16" t="str">
        <f>"Q"&amp;ROUNDUP(MONTH(SalesDataTable[[#This Row],[Order Date]])/3,0)</f>
        <v>Q4</v>
      </c>
      <c r="E2303" s="4">
        <f>MONTH(SalesDataTable[[#This Row],[Order Date]])</f>
        <v>11</v>
      </c>
      <c r="F2303" s="16" t="str">
        <f>TEXT(SalesDataTable[[#This Row],[Order Date]],"MMM")</f>
        <v>Nov</v>
      </c>
      <c r="G2303" s="4" t="s">
        <v>6</v>
      </c>
      <c r="H2303" s="4" t="s">
        <v>43</v>
      </c>
      <c r="I2303" s="4" t="s">
        <v>19</v>
      </c>
      <c r="J2303" s="4" t="s">
        <v>16</v>
      </c>
      <c r="K2303" s="4" t="s">
        <v>23</v>
      </c>
      <c r="L2303" s="4" t="s">
        <v>40</v>
      </c>
      <c r="M2303" s="8">
        <v>6</v>
      </c>
      <c r="N2303" s="5">
        <v>81.37</v>
      </c>
      <c r="O2303" s="6">
        <v>0</v>
      </c>
      <c r="P2303" s="5">
        <v>39.5</v>
      </c>
      <c r="Q2303" s="5">
        <f t="shared" si="140"/>
        <v>488.22</v>
      </c>
      <c r="R2303" s="5">
        <f t="shared" si="141"/>
        <v>237</v>
      </c>
      <c r="S2303" s="5">
        <f t="shared" si="142"/>
        <v>251.22000000000003</v>
      </c>
      <c r="T2303" s="7">
        <f t="shared" si="143"/>
        <v>0.5145631067961165</v>
      </c>
    </row>
    <row r="2304" spans="1:20" ht="15.6">
      <c r="A2304" s="2">
        <v>3505</v>
      </c>
      <c r="B2304" s="3">
        <v>46334</v>
      </c>
      <c r="C2304" s="4">
        <f>YEAR(SalesDataTable[[#This Row],[Order Date]])</f>
        <v>2026</v>
      </c>
      <c r="D2304" s="16" t="str">
        <f>"Q"&amp;ROUNDUP(MONTH(SalesDataTable[[#This Row],[Order Date]])/3,0)</f>
        <v>Q4</v>
      </c>
      <c r="E2304" s="4">
        <f>MONTH(SalesDataTable[[#This Row],[Order Date]])</f>
        <v>11</v>
      </c>
      <c r="F2304" s="16" t="str">
        <f>TEXT(SalesDataTable[[#This Row],[Order Date]],"MMM")</f>
        <v>Nov</v>
      </c>
      <c r="G2304" s="4" t="s">
        <v>6</v>
      </c>
      <c r="H2304" s="4" t="s">
        <v>43</v>
      </c>
      <c r="I2304" s="4" t="s">
        <v>8</v>
      </c>
      <c r="J2304" s="4" t="s">
        <v>3</v>
      </c>
      <c r="K2304" s="4" t="s">
        <v>4</v>
      </c>
      <c r="L2304" s="4" t="s">
        <v>5</v>
      </c>
      <c r="M2304" s="8">
        <v>5</v>
      </c>
      <c r="N2304" s="5">
        <v>82.82</v>
      </c>
      <c r="O2304" s="6">
        <v>0.15</v>
      </c>
      <c r="P2304" s="5">
        <v>43.8</v>
      </c>
      <c r="Q2304" s="5">
        <f t="shared" si="140"/>
        <v>351.98499999999996</v>
      </c>
      <c r="R2304" s="5">
        <f t="shared" si="141"/>
        <v>219</v>
      </c>
      <c r="S2304" s="5">
        <f t="shared" si="142"/>
        <v>132.98499999999996</v>
      </c>
      <c r="T2304" s="7">
        <f t="shared" si="143"/>
        <v>0.37781439549980816</v>
      </c>
    </row>
    <row r="2305" spans="1:20" ht="15.6">
      <c r="A2305" s="2">
        <v>3626</v>
      </c>
      <c r="B2305" s="3">
        <v>46334</v>
      </c>
      <c r="C2305" s="4">
        <f>YEAR(SalesDataTable[[#This Row],[Order Date]])</f>
        <v>2026</v>
      </c>
      <c r="D2305" s="16" t="str">
        <f>"Q"&amp;ROUNDUP(MONTH(SalesDataTable[[#This Row],[Order Date]])/3,0)</f>
        <v>Q4</v>
      </c>
      <c r="E2305" s="4">
        <f>MONTH(SalesDataTable[[#This Row],[Order Date]])</f>
        <v>11</v>
      </c>
      <c r="F2305" s="16" t="str">
        <f>TEXT(SalesDataTable[[#This Row],[Order Date]],"MMM")</f>
        <v>Nov</v>
      </c>
      <c r="G2305" s="4" t="s">
        <v>20</v>
      </c>
      <c r="H2305" s="4" t="s">
        <v>47</v>
      </c>
      <c r="I2305" s="4" t="s">
        <v>8</v>
      </c>
      <c r="J2305" s="4" t="s">
        <v>16</v>
      </c>
      <c r="K2305" s="4" t="s">
        <v>4</v>
      </c>
      <c r="L2305" s="4" t="s">
        <v>22</v>
      </c>
      <c r="M2305" s="8">
        <v>15</v>
      </c>
      <c r="N2305" s="5">
        <v>51.05</v>
      </c>
      <c r="O2305" s="6">
        <v>0.1</v>
      </c>
      <c r="P2305" s="5">
        <v>21.95</v>
      </c>
      <c r="Q2305" s="5">
        <f t="shared" si="140"/>
        <v>689.17500000000007</v>
      </c>
      <c r="R2305" s="5">
        <f t="shared" si="141"/>
        <v>329.25</v>
      </c>
      <c r="S2305" s="5">
        <f t="shared" si="142"/>
        <v>359.92500000000007</v>
      </c>
      <c r="T2305" s="7">
        <f t="shared" si="143"/>
        <v>0.52225486995320491</v>
      </c>
    </row>
    <row r="2306" spans="1:20" ht="15.6">
      <c r="A2306" s="2">
        <v>3801</v>
      </c>
      <c r="B2306" s="3">
        <v>46334</v>
      </c>
      <c r="C2306" s="4">
        <f>YEAR(SalesDataTable[[#This Row],[Order Date]])</f>
        <v>2026</v>
      </c>
      <c r="D2306" s="16" t="str">
        <f>"Q"&amp;ROUNDUP(MONTH(SalesDataTable[[#This Row],[Order Date]])/3,0)</f>
        <v>Q4</v>
      </c>
      <c r="E2306" s="4">
        <f>MONTH(SalesDataTable[[#This Row],[Order Date]])</f>
        <v>11</v>
      </c>
      <c r="F2306" s="16" t="str">
        <f>TEXT(SalesDataTable[[#This Row],[Order Date]],"MMM")</f>
        <v>Nov</v>
      </c>
      <c r="G2306" s="4" t="s">
        <v>0</v>
      </c>
      <c r="H2306" s="4" t="s">
        <v>50</v>
      </c>
      <c r="I2306" s="4" t="s">
        <v>2</v>
      </c>
      <c r="J2306" s="4" t="s">
        <v>3</v>
      </c>
      <c r="K2306" s="4" t="s">
        <v>4</v>
      </c>
      <c r="L2306" s="4" t="s">
        <v>30</v>
      </c>
      <c r="M2306" s="8">
        <v>3</v>
      </c>
      <c r="N2306" s="5">
        <v>101.68</v>
      </c>
      <c r="O2306" s="6">
        <v>0.1</v>
      </c>
      <c r="P2306" s="5">
        <v>51.9</v>
      </c>
      <c r="Q2306" s="5">
        <f t="shared" ref="Q2306:Q2369" si="144">M2306*N2306*(1-O2306)</f>
        <v>274.536</v>
      </c>
      <c r="R2306" s="5">
        <f t="shared" ref="R2306:R2369" si="145">M2306*P2306</f>
        <v>155.69999999999999</v>
      </c>
      <c r="S2306" s="5">
        <f t="shared" ref="S2306:S2369" si="146">Q2306-R2306</f>
        <v>118.83600000000001</v>
      </c>
      <c r="T2306" s="7">
        <f t="shared" ref="T2306:T2369" si="147">IFERROR(S2306/Q2306,0)</f>
        <v>0.43286126409651199</v>
      </c>
    </row>
    <row r="2307" spans="1:20" ht="15.6">
      <c r="A2307" s="2">
        <v>4685</v>
      </c>
      <c r="B2307" s="3">
        <v>46334</v>
      </c>
      <c r="C2307" s="4">
        <f>YEAR(SalesDataTable[[#This Row],[Order Date]])</f>
        <v>2026</v>
      </c>
      <c r="D2307" s="16" t="str">
        <f>"Q"&amp;ROUNDUP(MONTH(SalesDataTable[[#This Row],[Order Date]])/3,0)</f>
        <v>Q4</v>
      </c>
      <c r="E2307" s="4">
        <f>MONTH(SalesDataTable[[#This Row],[Order Date]])</f>
        <v>11</v>
      </c>
      <c r="F2307" s="16" t="str">
        <f>TEXT(SalesDataTable[[#This Row],[Order Date]],"MMM")</f>
        <v>Nov</v>
      </c>
      <c r="G2307" s="4" t="s">
        <v>20</v>
      </c>
      <c r="H2307" s="4" t="s">
        <v>47</v>
      </c>
      <c r="I2307" s="4" t="s">
        <v>8</v>
      </c>
      <c r="J2307" s="4" t="s">
        <v>16</v>
      </c>
      <c r="K2307" s="4" t="s">
        <v>23</v>
      </c>
      <c r="L2307" s="4" t="s">
        <v>40</v>
      </c>
      <c r="M2307" s="8">
        <v>6</v>
      </c>
      <c r="N2307" s="5">
        <v>80.83</v>
      </c>
      <c r="O2307" s="6">
        <v>0.15</v>
      </c>
      <c r="P2307" s="5">
        <v>39.32</v>
      </c>
      <c r="Q2307" s="5">
        <f t="shared" si="144"/>
        <v>412.233</v>
      </c>
      <c r="R2307" s="5">
        <f t="shared" si="145"/>
        <v>235.92000000000002</v>
      </c>
      <c r="S2307" s="5">
        <f t="shared" si="146"/>
        <v>176.31299999999999</v>
      </c>
      <c r="T2307" s="7">
        <f t="shared" si="147"/>
        <v>0.42770229457612563</v>
      </c>
    </row>
    <row r="2308" spans="1:20" ht="15.6">
      <c r="A2308" s="2">
        <v>4843</v>
      </c>
      <c r="B2308" s="3">
        <v>46334</v>
      </c>
      <c r="C2308" s="4">
        <f>YEAR(SalesDataTable[[#This Row],[Order Date]])</f>
        <v>2026</v>
      </c>
      <c r="D2308" s="16" t="str">
        <f>"Q"&amp;ROUNDUP(MONTH(SalesDataTable[[#This Row],[Order Date]])/3,0)</f>
        <v>Q4</v>
      </c>
      <c r="E2308" s="4">
        <f>MONTH(SalesDataTable[[#This Row],[Order Date]])</f>
        <v>11</v>
      </c>
      <c r="F2308" s="16" t="str">
        <f>TEXT(SalesDataTable[[#This Row],[Order Date]],"MMM")</f>
        <v>Nov</v>
      </c>
      <c r="G2308" s="4" t="s">
        <v>6</v>
      </c>
      <c r="H2308" s="4" t="s">
        <v>43</v>
      </c>
      <c r="I2308" s="4" t="s">
        <v>2</v>
      </c>
      <c r="J2308" s="4" t="s">
        <v>13</v>
      </c>
      <c r="K2308" s="4" t="s">
        <v>23</v>
      </c>
      <c r="L2308" s="4" t="s">
        <v>51</v>
      </c>
      <c r="M2308" s="8">
        <v>6</v>
      </c>
      <c r="N2308" s="5">
        <v>123.67</v>
      </c>
      <c r="O2308" s="6">
        <v>0.15</v>
      </c>
      <c r="P2308" s="5">
        <v>60.55</v>
      </c>
      <c r="Q2308" s="5">
        <f t="shared" si="144"/>
        <v>630.71699999999998</v>
      </c>
      <c r="R2308" s="5">
        <f t="shared" si="145"/>
        <v>363.29999999999995</v>
      </c>
      <c r="S2308" s="5">
        <f t="shared" si="146"/>
        <v>267.41700000000003</v>
      </c>
      <c r="T2308" s="7">
        <f t="shared" si="147"/>
        <v>0.42398888883603902</v>
      </c>
    </row>
    <row r="2309" spans="1:20" ht="15.6">
      <c r="A2309" s="2">
        <v>4890</v>
      </c>
      <c r="B2309" s="3">
        <v>46334</v>
      </c>
      <c r="C2309" s="4">
        <f>YEAR(SalesDataTable[[#This Row],[Order Date]])</f>
        <v>2026</v>
      </c>
      <c r="D2309" s="16" t="str">
        <f>"Q"&amp;ROUNDUP(MONTH(SalesDataTable[[#This Row],[Order Date]])/3,0)</f>
        <v>Q4</v>
      </c>
      <c r="E2309" s="4">
        <f>MONTH(SalesDataTable[[#This Row],[Order Date]])</f>
        <v>11</v>
      </c>
      <c r="F2309" s="16" t="str">
        <f>TEXT(SalesDataTable[[#This Row],[Order Date]],"MMM")</f>
        <v>Nov</v>
      </c>
      <c r="G2309" s="4" t="s">
        <v>0</v>
      </c>
      <c r="H2309" s="4" t="s">
        <v>50</v>
      </c>
      <c r="I2309" s="4" t="s">
        <v>2</v>
      </c>
      <c r="J2309" s="4" t="s">
        <v>13</v>
      </c>
      <c r="K2309" s="4" t="s">
        <v>9</v>
      </c>
      <c r="L2309" s="4" t="s">
        <v>10</v>
      </c>
      <c r="M2309" s="8">
        <v>2</v>
      </c>
      <c r="N2309" s="5">
        <v>93.16</v>
      </c>
      <c r="O2309" s="6">
        <v>0.1</v>
      </c>
      <c r="P2309" s="5">
        <v>44.19</v>
      </c>
      <c r="Q2309" s="5">
        <f t="shared" si="144"/>
        <v>167.68799999999999</v>
      </c>
      <c r="R2309" s="5">
        <f t="shared" si="145"/>
        <v>88.38</v>
      </c>
      <c r="S2309" s="5">
        <f t="shared" si="146"/>
        <v>79.307999999999993</v>
      </c>
      <c r="T2309" s="7">
        <f t="shared" si="147"/>
        <v>0.47294976384714471</v>
      </c>
    </row>
    <row r="2310" spans="1:20" ht="15.6">
      <c r="A2310" s="2">
        <v>4913</v>
      </c>
      <c r="B2310" s="3">
        <v>46334</v>
      </c>
      <c r="C2310" s="4">
        <f>YEAR(SalesDataTable[[#This Row],[Order Date]])</f>
        <v>2026</v>
      </c>
      <c r="D2310" s="16" t="str">
        <f>"Q"&amp;ROUNDUP(MONTH(SalesDataTable[[#This Row],[Order Date]])/3,0)</f>
        <v>Q4</v>
      </c>
      <c r="E2310" s="4">
        <f>MONTH(SalesDataTable[[#This Row],[Order Date]])</f>
        <v>11</v>
      </c>
      <c r="F2310" s="16" t="str">
        <f>TEXT(SalesDataTable[[#This Row],[Order Date]],"MMM")</f>
        <v>Nov</v>
      </c>
      <c r="G2310" s="4" t="s">
        <v>11</v>
      </c>
      <c r="H2310" s="4" t="s">
        <v>12</v>
      </c>
      <c r="I2310" s="4" t="s">
        <v>28</v>
      </c>
      <c r="J2310" s="4" t="s">
        <v>13</v>
      </c>
      <c r="K2310" s="4" t="s">
        <v>4</v>
      </c>
      <c r="L2310" s="4" t="s">
        <v>5</v>
      </c>
      <c r="M2310" s="8">
        <v>1</v>
      </c>
      <c r="N2310" s="5">
        <v>83.79</v>
      </c>
      <c r="O2310" s="6">
        <v>0.1</v>
      </c>
      <c r="P2310" s="5">
        <v>42.8</v>
      </c>
      <c r="Q2310" s="5">
        <f t="shared" si="144"/>
        <v>75.411000000000001</v>
      </c>
      <c r="R2310" s="5">
        <f t="shared" si="145"/>
        <v>42.8</v>
      </c>
      <c r="S2310" s="5">
        <f t="shared" si="146"/>
        <v>32.611000000000004</v>
      </c>
      <c r="T2310" s="7">
        <f t="shared" si="147"/>
        <v>0.43244354271923197</v>
      </c>
    </row>
    <row r="2311" spans="1:20" ht="15.6">
      <c r="A2311" s="2">
        <v>5079</v>
      </c>
      <c r="B2311" s="3">
        <v>46334</v>
      </c>
      <c r="C2311" s="4">
        <f>YEAR(SalesDataTable[[#This Row],[Order Date]])</f>
        <v>2026</v>
      </c>
      <c r="D2311" s="16" t="str">
        <f>"Q"&amp;ROUNDUP(MONTH(SalesDataTable[[#This Row],[Order Date]])/3,0)</f>
        <v>Q4</v>
      </c>
      <c r="E2311" s="4">
        <f>MONTH(SalesDataTable[[#This Row],[Order Date]])</f>
        <v>11</v>
      </c>
      <c r="F2311" s="16" t="str">
        <f>TEXT(SalesDataTable[[#This Row],[Order Date]],"MMM")</f>
        <v>Nov</v>
      </c>
      <c r="G2311" s="4" t="s">
        <v>11</v>
      </c>
      <c r="H2311" s="4" t="s">
        <v>52</v>
      </c>
      <c r="I2311" s="4" t="s">
        <v>2</v>
      </c>
      <c r="J2311" s="4" t="s">
        <v>13</v>
      </c>
      <c r="K2311" s="4" t="s">
        <v>34</v>
      </c>
      <c r="L2311" s="4" t="s">
        <v>38</v>
      </c>
      <c r="M2311" s="8">
        <v>1</v>
      </c>
      <c r="N2311" s="5">
        <v>120.98</v>
      </c>
      <c r="O2311" s="6">
        <v>0.1</v>
      </c>
      <c r="P2311" s="5">
        <v>70.59</v>
      </c>
      <c r="Q2311" s="5">
        <f t="shared" si="144"/>
        <v>108.88200000000001</v>
      </c>
      <c r="R2311" s="5">
        <f t="shared" si="145"/>
        <v>70.59</v>
      </c>
      <c r="S2311" s="5">
        <f t="shared" si="146"/>
        <v>38.292000000000002</v>
      </c>
      <c r="T2311" s="7">
        <f t="shared" si="147"/>
        <v>0.35168347385242738</v>
      </c>
    </row>
    <row r="2312" spans="1:20" ht="15.6">
      <c r="A2312" s="2">
        <v>366</v>
      </c>
      <c r="B2312" s="3">
        <v>46335</v>
      </c>
      <c r="C2312" s="4">
        <f>YEAR(SalesDataTable[[#This Row],[Order Date]])</f>
        <v>2026</v>
      </c>
      <c r="D2312" s="16" t="str">
        <f>"Q"&amp;ROUNDUP(MONTH(SalesDataTable[[#This Row],[Order Date]])/3,0)</f>
        <v>Q4</v>
      </c>
      <c r="E2312" s="4">
        <f>MONTH(SalesDataTable[[#This Row],[Order Date]])</f>
        <v>11</v>
      </c>
      <c r="F2312" s="16" t="str">
        <f>TEXT(SalesDataTable[[#This Row],[Order Date]],"MMM")</f>
        <v>Nov</v>
      </c>
      <c r="G2312" s="4" t="s">
        <v>20</v>
      </c>
      <c r="H2312" s="4" t="s">
        <v>47</v>
      </c>
      <c r="I2312" s="4" t="s">
        <v>19</v>
      </c>
      <c r="J2312" s="4" t="s">
        <v>3</v>
      </c>
      <c r="K2312" s="4" t="s">
        <v>9</v>
      </c>
      <c r="L2312" s="4" t="s">
        <v>37</v>
      </c>
      <c r="M2312" s="8">
        <v>1</v>
      </c>
      <c r="N2312" s="5">
        <v>152.05000000000001</v>
      </c>
      <c r="O2312" s="6">
        <v>0.15</v>
      </c>
      <c r="P2312" s="5">
        <v>80.56</v>
      </c>
      <c r="Q2312" s="5">
        <f t="shared" si="144"/>
        <v>129.24250000000001</v>
      </c>
      <c r="R2312" s="5">
        <f t="shared" si="145"/>
        <v>80.56</v>
      </c>
      <c r="S2312" s="5">
        <f t="shared" si="146"/>
        <v>48.682500000000005</v>
      </c>
      <c r="T2312" s="7">
        <f t="shared" si="147"/>
        <v>0.37667562914675901</v>
      </c>
    </row>
    <row r="2313" spans="1:20" ht="15.6">
      <c r="A2313" s="2">
        <v>567</v>
      </c>
      <c r="B2313" s="3">
        <v>46335</v>
      </c>
      <c r="C2313" s="4">
        <f>YEAR(SalesDataTable[[#This Row],[Order Date]])</f>
        <v>2026</v>
      </c>
      <c r="D2313" s="16" t="str">
        <f>"Q"&amp;ROUNDUP(MONTH(SalesDataTable[[#This Row],[Order Date]])/3,0)</f>
        <v>Q4</v>
      </c>
      <c r="E2313" s="4">
        <f>MONTH(SalesDataTable[[#This Row],[Order Date]])</f>
        <v>11</v>
      </c>
      <c r="F2313" s="16" t="str">
        <f>TEXT(SalesDataTable[[#This Row],[Order Date]],"MMM")</f>
        <v>Nov</v>
      </c>
      <c r="G2313" s="4" t="s">
        <v>0</v>
      </c>
      <c r="H2313" s="4" t="s">
        <v>36</v>
      </c>
      <c r="I2313" s="4" t="s">
        <v>19</v>
      </c>
      <c r="J2313" s="4" t="s">
        <v>13</v>
      </c>
      <c r="K2313" s="4" t="s">
        <v>14</v>
      </c>
      <c r="L2313" s="4" t="s">
        <v>15</v>
      </c>
      <c r="M2313" s="8">
        <v>3</v>
      </c>
      <c r="N2313" s="5">
        <v>36.14</v>
      </c>
      <c r="O2313" s="6">
        <v>0.1</v>
      </c>
      <c r="P2313" s="5">
        <v>13.23</v>
      </c>
      <c r="Q2313" s="5">
        <f t="shared" si="144"/>
        <v>97.578000000000003</v>
      </c>
      <c r="R2313" s="5">
        <f t="shared" si="145"/>
        <v>39.69</v>
      </c>
      <c r="S2313" s="5">
        <f t="shared" si="146"/>
        <v>57.888000000000005</v>
      </c>
      <c r="T2313" s="7">
        <f t="shared" si="147"/>
        <v>0.59324847814056447</v>
      </c>
    </row>
    <row r="2314" spans="1:20" ht="15.6">
      <c r="A2314" s="2">
        <v>1051</v>
      </c>
      <c r="B2314" s="3">
        <v>46335</v>
      </c>
      <c r="C2314" s="4">
        <f>YEAR(SalesDataTable[[#This Row],[Order Date]])</f>
        <v>2026</v>
      </c>
      <c r="D2314" s="16" t="str">
        <f>"Q"&amp;ROUNDUP(MONTH(SalesDataTable[[#This Row],[Order Date]])/3,0)</f>
        <v>Q4</v>
      </c>
      <c r="E2314" s="4">
        <f>MONTH(SalesDataTable[[#This Row],[Order Date]])</f>
        <v>11</v>
      </c>
      <c r="F2314" s="16" t="str">
        <f>TEXT(SalesDataTable[[#This Row],[Order Date]],"MMM")</f>
        <v>Nov</v>
      </c>
      <c r="G2314" s="4" t="s">
        <v>20</v>
      </c>
      <c r="H2314" s="4" t="s">
        <v>47</v>
      </c>
      <c r="I2314" s="4" t="s">
        <v>8</v>
      </c>
      <c r="J2314" s="4" t="s">
        <v>16</v>
      </c>
      <c r="K2314" s="4" t="s">
        <v>9</v>
      </c>
      <c r="L2314" s="4" t="s">
        <v>10</v>
      </c>
      <c r="M2314" s="8">
        <v>12</v>
      </c>
      <c r="N2314" s="5">
        <v>90.99</v>
      </c>
      <c r="O2314" s="6">
        <v>0.2</v>
      </c>
      <c r="P2314" s="5">
        <v>45.51</v>
      </c>
      <c r="Q2314" s="5">
        <f t="shared" si="144"/>
        <v>873.50399999999991</v>
      </c>
      <c r="R2314" s="5">
        <f t="shared" si="145"/>
        <v>546.12</v>
      </c>
      <c r="S2314" s="5">
        <f t="shared" si="146"/>
        <v>327.3839999999999</v>
      </c>
      <c r="T2314" s="7">
        <f t="shared" si="147"/>
        <v>0.37479393339927458</v>
      </c>
    </row>
    <row r="2315" spans="1:20" ht="15.6">
      <c r="A2315" s="2">
        <v>1934</v>
      </c>
      <c r="B2315" s="3">
        <v>46335</v>
      </c>
      <c r="C2315" s="4">
        <f>YEAR(SalesDataTable[[#This Row],[Order Date]])</f>
        <v>2026</v>
      </c>
      <c r="D2315" s="16" t="str">
        <f>"Q"&amp;ROUNDUP(MONTH(SalesDataTable[[#This Row],[Order Date]])/3,0)</f>
        <v>Q4</v>
      </c>
      <c r="E2315" s="4">
        <f>MONTH(SalesDataTable[[#This Row],[Order Date]])</f>
        <v>11</v>
      </c>
      <c r="F2315" s="16" t="str">
        <f>TEXT(SalesDataTable[[#This Row],[Order Date]],"MMM")</f>
        <v>Nov</v>
      </c>
      <c r="G2315" s="4" t="s">
        <v>20</v>
      </c>
      <c r="H2315" s="4" t="s">
        <v>47</v>
      </c>
      <c r="I2315" s="4" t="s">
        <v>28</v>
      </c>
      <c r="J2315" s="4" t="s">
        <v>16</v>
      </c>
      <c r="K2315" s="4" t="s">
        <v>4</v>
      </c>
      <c r="L2315" s="4" t="s">
        <v>22</v>
      </c>
      <c r="M2315" s="8">
        <v>1</v>
      </c>
      <c r="N2315" s="5">
        <v>50.55</v>
      </c>
      <c r="O2315" s="6">
        <v>0.05</v>
      </c>
      <c r="P2315" s="5">
        <v>22.09</v>
      </c>
      <c r="Q2315" s="5">
        <f t="shared" si="144"/>
        <v>48.022499999999994</v>
      </c>
      <c r="R2315" s="5">
        <f t="shared" si="145"/>
        <v>22.09</v>
      </c>
      <c r="S2315" s="5">
        <f t="shared" si="146"/>
        <v>25.932499999999994</v>
      </c>
      <c r="T2315" s="7">
        <f t="shared" si="147"/>
        <v>0.54000728825029931</v>
      </c>
    </row>
    <row r="2316" spans="1:20" ht="15.6">
      <c r="A2316" s="2">
        <v>2056</v>
      </c>
      <c r="B2316" s="3">
        <v>46335</v>
      </c>
      <c r="C2316" s="4">
        <f>YEAR(SalesDataTable[[#This Row],[Order Date]])</f>
        <v>2026</v>
      </c>
      <c r="D2316" s="16" t="str">
        <f>"Q"&amp;ROUNDUP(MONTH(SalesDataTable[[#This Row],[Order Date]])/3,0)</f>
        <v>Q4</v>
      </c>
      <c r="E2316" s="4">
        <f>MONTH(SalesDataTable[[#This Row],[Order Date]])</f>
        <v>11</v>
      </c>
      <c r="F2316" s="16" t="str">
        <f>TEXT(SalesDataTable[[#This Row],[Order Date]],"MMM")</f>
        <v>Nov</v>
      </c>
      <c r="G2316" s="4" t="s">
        <v>0</v>
      </c>
      <c r="H2316" s="4" t="s">
        <v>1</v>
      </c>
      <c r="I2316" s="4" t="s">
        <v>19</v>
      </c>
      <c r="J2316" s="4" t="s">
        <v>13</v>
      </c>
      <c r="K2316" s="4" t="s">
        <v>34</v>
      </c>
      <c r="L2316" s="4" t="s">
        <v>45</v>
      </c>
      <c r="M2316" s="8">
        <v>1</v>
      </c>
      <c r="N2316" s="5">
        <v>51.65</v>
      </c>
      <c r="O2316" s="6">
        <v>0.15</v>
      </c>
      <c r="P2316" s="5">
        <v>21.86</v>
      </c>
      <c r="Q2316" s="5">
        <f t="shared" si="144"/>
        <v>43.902499999999996</v>
      </c>
      <c r="R2316" s="5">
        <f t="shared" si="145"/>
        <v>21.86</v>
      </c>
      <c r="S2316" s="5">
        <f t="shared" si="146"/>
        <v>22.042499999999997</v>
      </c>
      <c r="T2316" s="7">
        <f t="shared" si="147"/>
        <v>0.50207846933545919</v>
      </c>
    </row>
    <row r="2317" spans="1:20" ht="15.6">
      <c r="A2317" s="2">
        <v>2115</v>
      </c>
      <c r="B2317" s="3">
        <v>46335</v>
      </c>
      <c r="C2317" s="4">
        <f>YEAR(SalesDataTable[[#This Row],[Order Date]])</f>
        <v>2026</v>
      </c>
      <c r="D2317" s="16" t="str">
        <f>"Q"&amp;ROUNDUP(MONTH(SalesDataTable[[#This Row],[Order Date]])/3,0)</f>
        <v>Q4</v>
      </c>
      <c r="E2317" s="4">
        <f>MONTH(SalesDataTable[[#This Row],[Order Date]])</f>
        <v>11</v>
      </c>
      <c r="F2317" s="16" t="str">
        <f>TEXT(SalesDataTable[[#This Row],[Order Date]],"MMM")</f>
        <v>Nov</v>
      </c>
      <c r="G2317" s="4" t="s">
        <v>6</v>
      </c>
      <c r="H2317" s="4" t="s">
        <v>43</v>
      </c>
      <c r="I2317" s="4" t="s">
        <v>2</v>
      </c>
      <c r="J2317" s="4" t="s">
        <v>13</v>
      </c>
      <c r="K2317" s="4" t="s">
        <v>4</v>
      </c>
      <c r="L2317" s="4" t="s">
        <v>5</v>
      </c>
      <c r="M2317" s="8">
        <v>5</v>
      </c>
      <c r="N2317" s="5">
        <v>82.96</v>
      </c>
      <c r="O2317" s="6">
        <v>0</v>
      </c>
      <c r="P2317" s="5">
        <v>43.55</v>
      </c>
      <c r="Q2317" s="5">
        <f t="shared" si="144"/>
        <v>414.79999999999995</v>
      </c>
      <c r="R2317" s="5">
        <f t="shared" si="145"/>
        <v>217.75</v>
      </c>
      <c r="S2317" s="5">
        <f t="shared" si="146"/>
        <v>197.04999999999995</v>
      </c>
      <c r="T2317" s="7">
        <f t="shared" si="147"/>
        <v>0.47504821600771452</v>
      </c>
    </row>
    <row r="2318" spans="1:20" ht="15.6">
      <c r="A2318" s="2">
        <v>2437</v>
      </c>
      <c r="B2318" s="3">
        <v>46335</v>
      </c>
      <c r="C2318" s="4">
        <f>YEAR(SalesDataTable[[#This Row],[Order Date]])</f>
        <v>2026</v>
      </c>
      <c r="D2318" s="16" t="str">
        <f>"Q"&amp;ROUNDUP(MONTH(SalesDataTable[[#This Row],[Order Date]])/3,0)</f>
        <v>Q4</v>
      </c>
      <c r="E2318" s="4">
        <f>MONTH(SalesDataTable[[#This Row],[Order Date]])</f>
        <v>11</v>
      </c>
      <c r="F2318" s="16" t="str">
        <f>TEXT(SalesDataTable[[#This Row],[Order Date]],"MMM")</f>
        <v>Nov</v>
      </c>
      <c r="G2318" s="4" t="s">
        <v>20</v>
      </c>
      <c r="H2318" s="4" t="s">
        <v>21</v>
      </c>
      <c r="I2318" s="4" t="s">
        <v>28</v>
      </c>
      <c r="J2318" s="4" t="s">
        <v>16</v>
      </c>
      <c r="K2318" s="4" t="s">
        <v>9</v>
      </c>
      <c r="L2318" s="4" t="s">
        <v>46</v>
      </c>
      <c r="M2318" s="8">
        <v>1</v>
      </c>
      <c r="N2318" s="5">
        <v>70.3</v>
      </c>
      <c r="O2318" s="6">
        <v>0.05</v>
      </c>
      <c r="P2318" s="5">
        <v>33.31</v>
      </c>
      <c r="Q2318" s="5">
        <f t="shared" si="144"/>
        <v>66.784999999999997</v>
      </c>
      <c r="R2318" s="5">
        <f t="shared" si="145"/>
        <v>33.31</v>
      </c>
      <c r="S2318" s="5">
        <f t="shared" si="146"/>
        <v>33.474999999999994</v>
      </c>
      <c r="T2318" s="7">
        <f t="shared" si="147"/>
        <v>0.50123530732949007</v>
      </c>
    </row>
    <row r="2319" spans="1:20" ht="15.6">
      <c r="A2319" s="2">
        <v>3380</v>
      </c>
      <c r="B2319" s="3">
        <v>46335</v>
      </c>
      <c r="C2319" s="4">
        <f>YEAR(SalesDataTable[[#This Row],[Order Date]])</f>
        <v>2026</v>
      </c>
      <c r="D2319" s="16" t="str">
        <f>"Q"&amp;ROUNDUP(MONTH(SalesDataTable[[#This Row],[Order Date]])/3,0)</f>
        <v>Q4</v>
      </c>
      <c r="E2319" s="4">
        <f>MONTH(SalesDataTable[[#This Row],[Order Date]])</f>
        <v>11</v>
      </c>
      <c r="F2319" s="16" t="str">
        <f>TEXT(SalesDataTable[[#This Row],[Order Date]],"MMM")</f>
        <v>Nov</v>
      </c>
      <c r="G2319" s="4" t="s">
        <v>11</v>
      </c>
      <c r="H2319" s="4" t="s">
        <v>12</v>
      </c>
      <c r="I2319" s="4" t="s">
        <v>19</v>
      </c>
      <c r="J2319" s="4" t="s">
        <v>3</v>
      </c>
      <c r="K2319" s="4" t="s">
        <v>14</v>
      </c>
      <c r="L2319" s="4" t="s">
        <v>32</v>
      </c>
      <c r="M2319" s="8">
        <v>2</v>
      </c>
      <c r="N2319" s="5">
        <v>47.12</v>
      </c>
      <c r="O2319" s="6">
        <v>0.15</v>
      </c>
      <c r="P2319" s="5">
        <v>18.64</v>
      </c>
      <c r="Q2319" s="5">
        <f t="shared" si="144"/>
        <v>80.103999999999999</v>
      </c>
      <c r="R2319" s="5">
        <f t="shared" si="145"/>
        <v>37.28</v>
      </c>
      <c r="S2319" s="5">
        <f t="shared" si="146"/>
        <v>42.823999999999998</v>
      </c>
      <c r="T2319" s="7">
        <f t="shared" si="147"/>
        <v>0.5346050134824728</v>
      </c>
    </row>
    <row r="2320" spans="1:20" ht="15.6">
      <c r="A2320" s="2">
        <v>3648</v>
      </c>
      <c r="B2320" s="3">
        <v>46335</v>
      </c>
      <c r="C2320" s="4">
        <f>YEAR(SalesDataTable[[#This Row],[Order Date]])</f>
        <v>2026</v>
      </c>
      <c r="D2320" s="16" t="str">
        <f>"Q"&amp;ROUNDUP(MONTH(SalesDataTable[[#This Row],[Order Date]])/3,0)</f>
        <v>Q4</v>
      </c>
      <c r="E2320" s="4">
        <f>MONTH(SalesDataTable[[#This Row],[Order Date]])</f>
        <v>11</v>
      </c>
      <c r="F2320" s="16" t="str">
        <f>TEXT(SalesDataTable[[#This Row],[Order Date]],"MMM")</f>
        <v>Nov</v>
      </c>
      <c r="G2320" s="4" t="s">
        <v>0</v>
      </c>
      <c r="H2320" s="4" t="s">
        <v>50</v>
      </c>
      <c r="I2320" s="4" t="s">
        <v>28</v>
      </c>
      <c r="J2320" s="4" t="s">
        <v>13</v>
      </c>
      <c r="K2320" s="4" t="s">
        <v>34</v>
      </c>
      <c r="L2320" s="4" t="s">
        <v>35</v>
      </c>
      <c r="M2320" s="8">
        <v>4</v>
      </c>
      <c r="N2320" s="5">
        <v>39.82</v>
      </c>
      <c r="O2320" s="6">
        <v>0.2</v>
      </c>
      <c r="P2320" s="5">
        <v>14.98</v>
      </c>
      <c r="Q2320" s="5">
        <f t="shared" si="144"/>
        <v>127.42400000000001</v>
      </c>
      <c r="R2320" s="5">
        <f t="shared" si="145"/>
        <v>59.92</v>
      </c>
      <c r="S2320" s="5">
        <f t="shared" si="146"/>
        <v>67.504000000000005</v>
      </c>
      <c r="T2320" s="7">
        <f t="shared" si="147"/>
        <v>0.52975891511803119</v>
      </c>
    </row>
    <row r="2321" spans="1:20" ht="15.6">
      <c r="A2321" s="2">
        <v>3692</v>
      </c>
      <c r="B2321" s="3">
        <v>46335</v>
      </c>
      <c r="C2321" s="4">
        <f>YEAR(SalesDataTable[[#This Row],[Order Date]])</f>
        <v>2026</v>
      </c>
      <c r="D2321" s="16" t="str">
        <f>"Q"&amp;ROUNDUP(MONTH(SalesDataTable[[#This Row],[Order Date]])/3,0)</f>
        <v>Q4</v>
      </c>
      <c r="E2321" s="4">
        <f>MONTH(SalesDataTable[[#This Row],[Order Date]])</f>
        <v>11</v>
      </c>
      <c r="F2321" s="16" t="str">
        <f>TEXT(SalesDataTable[[#This Row],[Order Date]],"MMM")</f>
        <v>Nov</v>
      </c>
      <c r="G2321" s="4" t="s">
        <v>6</v>
      </c>
      <c r="H2321" s="4" t="s">
        <v>49</v>
      </c>
      <c r="I2321" s="4" t="s">
        <v>2</v>
      </c>
      <c r="J2321" s="4" t="s">
        <v>3</v>
      </c>
      <c r="K2321" s="4" t="s">
        <v>9</v>
      </c>
      <c r="L2321" s="4" t="s">
        <v>37</v>
      </c>
      <c r="M2321" s="8">
        <v>4</v>
      </c>
      <c r="N2321" s="5">
        <v>154.27000000000001</v>
      </c>
      <c r="O2321" s="6">
        <v>0.05</v>
      </c>
      <c r="P2321" s="5">
        <v>78.36</v>
      </c>
      <c r="Q2321" s="5">
        <f t="shared" si="144"/>
        <v>586.226</v>
      </c>
      <c r="R2321" s="5">
        <f t="shared" si="145"/>
        <v>313.44</v>
      </c>
      <c r="S2321" s="5">
        <f t="shared" si="146"/>
        <v>272.786</v>
      </c>
      <c r="T2321" s="7">
        <f t="shared" si="147"/>
        <v>0.46532565938733528</v>
      </c>
    </row>
    <row r="2322" spans="1:20" ht="15.6">
      <c r="A2322" s="2">
        <v>4406</v>
      </c>
      <c r="B2322" s="3">
        <v>46335</v>
      </c>
      <c r="C2322" s="4">
        <f>YEAR(SalesDataTable[[#This Row],[Order Date]])</f>
        <v>2026</v>
      </c>
      <c r="D2322" s="16" t="str">
        <f>"Q"&amp;ROUNDUP(MONTH(SalesDataTable[[#This Row],[Order Date]])/3,0)</f>
        <v>Q4</v>
      </c>
      <c r="E2322" s="4">
        <f>MONTH(SalesDataTable[[#This Row],[Order Date]])</f>
        <v>11</v>
      </c>
      <c r="F2322" s="16" t="str">
        <f>TEXT(SalesDataTable[[#This Row],[Order Date]],"MMM")</f>
        <v>Nov</v>
      </c>
      <c r="G2322" s="4" t="s">
        <v>0</v>
      </c>
      <c r="H2322" s="4" t="s">
        <v>1</v>
      </c>
      <c r="I2322" s="4" t="s">
        <v>2</v>
      </c>
      <c r="J2322" s="4" t="s">
        <v>13</v>
      </c>
      <c r="K2322" s="4" t="s">
        <v>9</v>
      </c>
      <c r="L2322" s="4" t="s">
        <v>17</v>
      </c>
      <c r="M2322" s="8">
        <v>1</v>
      </c>
      <c r="N2322" s="5">
        <v>143.02000000000001</v>
      </c>
      <c r="O2322" s="6">
        <v>0.1</v>
      </c>
      <c r="P2322" s="5">
        <v>79.25</v>
      </c>
      <c r="Q2322" s="5">
        <f t="shared" si="144"/>
        <v>128.71800000000002</v>
      </c>
      <c r="R2322" s="5">
        <f t="shared" si="145"/>
        <v>79.25</v>
      </c>
      <c r="S2322" s="5">
        <f t="shared" si="146"/>
        <v>49.468000000000018</v>
      </c>
      <c r="T2322" s="7">
        <f t="shared" si="147"/>
        <v>0.3843129942976119</v>
      </c>
    </row>
    <row r="2323" spans="1:20" ht="15.6">
      <c r="A2323" s="2">
        <v>4550</v>
      </c>
      <c r="B2323" s="3">
        <v>46335</v>
      </c>
      <c r="C2323" s="4">
        <f>YEAR(SalesDataTable[[#This Row],[Order Date]])</f>
        <v>2026</v>
      </c>
      <c r="D2323" s="16" t="str">
        <f>"Q"&amp;ROUNDUP(MONTH(SalesDataTable[[#This Row],[Order Date]])/3,0)</f>
        <v>Q4</v>
      </c>
      <c r="E2323" s="4">
        <f>MONTH(SalesDataTable[[#This Row],[Order Date]])</f>
        <v>11</v>
      </c>
      <c r="F2323" s="16" t="str">
        <f>TEXT(SalesDataTable[[#This Row],[Order Date]],"MMM")</f>
        <v>Nov</v>
      </c>
      <c r="G2323" s="4" t="s">
        <v>11</v>
      </c>
      <c r="H2323" s="4" t="s">
        <v>39</v>
      </c>
      <c r="I2323" s="4" t="s">
        <v>19</v>
      </c>
      <c r="J2323" s="4" t="s">
        <v>3</v>
      </c>
      <c r="K2323" s="4" t="s">
        <v>34</v>
      </c>
      <c r="L2323" s="4" t="s">
        <v>42</v>
      </c>
      <c r="M2323" s="8">
        <v>1</v>
      </c>
      <c r="N2323" s="5">
        <v>35.36</v>
      </c>
      <c r="O2323" s="6">
        <v>0</v>
      </c>
      <c r="P2323" s="5">
        <v>13.74</v>
      </c>
      <c r="Q2323" s="5">
        <f t="shared" si="144"/>
        <v>35.36</v>
      </c>
      <c r="R2323" s="5">
        <f t="shared" si="145"/>
        <v>13.74</v>
      </c>
      <c r="S2323" s="5">
        <f t="shared" si="146"/>
        <v>21.619999999999997</v>
      </c>
      <c r="T2323" s="7">
        <f t="shared" si="147"/>
        <v>0.61142533936651577</v>
      </c>
    </row>
    <row r="2324" spans="1:20" ht="15.6">
      <c r="A2324" s="2">
        <v>4855</v>
      </c>
      <c r="B2324" s="3">
        <v>46335</v>
      </c>
      <c r="C2324" s="4">
        <f>YEAR(SalesDataTable[[#This Row],[Order Date]])</f>
        <v>2026</v>
      </c>
      <c r="D2324" s="16" t="str">
        <f>"Q"&amp;ROUNDUP(MONTH(SalesDataTable[[#This Row],[Order Date]])/3,0)</f>
        <v>Q4</v>
      </c>
      <c r="E2324" s="4">
        <f>MONTH(SalesDataTable[[#This Row],[Order Date]])</f>
        <v>11</v>
      </c>
      <c r="F2324" s="16" t="str">
        <f>TEXT(SalesDataTable[[#This Row],[Order Date]],"MMM")</f>
        <v>Nov</v>
      </c>
      <c r="G2324" s="4" t="s">
        <v>6</v>
      </c>
      <c r="H2324" s="4" t="s">
        <v>27</v>
      </c>
      <c r="I2324" s="4" t="s">
        <v>2</v>
      </c>
      <c r="J2324" s="4" t="s">
        <v>3</v>
      </c>
      <c r="K2324" s="4" t="s">
        <v>9</v>
      </c>
      <c r="L2324" s="4" t="s">
        <v>37</v>
      </c>
      <c r="M2324" s="8">
        <v>1</v>
      </c>
      <c r="N2324" s="5">
        <v>156.82</v>
      </c>
      <c r="O2324" s="6">
        <v>0.1</v>
      </c>
      <c r="P2324" s="5">
        <v>77.12</v>
      </c>
      <c r="Q2324" s="5">
        <f t="shared" si="144"/>
        <v>141.13800000000001</v>
      </c>
      <c r="R2324" s="5">
        <f t="shared" si="145"/>
        <v>77.12</v>
      </c>
      <c r="S2324" s="5">
        <f t="shared" si="146"/>
        <v>64.018000000000001</v>
      </c>
      <c r="T2324" s="7">
        <f t="shared" si="147"/>
        <v>0.45358443509189589</v>
      </c>
    </row>
    <row r="2325" spans="1:20" ht="15.6">
      <c r="A2325" s="2">
        <v>5151</v>
      </c>
      <c r="B2325" s="3">
        <v>46335</v>
      </c>
      <c r="C2325" s="4">
        <f>YEAR(SalesDataTable[[#This Row],[Order Date]])</f>
        <v>2026</v>
      </c>
      <c r="D2325" s="16" t="str">
        <f>"Q"&amp;ROUNDUP(MONTH(SalesDataTable[[#This Row],[Order Date]])/3,0)</f>
        <v>Q4</v>
      </c>
      <c r="E2325" s="4">
        <f>MONTH(SalesDataTable[[#This Row],[Order Date]])</f>
        <v>11</v>
      </c>
      <c r="F2325" s="16" t="str">
        <f>TEXT(SalesDataTable[[#This Row],[Order Date]],"MMM")</f>
        <v>Nov</v>
      </c>
      <c r="G2325" s="4" t="s">
        <v>11</v>
      </c>
      <c r="H2325" s="4" t="s">
        <v>52</v>
      </c>
      <c r="I2325" s="4" t="s">
        <v>8</v>
      </c>
      <c r="J2325" s="4" t="s">
        <v>16</v>
      </c>
      <c r="K2325" s="4" t="s">
        <v>34</v>
      </c>
      <c r="L2325" s="4" t="s">
        <v>35</v>
      </c>
      <c r="M2325" s="8">
        <v>10</v>
      </c>
      <c r="N2325" s="5">
        <v>40.98</v>
      </c>
      <c r="O2325" s="6">
        <v>0.1</v>
      </c>
      <c r="P2325" s="5">
        <v>14.6</v>
      </c>
      <c r="Q2325" s="5">
        <f t="shared" si="144"/>
        <v>368.82</v>
      </c>
      <c r="R2325" s="5">
        <f t="shared" si="145"/>
        <v>146</v>
      </c>
      <c r="S2325" s="5">
        <f t="shared" si="146"/>
        <v>222.82</v>
      </c>
      <c r="T2325" s="7">
        <f t="shared" si="147"/>
        <v>0.60414294235670518</v>
      </c>
    </row>
    <row r="2326" spans="1:20" ht="15.6">
      <c r="A2326" s="2">
        <v>5189</v>
      </c>
      <c r="B2326" s="3">
        <v>46335</v>
      </c>
      <c r="C2326" s="4">
        <f>YEAR(SalesDataTable[[#This Row],[Order Date]])</f>
        <v>2026</v>
      </c>
      <c r="D2326" s="16" t="str">
        <f>"Q"&amp;ROUNDUP(MONTH(SalesDataTable[[#This Row],[Order Date]])/3,0)</f>
        <v>Q4</v>
      </c>
      <c r="E2326" s="4">
        <f>MONTH(SalesDataTable[[#This Row],[Order Date]])</f>
        <v>11</v>
      </c>
      <c r="F2326" s="16" t="str">
        <f>TEXT(SalesDataTable[[#This Row],[Order Date]],"MMM")</f>
        <v>Nov</v>
      </c>
      <c r="G2326" s="4" t="s">
        <v>20</v>
      </c>
      <c r="H2326" s="4" t="s">
        <v>33</v>
      </c>
      <c r="I2326" s="4" t="s">
        <v>19</v>
      </c>
      <c r="J2326" s="4" t="s">
        <v>13</v>
      </c>
      <c r="K2326" s="4" t="s">
        <v>9</v>
      </c>
      <c r="L2326" s="4" t="s">
        <v>17</v>
      </c>
      <c r="M2326" s="8">
        <v>3</v>
      </c>
      <c r="N2326" s="5">
        <v>144.22999999999999</v>
      </c>
      <c r="O2326" s="6">
        <v>0</v>
      </c>
      <c r="P2326" s="5">
        <v>80.959999999999994</v>
      </c>
      <c r="Q2326" s="5">
        <f t="shared" si="144"/>
        <v>432.68999999999994</v>
      </c>
      <c r="R2326" s="5">
        <f t="shared" si="145"/>
        <v>242.88</v>
      </c>
      <c r="S2326" s="5">
        <f t="shared" si="146"/>
        <v>189.80999999999995</v>
      </c>
      <c r="T2326" s="7">
        <f t="shared" si="147"/>
        <v>0.43867433959647778</v>
      </c>
    </row>
    <row r="2327" spans="1:20" ht="15.6">
      <c r="A2327" s="2">
        <v>726</v>
      </c>
      <c r="B2327" s="3">
        <v>46336</v>
      </c>
      <c r="C2327" s="4">
        <f>YEAR(SalesDataTable[[#This Row],[Order Date]])</f>
        <v>2026</v>
      </c>
      <c r="D2327" s="16" t="str">
        <f>"Q"&amp;ROUNDUP(MONTH(SalesDataTable[[#This Row],[Order Date]])/3,0)</f>
        <v>Q4</v>
      </c>
      <c r="E2327" s="4">
        <f>MONTH(SalesDataTable[[#This Row],[Order Date]])</f>
        <v>11</v>
      </c>
      <c r="F2327" s="16" t="str">
        <f>TEXT(SalesDataTable[[#This Row],[Order Date]],"MMM")</f>
        <v>Nov</v>
      </c>
      <c r="G2327" s="4" t="s">
        <v>20</v>
      </c>
      <c r="H2327" s="4" t="s">
        <v>31</v>
      </c>
      <c r="I2327" s="4" t="s">
        <v>2</v>
      </c>
      <c r="J2327" s="4" t="s">
        <v>13</v>
      </c>
      <c r="K2327" s="4" t="s">
        <v>9</v>
      </c>
      <c r="L2327" s="4" t="s">
        <v>10</v>
      </c>
      <c r="M2327" s="8">
        <v>1</v>
      </c>
      <c r="N2327" s="5">
        <v>90.23</v>
      </c>
      <c r="O2327" s="6">
        <v>0</v>
      </c>
      <c r="P2327" s="5">
        <v>44.06</v>
      </c>
      <c r="Q2327" s="5">
        <f t="shared" si="144"/>
        <v>90.23</v>
      </c>
      <c r="R2327" s="5">
        <f t="shared" si="145"/>
        <v>44.06</v>
      </c>
      <c r="S2327" s="5">
        <f t="shared" si="146"/>
        <v>46.17</v>
      </c>
      <c r="T2327" s="7">
        <f t="shared" si="147"/>
        <v>0.51169234179319512</v>
      </c>
    </row>
    <row r="2328" spans="1:20" ht="15.6">
      <c r="A2328" s="2">
        <v>2154</v>
      </c>
      <c r="B2328" s="3">
        <v>46336</v>
      </c>
      <c r="C2328" s="4">
        <f>YEAR(SalesDataTable[[#This Row],[Order Date]])</f>
        <v>2026</v>
      </c>
      <c r="D2328" s="16" t="str">
        <f>"Q"&amp;ROUNDUP(MONTH(SalesDataTable[[#This Row],[Order Date]])/3,0)</f>
        <v>Q4</v>
      </c>
      <c r="E2328" s="4">
        <f>MONTH(SalesDataTable[[#This Row],[Order Date]])</f>
        <v>11</v>
      </c>
      <c r="F2328" s="16" t="str">
        <f>TEXT(SalesDataTable[[#This Row],[Order Date]],"MMM")</f>
        <v>Nov</v>
      </c>
      <c r="G2328" s="4" t="s">
        <v>20</v>
      </c>
      <c r="H2328" s="4" t="s">
        <v>31</v>
      </c>
      <c r="I2328" s="4" t="s">
        <v>2</v>
      </c>
      <c r="J2328" s="4" t="s">
        <v>13</v>
      </c>
      <c r="K2328" s="4" t="s">
        <v>9</v>
      </c>
      <c r="L2328" s="4" t="s">
        <v>37</v>
      </c>
      <c r="M2328" s="8">
        <v>5</v>
      </c>
      <c r="N2328" s="5">
        <v>152.82</v>
      </c>
      <c r="O2328" s="6">
        <v>0.1</v>
      </c>
      <c r="P2328" s="5">
        <v>80.09</v>
      </c>
      <c r="Q2328" s="5">
        <f t="shared" si="144"/>
        <v>687.68999999999994</v>
      </c>
      <c r="R2328" s="5">
        <f t="shared" si="145"/>
        <v>400.45000000000005</v>
      </c>
      <c r="S2328" s="5">
        <f t="shared" si="146"/>
        <v>287.2399999999999</v>
      </c>
      <c r="T2328" s="7">
        <f t="shared" si="147"/>
        <v>0.417688202533118</v>
      </c>
    </row>
    <row r="2329" spans="1:20" ht="15.6">
      <c r="A2329" s="2">
        <v>4403</v>
      </c>
      <c r="B2329" s="3">
        <v>46336</v>
      </c>
      <c r="C2329" s="4">
        <f>YEAR(SalesDataTable[[#This Row],[Order Date]])</f>
        <v>2026</v>
      </c>
      <c r="D2329" s="16" t="str">
        <f>"Q"&amp;ROUNDUP(MONTH(SalesDataTable[[#This Row],[Order Date]])/3,0)</f>
        <v>Q4</v>
      </c>
      <c r="E2329" s="4">
        <f>MONTH(SalesDataTable[[#This Row],[Order Date]])</f>
        <v>11</v>
      </c>
      <c r="F2329" s="16" t="str">
        <f>TEXT(SalesDataTable[[#This Row],[Order Date]],"MMM")</f>
        <v>Nov</v>
      </c>
      <c r="G2329" s="4" t="s">
        <v>0</v>
      </c>
      <c r="H2329" s="4" t="s">
        <v>1</v>
      </c>
      <c r="I2329" s="4" t="s">
        <v>2</v>
      </c>
      <c r="J2329" s="4" t="s">
        <v>16</v>
      </c>
      <c r="K2329" s="4" t="s">
        <v>14</v>
      </c>
      <c r="L2329" s="4" t="s">
        <v>15</v>
      </c>
      <c r="M2329" s="8">
        <v>2</v>
      </c>
      <c r="N2329" s="5">
        <v>36.61</v>
      </c>
      <c r="O2329" s="6">
        <v>0.05</v>
      </c>
      <c r="P2329" s="5">
        <v>13.31</v>
      </c>
      <c r="Q2329" s="5">
        <f t="shared" si="144"/>
        <v>69.558999999999997</v>
      </c>
      <c r="R2329" s="5">
        <f t="shared" si="145"/>
        <v>26.62</v>
      </c>
      <c r="S2329" s="5">
        <f t="shared" si="146"/>
        <v>42.938999999999993</v>
      </c>
      <c r="T2329" s="7">
        <f t="shared" si="147"/>
        <v>0.61730329648212301</v>
      </c>
    </row>
    <row r="2330" spans="1:20" ht="15.6">
      <c r="A2330" s="2">
        <v>4924</v>
      </c>
      <c r="B2330" s="3">
        <v>46336</v>
      </c>
      <c r="C2330" s="4">
        <f>YEAR(SalesDataTable[[#This Row],[Order Date]])</f>
        <v>2026</v>
      </c>
      <c r="D2330" s="16" t="str">
        <f>"Q"&amp;ROUNDUP(MONTH(SalesDataTable[[#This Row],[Order Date]])/3,0)</f>
        <v>Q4</v>
      </c>
      <c r="E2330" s="4">
        <f>MONTH(SalesDataTable[[#This Row],[Order Date]])</f>
        <v>11</v>
      </c>
      <c r="F2330" s="16" t="str">
        <f>TEXT(SalesDataTable[[#This Row],[Order Date]],"MMM")</f>
        <v>Nov</v>
      </c>
      <c r="G2330" s="4" t="s">
        <v>20</v>
      </c>
      <c r="H2330" s="4" t="s">
        <v>33</v>
      </c>
      <c r="I2330" s="4" t="s">
        <v>8</v>
      </c>
      <c r="J2330" s="4" t="s">
        <v>16</v>
      </c>
      <c r="K2330" s="4" t="s">
        <v>9</v>
      </c>
      <c r="L2330" s="4" t="s">
        <v>37</v>
      </c>
      <c r="M2330" s="8">
        <v>12</v>
      </c>
      <c r="N2330" s="5">
        <v>150.75</v>
      </c>
      <c r="O2330" s="6">
        <v>0.1</v>
      </c>
      <c r="P2330" s="5">
        <v>80.569999999999993</v>
      </c>
      <c r="Q2330" s="5">
        <f t="shared" si="144"/>
        <v>1628.1000000000001</v>
      </c>
      <c r="R2330" s="5">
        <f t="shared" si="145"/>
        <v>966.83999999999992</v>
      </c>
      <c r="S2330" s="5">
        <f t="shared" si="146"/>
        <v>661.26000000000022</v>
      </c>
      <c r="T2330" s="7">
        <f t="shared" si="147"/>
        <v>0.40615441311958733</v>
      </c>
    </row>
    <row r="2331" spans="1:20" ht="15.6">
      <c r="A2331" s="2">
        <v>25</v>
      </c>
      <c r="B2331" s="3">
        <v>46337</v>
      </c>
      <c r="C2331" s="4">
        <f>YEAR(SalesDataTable[[#This Row],[Order Date]])</f>
        <v>2026</v>
      </c>
      <c r="D2331" s="16" t="str">
        <f>"Q"&amp;ROUNDUP(MONTH(SalesDataTable[[#This Row],[Order Date]])/3,0)</f>
        <v>Q4</v>
      </c>
      <c r="E2331" s="4">
        <f>MONTH(SalesDataTable[[#This Row],[Order Date]])</f>
        <v>11</v>
      </c>
      <c r="F2331" s="16" t="str">
        <f>TEXT(SalesDataTable[[#This Row],[Order Date]],"MMM")</f>
        <v>Nov</v>
      </c>
      <c r="G2331" s="4" t="s">
        <v>0</v>
      </c>
      <c r="H2331" s="4" t="s">
        <v>1</v>
      </c>
      <c r="I2331" s="4" t="s">
        <v>2</v>
      </c>
      <c r="J2331" s="4" t="s">
        <v>3</v>
      </c>
      <c r="K2331" s="4" t="s">
        <v>9</v>
      </c>
      <c r="L2331" s="4" t="s">
        <v>17</v>
      </c>
      <c r="M2331" s="8">
        <v>1</v>
      </c>
      <c r="N2331" s="5">
        <v>145.83000000000001</v>
      </c>
      <c r="O2331" s="6">
        <v>0.1</v>
      </c>
      <c r="P2331" s="5">
        <v>79.14</v>
      </c>
      <c r="Q2331" s="5">
        <f t="shared" si="144"/>
        <v>131.24700000000001</v>
      </c>
      <c r="R2331" s="5">
        <f t="shared" si="145"/>
        <v>79.14</v>
      </c>
      <c r="S2331" s="5">
        <f t="shared" si="146"/>
        <v>52.107000000000014</v>
      </c>
      <c r="T2331" s="7">
        <f t="shared" si="147"/>
        <v>0.39701478890946085</v>
      </c>
    </row>
    <row r="2332" spans="1:20" ht="15.6">
      <c r="A2332" s="2">
        <v>252</v>
      </c>
      <c r="B2332" s="3">
        <v>46337</v>
      </c>
      <c r="C2332" s="4">
        <f>YEAR(SalesDataTable[[#This Row],[Order Date]])</f>
        <v>2026</v>
      </c>
      <c r="D2332" s="16" t="str">
        <f>"Q"&amp;ROUNDUP(MONTH(SalesDataTable[[#This Row],[Order Date]])/3,0)</f>
        <v>Q4</v>
      </c>
      <c r="E2332" s="4">
        <f>MONTH(SalesDataTable[[#This Row],[Order Date]])</f>
        <v>11</v>
      </c>
      <c r="F2332" s="16" t="str">
        <f>TEXT(SalesDataTable[[#This Row],[Order Date]],"MMM")</f>
        <v>Nov</v>
      </c>
      <c r="G2332" s="4" t="s">
        <v>0</v>
      </c>
      <c r="H2332" s="4" t="s">
        <v>1</v>
      </c>
      <c r="I2332" s="4" t="s">
        <v>2</v>
      </c>
      <c r="J2332" s="4" t="s">
        <v>3</v>
      </c>
      <c r="K2332" s="4" t="s">
        <v>14</v>
      </c>
      <c r="L2332" s="4" t="s">
        <v>48</v>
      </c>
      <c r="M2332" s="8">
        <v>4</v>
      </c>
      <c r="N2332" s="5">
        <v>162.04</v>
      </c>
      <c r="O2332" s="6">
        <v>0</v>
      </c>
      <c r="P2332" s="5">
        <v>85.77</v>
      </c>
      <c r="Q2332" s="5">
        <f t="shared" si="144"/>
        <v>648.16</v>
      </c>
      <c r="R2332" s="5">
        <f t="shared" si="145"/>
        <v>343.08</v>
      </c>
      <c r="S2332" s="5">
        <f t="shared" si="146"/>
        <v>305.08</v>
      </c>
      <c r="T2332" s="7">
        <f t="shared" si="147"/>
        <v>0.47068625030856581</v>
      </c>
    </row>
    <row r="2333" spans="1:20" ht="15.6">
      <c r="A2333" s="2">
        <v>1203</v>
      </c>
      <c r="B2333" s="3">
        <v>46337</v>
      </c>
      <c r="C2333" s="4">
        <f>YEAR(SalesDataTable[[#This Row],[Order Date]])</f>
        <v>2026</v>
      </c>
      <c r="D2333" s="16" t="str">
        <f>"Q"&amp;ROUNDUP(MONTH(SalesDataTable[[#This Row],[Order Date]])/3,0)</f>
        <v>Q4</v>
      </c>
      <c r="E2333" s="4">
        <f>MONTH(SalesDataTable[[#This Row],[Order Date]])</f>
        <v>11</v>
      </c>
      <c r="F2333" s="16" t="str">
        <f>TEXT(SalesDataTable[[#This Row],[Order Date]],"MMM")</f>
        <v>Nov</v>
      </c>
      <c r="G2333" s="4" t="s">
        <v>20</v>
      </c>
      <c r="H2333" s="4" t="s">
        <v>33</v>
      </c>
      <c r="I2333" s="4" t="s">
        <v>19</v>
      </c>
      <c r="J2333" s="4" t="s">
        <v>3</v>
      </c>
      <c r="K2333" s="4" t="s">
        <v>9</v>
      </c>
      <c r="L2333" s="4" t="s">
        <v>17</v>
      </c>
      <c r="M2333" s="8">
        <v>2</v>
      </c>
      <c r="N2333" s="5">
        <v>141.33000000000001</v>
      </c>
      <c r="O2333" s="6">
        <v>0.05</v>
      </c>
      <c r="P2333" s="5">
        <v>79.739999999999995</v>
      </c>
      <c r="Q2333" s="5">
        <f t="shared" si="144"/>
        <v>268.52699999999999</v>
      </c>
      <c r="R2333" s="5">
        <f t="shared" si="145"/>
        <v>159.47999999999999</v>
      </c>
      <c r="S2333" s="5">
        <f t="shared" si="146"/>
        <v>109.047</v>
      </c>
      <c r="T2333" s="7">
        <f t="shared" si="147"/>
        <v>0.40609324202035552</v>
      </c>
    </row>
    <row r="2334" spans="1:20" ht="15.6">
      <c r="A2334" s="2">
        <v>1567</v>
      </c>
      <c r="B2334" s="3">
        <v>46337</v>
      </c>
      <c r="C2334" s="4">
        <f>YEAR(SalesDataTable[[#This Row],[Order Date]])</f>
        <v>2026</v>
      </c>
      <c r="D2334" s="16" t="str">
        <f>"Q"&amp;ROUNDUP(MONTH(SalesDataTable[[#This Row],[Order Date]])/3,0)</f>
        <v>Q4</v>
      </c>
      <c r="E2334" s="4">
        <f>MONTH(SalesDataTable[[#This Row],[Order Date]])</f>
        <v>11</v>
      </c>
      <c r="F2334" s="16" t="str">
        <f>TEXT(SalesDataTable[[#This Row],[Order Date]],"MMM")</f>
        <v>Nov</v>
      </c>
      <c r="G2334" s="4" t="s">
        <v>11</v>
      </c>
      <c r="H2334" s="4" t="s">
        <v>52</v>
      </c>
      <c r="I2334" s="4" t="s">
        <v>2</v>
      </c>
      <c r="J2334" s="4" t="s">
        <v>3</v>
      </c>
      <c r="K2334" s="4" t="s">
        <v>23</v>
      </c>
      <c r="L2334" s="4" t="s">
        <v>51</v>
      </c>
      <c r="M2334" s="8">
        <v>1</v>
      </c>
      <c r="N2334" s="5">
        <v>125.11</v>
      </c>
      <c r="O2334" s="6">
        <v>0.1</v>
      </c>
      <c r="P2334" s="5">
        <v>61.65</v>
      </c>
      <c r="Q2334" s="5">
        <f t="shared" si="144"/>
        <v>112.599</v>
      </c>
      <c r="R2334" s="5">
        <f t="shared" si="145"/>
        <v>61.65</v>
      </c>
      <c r="S2334" s="5">
        <f t="shared" si="146"/>
        <v>50.949000000000005</v>
      </c>
      <c r="T2334" s="7">
        <f t="shared" si="147"/>
        <v>0.45248181600191834</v>
      </c>
    </row>
    <row r="2335" spans="1:20" ht="15.6">
      <c r="A2335" s="2">
        <v>2060</v>
      </c>
      <c r="B2335" s="3">
        <v>46337</v>
      </c>
      <c r="C2335" s="4">
        <f>YEAR(SalesDataTable[[#This Row],[Order Date]])</f>
        <v>2026</v>
      </c>
      <c r="D2335" s="16" t="str">
        <f>"Q"&amp;ROUNDUP(MONTH(SalesDataTable[[#This Row],[Order Date]])/3,0)</f>
        <v>Q4</v>
      </c>
      <c r="E2335" s="4">
        <f>MONTH(SalesDataTable[[#This Row],[Order Date]])</f>
        <v>11</v>
      </c>
      <c r="F2335" s="16" t="str">
        <f>TEXT(SalesDataTable[[#This Row],[Order Date]],"MMM")</f>
        <v>Nov</v>
      </c>
      <c r="G2335" s="4" t="s">
        <v>11</v>
      </c>
      <c r="H2335" s="4" t="s">
        <v>25</v>
      </c>
      <c r="I2335" s="4" t="s">
        <v>2</v>
      </c>
      <c r="J2335" s="4" t="s">
        <v>16</v>
      </c>
      <c r="K2335" s="4" t="s">
        <v>23</v>
      </c>
      <c r="L2335" s="4" t="s">
        <v>51</v>
      </c>
      <c r="M2335" s="8">
        <v>3</v>
      </c>
      <c r="N2335" s="5">
        <v>124.55</v>
      </c>
      <c r="O2335" s="6">
        <v>0.15</v>
      </c>
      <c r="P2335" s="5">
        <v>60.68</v>
      </c>
      <c r="Q2335" s="5">
        <f t="shared" si="144"/>
        <v>317.60249999999996</v>
      </c>
      <c r="R2335" s="5">
        <f t="shared" si="145"/>
        <v>182.04</v>
      </c>
      <c r="S2335" s="5">
        <f t="shared" si="146"/>
        <v>135.56249999999997</v>
      </c>
      <c r="T2335" s="7">
        <f t="shared" si="147"/>
        <v>0.42683070819656643</v>
      </c>
    </row>
    <row r="2336" spans="1:20" ht="15.6">
      <c r="A2336" s="2">
        <v>2485</v>
      </c>
      <c r="B2336" s="3">
        <v>46337</v>
      </c>
      <c r="C2336" s="4">
        <f>YEAR(SalesDataTable[[#This Row],[Order Date]])</f>
        <v>2026</v>
      </c>
      <c r="D2336" s="16" t="str">
        <f>"Q"&amp;ROUNDUP(MONTH(SalesDataTable[[#This Row],[Order Date]])/3,0)</f>
        <v>Q4</v>
      </c>
      <c r="E2336" s="4">
        <f>MONTH(SalesDataTable[[#This Row],[Order Date]])</f>
        <v>11</v>
      </c>
      <c r="F2336" s="16" t="str">
        <f>TEXT(SalesDataTable[[#This Row],[Order Date]],"MMM")</f>
        <v>Nov</v>
      </c>
      <c r="G2336" s="4" t="s">
        <v>11</v>
      </c>
      <c r="H2336" s="4" t="s">
        <v>39</v>
      </c>
      <c r="I2336" s="4" t="s">
        <v>19</v>
      </c>
      <c r="J2336" s="4" t="s">
        <v>3</v>
      </c>
      <c r="K2336" s="4" t="s">
        <v>9</v>
      </c>
      <c r="L2336" s="4" t="s">
        <v>17</v>
      </c>
      <c r="M2336" s="8">
        <v>1</v>
      </c>
      <c r="N2336" s="5">
        <v>143.77000000000001</v>
      </c>
      <c r="O2336" s="6">
        <v>0.1</v>
      </c>
      <c r="P2336" s="5">
        <v>81.02</v>
      </c>
      <c r="Q2336" s="5">
        <f t="shared" si="144"/>
        <v>129.393</v>
      </c>
      <c r="R2336" s="5">
        <f t="shared" si="145"/>
        <v>81.02</v>
      </c>
      <c r="S2336" s="5">
        <f t="shared" si="146"/>
        <v>48.373000000000005</v>
      </c>
      <c r="T2336" s="7">
        <f t="shared" si="147"/>
        <v>0.3738455712441941</v>
      </c>
    </row>
    <row r="2337" spans="1:20" ht="15.6">
      <c r="A2337" s="2">
        <v>3101</v>
      </c>
      <c r="B2337" s="3">
        <v>46337</v>
      </c>
      <c r="C2337" s="4">
        <f>YEAR(SalesDataTable[[#This Row],[Order Date]])</f>
        <v>2026</v>
      </c>
      <c r="D2337" s="16" t="str">
        <f>"Q"&amp;ROUNDUP(MONTH(SalesDataTable[[#This Row],[Order Date]])/3,0)</f>
        <v>Q4</v>
      </c>
      <c r="E2337" s="4">
        <f>MONTH(SalesDataTable[[#This Row],[Order Date]])</f>
        <v>11</v>
      </c>
      <c r="F2337" s="16" t="str">
        <f>TEXT(SalesDataTable[[#This Row],[Order Date]],"MMM")</f>
        <v>Nov</v>
      </c>
      <c r="G2337" s="4" t="s">
        <v>20</v>
      </c>
      <c r="H2337" s="4" t="s">
        <v>33</v>
      </c>
      <c r="I2337" s="4" t="s">
        <v>2</v>
      </c>
      <c r="J2337" s="4" t="s">
        <v>13</v>
      </c>
      <c r="K2337" s="4" t="s">
        <v>23</v>
      </c>
      <c r="L2337" s="4" t="s">
        <v>51</v>
      </c>
      <c r="M2337" s="8">
        <v>3</v>
      </c>
      <c r="N2337" s="5">
        <v>124.72</v>
      </c>
      <c r="O2337" s="6">
        <v>0.15</v>
      </c>
      <c r="P2337" s="5">
        <v>60.35</v>
      </c>
      <c r="Q2337" s="5">
        <f t="shared" si="144"/>
        <v>318.03599999999994</v>
      </c>
      <c r="R2337" s="5">
        <f t="shared" si="145"/>
        <v>181.05</v>
      </c>
      <c r="S2337" s="5">
        <f t="shared" si="146"/>
        <v>136.98599999999993</v>
      </c>
      <c r="T2337" s="7">
        <f t="shared" si="147"/>
        <v>0.4307248236048748</v>
      </c>
    </row>
    <row r="2338" spans="1:20" ht="15.6">
      <c r="A2338" s="2">
        <v>3165</v>
      </c>
      <c r="B2338" s="3">
        <v>46337</v>
      </c>
      <c r="C2338" s="4">
        <f>YEAR(SalesDataTable[[#This Row],[Order Date]])</f>
        <v>2026</v>
      </c>
      <c r="D2338" s="16" t="str">
        <f>"Q"&amp;ROUNDUP(MONTH(SalesDataTable[[#This Row],[Order Date]])/3,0)</f>
        <v>Q4</v>
      </c>
      <c r="E2338" s="4">
        <f>MONTH(SalesDataTable[[#This Row],[Order Date]])</f>
        <v>11</v>
      </c>
      <c r="F2338" s="16" t="str">
        <f>TEXT(SalesDataTable[[#This Row],[Order Date]],"MMM")</f>
        <v>Nov</v>
      </c>
      <c r="G2338" s="4" t="s">
        <v>11</v>
      </c>
      <c r="H2338" s="4" t="s">
        <v>12</v>
      </c>
      <c r="I2338" s="4" t="s">
        <v>19</v>
      </c>
      <c r="J2338" s="4" t="s">
        <v>3</v>
      </c>
      <c r="K2338" s="4" t="s">
        <v>34</v>
      </c>
      <c r="L2338" s="4" t="s">
        <v>42</v>
      </c>
      <c r="M2338" s="8">
        <v>1</v>
      </c>
      <c r="N2338" s="5">
        <v>35.729999999999997</v>
      </c>
      <c r="O2338" s="6">
        <v>0.1</v>
      </c>
      <c r="P2338" s="5">
        <v>14.15</v>
      </c>
      <c r="Q2338" s="5">
        <f t="shared" si="144"/>
        <v>32.156999999999996</v>
      </c>
      <c r="R2338" s="5">
        <f t="shared" si="145"/>
        <v>14.15</v>
      </c>
      <c r="S2338" s="5">
        <f t="shared" si="146"/>
        <v>18.006999999999998</v>
      </c>
      <c r="T2338" s="7">
        <f t="shared" si="147"/>
        <v>0.55997139036601673</v>
      </c>
    </row>
    <row r="2339" spans="1:20" ht="15.6">
      <c r="A2339" s="2">
        <v>4179</v>
      </c>
      <c r="B2339" s="3">
        <v>46337</v>
      </c>
      <c r="C2339" s="4">
        <f>YEAR(SalesDataTable[[#This Row],[Order Date]])</f>
        <v>2026</v>
      </c>
      <c r="D2339" s="16" t="str">
        <f>"Q"&amp;ROUNDUP(MONTH(SalesDataTable[[#This Row],[Order Date]])/3,0)</f>
        <v>Q4</v>
      </c>
      <c r="E2339" s="4">
        <f>MONTH(SalesDataTable[[#This Row],[Order Date]])</f>
        <v>11</v>
      </c>
      <c r="F2339" s="16" t="str">
        <f>TEXT(SalesDataTable[[#This Row],[Order Date]],"MMM")</f>
        <v>Nov</v>
      </c>
      <c r="G2339" s="4" t="s">
        <v>11</v>
      </c>
      <c r="H2339" s="4" t="s">
        <v>18</v>
      </c>
      <c r="I2339" s="4" t="s">
        <v>19</v>
      </c>
      <c r="J2339" s="4" t="s">
        <v>16</v>
      </c>
      <c r="K2339" s="4" t="s">
        <v>14</v>
      </c>
      <c r="L2339" s="4" t="s">
        <v>48</v>
      </c>
      <c r="M2339" s="8">
        <v>2</v>
      </c>
      <c r="N2339" s="5">
        <v>166.1</v>
      </c>
      <c r="O2339" s="6">
        <v>0.05</v>
      </c>
      <c r="P2339" s="5">
        <v>88.2</v>
      </c>
      <c r="Q2339" s="5">
        <f t="shared" si="144"/>
        <v>315.58999999999997</v>
      </c>
      <c r="R2339" s="5">
        <f t="shared" si="145"/>
        <v>176.4</v>
      </c>
      <c r="S2339" s="5">
        <f t="shared" si="146"/>
        <v>139.18999999999997</v>
      </c>
      <c r="T2339" s="7">
        <f t="shared" si="147"/>
        <v>0.44104692797617157</v>
      </c>
    </row>
    <row r="2340" spans="1:20" ht="15.6">
      <c r="A2340" s="2">
        <v>4829</v>
      </c>
      <c r="B2340" s="3">
        <v>46337</v>
      </c>
      <c r="C2340" s="4">
        <f>YEAR(SalesDataTable[[#This Row],[Order Date]])</f>
        <v>2026</v>
      </c>
      <c r="D2340" s="16" t="str">
        <f>"Q"&amp;ROUNDUP(MONTH(SalesDataTable[[#This Row],[Order Date]])/3,0)</f>
        <v>Q4</v>
      </c>
      <c r="E2340" s="4">
        <f>MONTH(SalesDataTable[[#This Row],[Order Date]])</f>
        <v>11</v>
      </c>
      <c r="F2340" s="16" t="str">
        <f>TEXT(SalesDataTable[[#This Row],[Order Date]],"MMM")</f>
        <v>Nov</v>
      </c>
      <c r="G2340" s="4" t="s">
        <v>11</v>
      </c>
      <c r="H2340" s="4" t="s">
        <v>52</v>
      </c>
      <c r="I2340" s="4" t="s">
        <v>28</v>
      </c>
      <c r="J2340" s="4" t="s">
        <v>13</v>
      </c>
      <c r="K2340" s="4" t="s">
        <v>4</v>
      </c>
      <c r="L2340" s="4" t="s">
        <v>5</v>
      </c>
      <c r="M2340" s="8">
        <v>2</v>
      </c>
      <c r="N2340" s="5">
        <v>81.27</v>
      </c>
      <c r="O2340" s="6">
        <v>0.05</v>
      </c>
      <c r="P2340" s="5">
        <v>43.04</v>
      </c>
      <c r="Q2340" s="5">
        <f t="shared" si="144"/>
        <v>154.41299999999998</v>
      </c>
      <c r="R2340" s="5">
        <f t="shared" si="145"/>
        <v>86.08</v>
      </c>
      <c r="S2340" s="5">
        <f t="shared" si="146"/>
        <v>68.332999999999984</v>
      </c>
      <c r="T2340" s="7">
        <f t="shared" si="147"/>
        <v>0.44253398353765544</v>
      </c>
    </row>
    <row r="2341" spans="1:20" ht="15.6">
      <c r="A2341" s="2">
        <v>4943</v>
      </c>
      <c r="B2341" s="3">
        <v>46337</v>
      </c>
      <c r="C2341" s="4">
        <f>YEAR(SalesDataTable[[#This Row],[Order Date]])</f>
        <v>2026</v>
      </c>
      <c r="D2341" s="16" t="str">
        <f>"Q"&amp;ROUNDUP(MONTH(SalesDataTable[[#This Row],[Order Date]])/3,0)</f>
        <v>Q4</v>
      </c>
      <c r="E2341" s="4">
        <f>MONTH(SalesDataTable[[#This Row],[Order Date]])</f>
        <v>11</v>
      </c>
      <c r="F2341" s="16" t="str">
        <f>TEXT(SalesDataTable[[#This Row],[Order Date]],"MMM")</f>
        <v>Nov</v>
      </c>
      <c r="G2341" s="4" t="s">
        <v>0</v>
      </c>
      <c r="H2341" s="4" t="s">
        <v>36</v>
      </c>
      <c r="I2341" s="4" t="s">
        <v>8</v>
      </c>
      <c r="J2341" s="4" t="s">
        <v>3</v>
      </c>
      <c r="K2341" s="4" t="s">
        <v>23</v>
      </c>
      <c r="L2341" s="4" t="s">
        <v>29</v>
      </c>
      <c r="M2341" s="8">
        <v>10</v>
      </c>
      <c r="N2341" s="5">
        <v>191.98</v>
      </c>
      <c r="O2341" s="6">
        <v>0.1</v>
      </c>
      <c r="P2341" s="5">
        <v>102.73</v>
      </c>
      <c r="Q2341" s="5">
        <f t="shared" si="144"/>
        <v>1727.82</v>
      </c>
      <c r="R2341" s="5">
        <f t="shared" si="145"/>
        <v>1027.3</v>
      </c>
      <c r="S2341" s="5">
        <f t="shared" si="146"/>
        <v>700.52</v>
      </c>
      <c r="T2341" s="7">
        <f t="shared" si="147"/>
        <v>0.40543575140929033</v>
      </c>
    </row>
    <row r="2342" spans="1:20" ht="15.6">
      <c r="A2342" s="2">
        <v>887</v>
      </c>
      <c r="B2342" s="3">
        <v>46338</v>
      </c>
      <c r="C2342" s="4">
        <f>YEAR(SalesDataTable[[#This Row],[Order Date]])</f>
        <v>2026</v>
      </c>
      <c r="D2342" s="16" t="str">
        <f>"Q"&amp;ROUNDUP(MONTH(SalesDataTable[[#This Row],[Order Date]])/3,0)</f>
        <v>Q4</v>
      </c>
      <c r="E2342" s="4">
        <f>MONTH(SalesDataTable[[#This Row],[Order Date]])</f>
        <v>11</v>
      </c>
      <c r="F2342" s="16" t="str">
        <f>TEXT(SalesDataTable[[#This Row],[Order Date]],"MMM")</f>
        <v>Nov</v>
      </c>
      <c r="G2342" s="4" t="s">
        <v>20</v>
      </c>
      <c r="H2342" s="4" t="s">
        <v>33</v>
      </c>
      <c r="I2342" s="4" t="s">
        <v>19</v>
      </c>
      <c r="J2342" s="4" t="s">
        <v>3</v>
      </c>
      <c r="K2342" s="4" t="s">
        <v>9</v>
      </c>
      <c r="L2342" s="4" t="s">
        <v>10</v>
      </c>
      <c r="M2342" s="8">
        <v>6</v>
      </c>
      <c r="N2342" s="5">
        <v>89.87</v>
      </c>
      <c r="O2342" s="6">
        <v>0.2</v>
      </c>
      <c r="P2342" s="5">
        <v>44.47</v>
      </c>
      <c r="Q2342" s="5">
        <f t="shared" si="144"/>
        <v>431.37600000000003</v>
      </c>
      <c r="R2342" s="5">
        <f t="shared" si="145"/>
        <v>266.82</v>
      </c>
      <c r="S2342" s="5">
        <f t="shared" si="146"/>
        <v>164.55600000000004</v>
      </c>
      <c r="T2342" s="7">
        <f t="shared" si="147"/>
        <v>0.3814676755313231</v>
      </c>
    </row>
    <row r="2343" spans="1:20" ht="15.6">
      <c r="A2343" s="2">
        <v>1090</v>
      </c>
      <c r="B2343" s="3">
        <v>46338</v>
      </c>
      <c r="C2343" s="4">
        <f>YEAR(SalesDataTable[[#This Row],[Order Date]])</f>
        <v>2026</v>
      </c>
      <c r="D2343" s="16" t="str">
        <f>"Q"&amp;ROUNDUP(MONTH(SalesDataTable[[#This Row],[Order Date]])/3,0)</f>
        <v>Q4</v>
      </c>
      <c r="E2343" s="4">
        <f>MONTH(SalesDataTable[[#This Row],[Order Date]])</f>
        <v>11</v>
      </c>
      <c r="F2343" s="16" t="str">
        <f>TEXT(SalesDataTable[[#This Row],[Order Date]],"MMM")</f>
        <v>Nov</v>
      </c>
      <c r="G2343" s="4" t="s">
        <v>6</v>
      </c>
      <c r="H2343" s="4" t="s">
        <v>49</v>
      </c>
      <c r="I2343" s="4" t="s">
        <v>28</v>
      </c>
      <c r="J2343" s="4" t="s">
        <v>13</v>
      </c>
      <c r="K2343" s="4" t="s">
        <v>4</v>
      </c>
      <c r="L2343" s="4" t="s">
        <v>22</v>
      </c>
      <c r="M2343" s="8">
        <v>3</v>
      </c>
      <c r="N2343" s="5">
        <v>51.44</v>
      </c>
      <c r="O2343" s="6">
        <v>0.1</v>
      </c>
      <c r="P2343" s="5">
        <v>23.11</v>
      </c>
      <c r="Q2343" s="5">
        <f t="shared" si="144"/>
        <v>138.88800000000001</v>
      </c>
      <c r="R2343" s="5">
        <f t="shared" si="145"/>
        <v>69.33</v>
      </c>
      <c r="S2343" s="5">
        <f t="shared" si="146"/>
        <v>69.558000000000007</v>
      </c>
      <c r="T2343" s="7">
        <f t="shared" si="147"/>
        <v>0.50082080525315364</v>
      </c>
    </row>
    <row r="2344" spans="1:20" ht="15.6">
      <c r="A2344" s="2">
        <v>2090</v>
      </c>
      <c r="B2344" s="3">
        <v>46338</v>
      </c>
      <c r="C2344" s="4">
        <f>YEAR(SalesDataTable[[#This Row],[Order Date]])</f>
        <v>2026</v>
      </c>
      <c r="D2344" s="16" t="str">
        <f>"Q"&amp;ROUNDUP(MONTH(SalesDataTable[[#This Row],[Order Date]])/3,0)</f>
        <v>Q4</v>
      </c>
      <c r="E2344" s="4">
        <f>MONTH(SalesDataTable[[#This Row],[Order Date]])</f>
        <v>11</v>
      </c>
      <c r="F2344" s="16" t="str">
        <f>TEXT(SalesDataTable[[#This Row],[Order Date]],"MMM")</f>
        <v>Nov</v>
      </c>
      <c r="G2344" s="4" t="s">
        <v>20</v>
      </c>
      <c r="H2344" s="4" t="s">
        <v>21</v>
      </c>
      <c r="I2344" s="4" t="s">
        <v>28</v>
      </c>
      <c r="J2344" s="4" t="s">
        <v>13</v>
      </c>
      <c r="K2344" s="4" t="s">
        <v>14</v>
      </c>
      <c r="L2344" s="4" t="s">
        <v>32</v>
      </c>
      <c r="M2344" s="8">
        <v>4</v>
      </c>
      <c r="N2344" s="5">
        <v>46.68</v>
      </c>
      <c r="O2344" s="6">
        <v>0.05</v>
      </c>
      <c r="P2344" s="5">
        <v>17.96</v>
      </c>
      <c r="Q2344" s="5">
        <f t="shared" si="144"/>
        <v>177.38399999999999</v>
      </c>
      <c r="R2344" s="5">
        <f t="shared" si="145"/>
        <v>71.84</v>
      </c>
      <c r="S2344" s="5">
        <f t="shared" si="146"/>
        <v>105.54399999999998</v>
      </c>
      <c r="T2344" s="7">
        <f t="shared" si="147"/>
        <v>0.59500293149325756</v>
      </c>
    </row>
    <row r="2345" spans="1:20" ht="15.6">
      <c r="A2345" s="2">
        <v>2561</v>
      </c>
      <c r="B2345" s="3">
        <v>46338</v>
      </c>
      <c r="C2345" s="4">
        <f>YEAR(SalesDataTable[[#This Row],[Order Date]])</f>
        <v>2026</v>
      </c>
      <c r="D2345" s="16" t="str">
        <f>"Q"&amp;ROUNDUP(MONTH(SalesDataTable[[#This Row],[Order Date]])/3,0)</f>
        <v>Q4</v>
      </c>
      <c r="E2345" s="4">
        <f>MONTH(SalesDataTable[[#This Row],[Order Date]])</f>
        <v>11</v>
      </c>
      <c r="F2345" s="16" t="str">
        <f>TEXT(SalesDataTable[[#This Row],[Order Date]],"MMM")</f>
        <v>Nov</v>
      </c>
      <c r="G2345" s="4" t="s">
        <v>6</v>
      </c>
      <c r="H2345" s="4" t="s">
        <v>43</v>
      </c>
      <c r="I2345" s="4" t="s">
        <v>19</v>
      </c>
      <c r="J2345" s="4" t="s">
        <v>13</v>
      </c>
      <c r="K2345" s="4" t="s">
        <v>9</v>
      </c>
      <c r="L2345" s="4" t="s">
        <v>46</v>
      </c>
      <c r="M2345" s="8">
        <v>4</v>
      </c>
      <c r="N2345" s="5">
        <v>73.05</v>
      </c>
      <c r="O2345" s="6">
        <v>0.2</v>
      </c>
      <c r="P2345" s="5">
        <v>32.82</v>
      </c>
      <c r="Q2345" s="5">
        <f t="shared" si="144"/>
        <v>233.76</v>
      </c>
      <c r="R2345" s="5">
        <f t="shared" si="145"/>
        <v>131.28</v>
      </c>
      <c r="S2345" s="5">
        <f t="shared" si="146"/>
        <v>102.47999999999999</v>
      </c>
      <c r="T2345" s="7">
        <f t="shared" si="147"/>
        <v>0.4383983572895277</v>
      </c>
    </row>
    <row r="2346" spans="1:20" ht="15.6">
      <c r="A2346" s="2">
        <v>2855</v>
      </c>
      <c r="B2346" s="3">
        <v>46338</v>
      </c>
      <c r="C2346" s="4">
        <f>YEAR(SalesDataTable[[#This Row],[Order Date]])</f>
        <v>2026</v>
      </c>
      <c r="D2346" s="16" t="str">
        <f>"Q"&amp;ROUNDUP(MONTH(SalesDataTable[[#This Row],[Order Date]])/3,0)</f>
        <v>Q4</v>
      </c>
      <c r="E2346" s="4">
        <f>MONTH(SalesDataTable[[#This Row],[Order Date]])</f>
        <v>11</v>
      </c>
      <c r="F2346" s="16" t="str">
        <f>TEXT(SalesDataTable[[#This Row],[Order Date]],"MMM")</f>
        <v>Nov</v>
      </c>
      <c r="G2346" s="4" t="s">
        <v>11</v>
      </c>
      <c r="H2346" s="4" t="s">
        <v>39</v>
      </c>
      <c r="I2346" s="4" t="s">
        <v>28</v>
      </c>
      <c r="J2346" s="4" t="s">
        <v>13</v>
      </c>
      <c r="K2346" s="4" t="s">
        <v>23</v>
      </c>
      <c r="L2346" s="4" t="s">
        <v>51</v>
      </c>
      <c r="M2346" s="8">
        <v>1</v>
      </c>
      <c r="N2346" s="5">
        <v>125.32</v>
      </c>
      <c r="O2346" s="6">
        <v>0.15</v>
      </c>
      <c r="P2346" s="5">
        <v>59.49</v>
      </c>
      <c r="Q2346" s="5">
        <f t="shared" si="144"/>
        <v>106.52199999999999</v>
      </c>
      <c r="R2346" s="5">
        <f t="shared" si="145"/>
        <v>59.49</v>
      </c>
      <c r="S2346" s="5">
        <f t="shared" si="146"/>
        <v>47.031999999999989</v>
      </c>
      <c r="T2346" s="7">
        <f t="shared" si="147"/>
        <v>0.44152381667636725</v>
      </c>
    </row>
    <row r="2347" spans="1:20" ht="15.6">
      <c r="A2347" s="2">
        <v>4421</v>
      </c>
      <c r="B2347" s="3">
        <v>46338</v>
      </c>
      <c r="C2347" s="4">
        <f>YEAR(SalesDataTable[[#This Row],[Order Date]])</f>
        <v>2026</v>
      </c>
      <c r="D2347" s="16" t="str">
        <f>"Q"&amp;ROUNDUP(MONTH(SalesDataTable[[#This Row],[Order Date]])/3,0)</f>
        <v>Q4</v>
      </c>
      <c r="E2347" s="4">
        <f>MONTH(SalesDataTable[[#This Row],[Order Date]])</f>
        <v>11</v>
      </c>
      <c r="F2347" s="16" t="str">
        <f>TEXT(SalesDataTable[[#This Row],[Order Date]],"MMM")</f>
        <v>Nov</v>
      </c>
      <c r="G2347" s="4" t="s">
        <v>6</v>
      </c>
      <c r="H2347" s="4" t="s">
        <v>41</v>
      </c>
      <c r="I2347" s="4" t="s">
        <v>28</v>
      </c>
      <c r="J2347" s="4" t="s">
        <v>16</v>
      </c>
      <c r="K2347" s="4" t="s">
        <v>34</v>
      </c>
      <c r="L2347" s="4" t="s">
        <v>38</v>
      </c>
      <c r="M2347" s="8">
        <v>2</v>
      </c>
      <c r="N2347" s="5">
        <v>123.49</v>
      </c>
      <c r="O2347" s="6">
        <v>0.15</v>
      </c>
      <c r="P2347" s="5">
        <v>68.08</v>
      </c>
      <c r="Q2347" s="5">
        <f t="shared" si="144"/>
        <v>209.93299999999999</v>
      </c>
      <c r="R2347" s="5">
        <f t="shared" si="145"/>
        <v>136.16</v>
      </c>
      <c r="S2347" s="5">
        <f t="shared" si="146"/>
        <v>73.772999999999996</v>
      </c>
      <c r="T2347" s="7">
        <f t="shared" si="147"/>
        <v>0.35141211719929694</v>
      </c>
    </row>
    <row r="2348" spans="1:20" ht="15.6">
      <c r="A2348" s="2">
        <v>195</v>
      </c>
      <c r="B2348" s="3">
        <v>46339</v>
      </c>
      <c r="C2348" s="4">
        <f>YEAR(SalesDataTable[[#This Row],[Order Date]])</f>
        <v>2026</v>
      </c>
      <c r="D2348" s="16" t="str">
        <f>"Q"&amp;ROUNDUP(MONTH(SalesDataTable[[#This Row],[Order Date]])/3,0)</f>
        <v>Q4</v>
      </c>
      <c r="E2348" s="4">
        <f>MONTH(SalesDataTable[[#This Row],[Order Date]])</f>
        <v>11</v>
      </c>
      <c r="F2348" s="16" t="str">
        <f>TEXT(SalesDataTable[[#This Row],[Order Date]],"MMM")</f>
        <v>Nov</v>
      </c>
      <c r="G2348" s="4" t="s">
        <v>6</v>
      </c>
      <c r="H2348" s="4" t="s">
        <v>43</v>
      </c>
      <c r="I2348" s="4" t="s">
        <v>19</v>
      </c>
      <c r="J2348" s="4" t="s">
        <v>3</v>
      </c>
      <c r="K2348" s="4" t="s">
        <v>14</v>
      </c>
      <c r="L2348" s="4" t="s">
        <v>32</v>
      </c>
      <c r="M2348" s="8">
        <v>1</v>
      </c>
      <c r="N2348" s="5">
        <v>47.37</v>
      </c>
      <c r="O2348" s="6">
        <v>0.2</v>
      </c>
      <c r="P2348" s="5">
        <v>18.739999999999998</v>
      </c>
      <c r="Q2348" s="5">
        <f t="shared" si="144"/>
        <v>37.896000000000001</v>
      </c>
      <c r="R2348" s="5">
        <f t="shared" si="145"/>
        <v>18.739999999999998</v>
      </c>
      <c r="S2348" s="5">
        <f t="shared" si="146"/>
        <v>19.156000000000002</v>
      </c>
      <c r="T2348" s="7">
        <f t="shared" si="147"/>
        <v>0.50548870593202455</v>
      </c>
    </row>
    <row r="2349" spans="1:20" ht="15.6">
      <c r="A2349" s="2">
        <v>520</v>
      </c>
      <c r="B2349" s="3">
        <v>46339</v>
      </c>
      <c r="C2349" s="4">
        <f>YEAR(SalesDataTable[[#This Row],[Order Date]])</f>
        <v>2026</v>
      </c>
      <c r="D2349" s="16" t="str">
        <f>"Q"&amp;ROUNDUP(MONTH(SalesDataTable[[#This Row],[Order Date]])/3,0)</f>
        <v>Q4</v>
      </c>
      <c r="E2349" s="4">
        <f>MONTH(SalesDataTable[[#This Row],[Order Date]])</f>
        <v>11</v>
      </c>
      <c r="F2349" s="16" t="str">
        <f>TEXT(SalesDataTable[[#This Row],[Order Date]],"MMM")</f>
        <v>Nov</v>
      </c>
      <c r="G2349" s="4" t="s">
        <v>6</v>
      </c>
      <c r="H2349" s="4" t="s">
        <v>43</v>
      </c>
      <c r="I2349" s="4" t="s">
        <v>8</v>
      </c>
      <c r="J2349" s="4" t="s">
        <v>16</v>
      </c>
      <c r="K2349" s="4" t="s">
        <v>9</v>
      </c>
      <c r="L2349" s="4" t="s">
        <v>10</v>
      </c>
      <c r="M2349" s="8">
        <v>6</v>
      </c>
      <c r="N2349" s="5">
        <v>92.31</v>
      </c>
      <c r="O2349" s="6">
        <v>0.05</v>
      </c>
      <c r="P2349" s="5">
        <v>46.12</v>
      </c>
      <c r="Q2349" s="5">
        <f t="shared" si="144"/>
        <v>526.16700000000003</v>
      </c>
      <c r="R2349" s="5">
        <f t="shared" si="145"/>
        <v>276.71999999999997</v>
      </c>
      <c r="S2349" s="5">
        <f t="shared" si="146"/>
        <v>249.44700000000006</v>
      </c>
      <c r="T2349" s="7">
        <f t="shared" si="147"/>
        <v>0.47408332335551268</v>
      </c>
    </row>
    <row r="2350" spans="1:20" ht="15.6">
      <c r="A2350" s="2">
        <v>646</v>
      </c>
      <c r="B2350" s="3">
        <v>46339</v>
      </c>
      <c r="C2350" s="4">
        <f>YEAR(SalesDataTable[[#This Row],[Order Date]])</f>
        <v>2026</v>
      </c>
      <c r="D2350" s="16" t="str">
        <f>"Q"&amp;ROUNDUP(MONTH(SalesDataTable[[#This Row],[Order Date]])/3,0)</f>
        <v>Q4</v>
      </c>
      <c r="E2350" s="4">
        <f>MONTH(SalesDataTable[[#This Row],[Order Date]])</f>
        <v>11</v>
      </c>
      <c r="F2350" s="16" t="str">
        <f>TEXT(SalesDataTable[[#This Row],[Order Date]],"MMM")</f>
        <v>Nov</v>
      </c>
      <c r="G2350" s="4" t="s">
        <v>11</v>
      </c>
      <c r="H2350" s="4" t="s">
        <v>52</v>
      </c>
      <c r="I2350" s="4" t="s">
        <v>19</v>
      </c>
      <c r="J2350" s="4" t="s">
        <v>3</v>
      </c>
      <c r="K2350" s="4" t="s">
        <v>4</v>
      </c>
      <c r="L2350" s="4" t="s">
        <v>22</v>
      </c>
      <c r="M2350" s="8">
        <v>1</v>
      </c>
      <c r="N2350" s="5">
        <v>49.53</v>
      </c>
      <c r="O2350" s="6">
        <v>0.1</v>
      </c>
      <c r="P2350" s="5">
        <v>22.18</v>
      </c>
      <c r="Q2350" s="5">
        <f t="shared" si="144"/>
        <v>44.577000000000005</v>
      </c>
      <c r="R2350" s="5">
        <f t="shared" si="145"/>
        <v>22.18</v>
      </c>
      <c r="S2350" s="5">
        <f t="shared" si="146"/>
        <v>22.397000000000006</v>
      </c>
      <c r="T2350" s="7">
        <f t="shared" si="147"/>
        <v>0.50243399062296712</v>
      </c>
    </row>
    <row r="2351" spans="1:20" ht="15.6">
      <c r="A2351" s="2">
        <v>893</v>
      </c>
      <c r="B2351" s="3">
        <v>46339</v>
      </c>
      <c r="C2351" s="4">
        <f>YEAR(SalesDataTable[[#This Row],[Order Date]])</f>
        <v>2026</v>
      </c>
      <c r="D2351" s="16" t="str">
        <f>"Q"&amp;ROUNDUP(MONTH(SalesDataTable[[#This Row],[Order Date]])/3,0)</f>
        <v>Q4</v>
      </c>
      <c r="E2351" s="4">
        <f>MONTH(SalesDataTable[[#This Row],[Order Date]])</f>
        <v>11</v>
      </c>
      <c r="F2351" s="16" t="str">
        <f>TEXT(SalesDataTable[[#This Row],[Order Date]],"MMM")</f>
        <v>Nov</v>
      </c>
      <c r="G2351" s="4" t="s">
        <v>20</v>
      </c>
      <c r="H2351" s="4" t="s">
        <v>33</v>
      </c>
      <c r="I2351" s="4" t="s">
        <v>2</v>
      </c>
      <c r="J2351" s="4" t="s">
        <v>13</v>
      </c>
      <c r="K2351" s="4" t="s">
        <v>14</v>
      </c>
      <c r="L2351" s="4" t="s">
        <v>32</v>
      </c>
      <c r="M2351" s="8">
        <v>4</v>
      </c>
      <c r="N2351" s="5">
        <v>47.62</v>
      </c>
      <c r="O2351" s="6">
        <v>0.2</v>
      </c>
      <c r="P2351" s="5">
        <v>18.100000000000001</v>
      </c>
      <c r="Q2351" s="5">
        <f t="shared" si="144"/>
        <v>152.38399999999999</v>
      </c>
      <c r="R2351" s="5">
        <f t="shared" si="145"/>
        <v>72.400000000000006</v>
      </c>
      <c r="S2351" s="5">
        <f t="shared" si="146"/>
        <v>79.98399999999998</v>
      </c>
      <c r="T2351" s="7">
        <f t="shared" si="147"/>
        <v>0.52488450230995376</v>
      </c>
    </row>
    <row r="2352" spans="1:20" ht="15.6">
      <c r="A2352" s="2">
        <v>916</v>
      </c>
      <c r="B2352" s="3">
        <v>46339</v>
      </c>
      <c r="C2352" s="4">
        <f>YEAR(SalesDataTable[[#This Row],[Order Date]])</f>
        <v>2026</v>
      </c>
      <c r="D2352" s="16" t="str">
        <f>"Q"&amp;ROUNDUP(MONTH(SalesDataTable[[#This Row],[Order Date]])/3,0)</f>
        <v>Q4</v>
      </c>
      <c r="E2352" s="4">
        <f>MONTH(SalesDataTable[[#This Row],[Order Date]])</f>
        <v>11</v>
      </c>
      <c r="F2352" s="16" t="str">
        <f>TEXT(SalesDataTable[[#This Row],[Order Date]],"MMM")</f>
        <v>Nov</v>
      </c>
      <c r="G2352" s="4" t="s">
        <v>6</v>
      </c>
      <c r="H2352" s="4" t="s">
        <v>27</v>
      </c>
      <c r="I2352" s="4" t="s">
        <v>2</v>
      </c>
      <c r="J2352" s="4" t="s">
        <v>13</v>
      </c>
      <c r="K2352" s="4" t="s">
        <v>4</v>
      </c>
      <c r="L2352" s="4" t="s">
        <v>22</v>
      </c>
      <c r="M2352" s="8">
        <v>4</v>
      </c>
      <c r="N2352" s="5">
        <v>51.93</v>
      </c>
      <c r="O2352" s="6">
        <v>0.05</v>
      </c>
      <c r="P2352" s="5">
        <v>22.62</v>
      </c>
      <c r="Q2352" s="5">
        <f t="shared" si="144"/>
        <v>197.334</v>
      </c>
      <c r="R2352" s="5">
        <f t="shared" si="145"/>
        <v>90.48</v>
      </c>
      <c r="S2352" s="5">
        <f t="shared" si="146"/>
        <v>106.854</v>
      </c>
      <c r="T2352" s="7">
        <f t="shared" si="147"/>
        <v>0.54148803551339353</v>
      </c>
    </row>
    <row r="2353" spans="1:20" ht="15.6">
      <c r="A2353" s="2">
        <v>1295</v>
      </c>
      <c r="B2353" s="3">
        <v>46339</v>
      </c>
      <c r="C2353" s="4">
        <f>YEAR(SalesDataTable[[#This Row],[Order Date]])</f>
        <v>2026</v>
      </c>
      <c r="D2353" s="16" t="str">
        <f>"Q"&amp;ROUNDUP(MONTH(SalesDataTable[[#This Row],[Order Date]])/3,0)</f>
        <v>Q4</v>
      </c>
      <c r="E2353" s="4">
        <f>MONTH(SalesDataTable[[#This Row],[Order Date]])</f>
        <v>11</v>
      </c>
      <c r="F2353" s="16" t="str">
        <f>TEXT(SalesDataTable[[#This Row],[Order Date]],"MMM")</f>
        <v>Nov</v>
      </c>
      <c r="G2353" s="4" t="s">
        <v>6</v>
      </c>
      <c r="H2353" s="4" t="s">
        <v>41</v>
      </c>
      <c r="I2353" s="4" t="s">
        <v>28</v>
      </c>
      <c r="J2353" s="4" t="s">
        <v>13</v>
      </c>
      <c r="K2353" s="4" t="s">
        <v>9</v>
      </c>
      <c r="L2353" s="4" t="s">
        <v>37</v>
      </c>
      <c r="M2353" s="8">
        <v>1</v>
      </c>
      <c r="N2353" s="5">
        <v>155.44999999999999</v>
      </c>
      <c r="O2353" s="6">
        <v>0.05</v>
      </c>
      <c r="P2353" s="5">
        <v>77.25</v>
      </c>
      <c r="Q2353" s="5">
        <f t="shared" si="144"/>
        <v>147.67749999999998</v>
      </c>
      <c r="R2353" s="5">
        <f t="shared" si="145"/>
        <v>77.25</v>
      </c>
      <c r="S2353" s="5">
        <f t="shared" si="146"/>
        <v>70.427499999999981</v>
      </c>
      <c r="T2353" s="7">
        <f t="shared" si="147"/>
        <v>0.47690067884410281</v>
      </c>
    </row>
    <row r="2354" spans="1:20" ht="15.6">
      <c r="A2354" s="2">
        <v>3438</v>
      </c>
      <c r="B2354" s="3">
        <v>46339</v>
      </c>
      <c r="C2354" s="4">
        <f>YEAR(SalesDataTable[[#This Row],[Order Date]])</f>
        <v>2026</v>
      </c>
      <c r="D2354" s="16" t="str">
        <f>"Q"&amp;ROUNDUP(MONTH(SalesDataTable[[#This Row],[Order Date]])/3,0)</f>
        <v>Q4</v>
      </c>
      <c r="E2354" s="4">
        <f>MONTH(SalesDataTable[[#This Row],[Order Date]])</f>
        <v>11</v>
      </c>
      <c r="F2354" s="16" t="str">
        <f>TEXT(SalesDataTable[[#This Row],[Order Date]],"MMM")</f>
        <v>Nov</v>
      </c>
      <c r="G2354" s="4" t="s">
        <v>0</v>
      </c>
      <c r="H2354" s="4" t="s">
        <v>1</v>
      </c>
      <c r="I2354" s="4" t="s">
        <v>2</v>
      </c>
      <c r="J2354" s="4" t="s">
        <v>3</v>
      </c>
      <c r="K2354" s="4" t="s">
        <v>4</v>
      </c>
      <c r="L2354" s="4" t="s">
        <v>26</v>
      </c>
      <c r="M2354" s="8">
        <v>4</v>
      </c>
      <c r="N2354" s="5">
        <v>40.03</v>
      </c>
      <c r="O2354" s="6">
        <v>0.05</v>
      </c>
      <c r="P2354" s="5">
        <v>16.78</v>
      </c>
      <c r="Q2354" s="5">
        <f t="shared" si="144"/>
        <v>152.114</v>
      </c>
      <c r="R2354" s="5">
        <f t="shared" si="145"/>
        <v>67.12</v>
      </c>
      <c r="S2354" s="5">
        <f t="shared" si="146"/>
        <v>84.994</v>
      </c>
      <c r="T2354" s="7">
        <f t="shared" si="147"/>
        <v>0.5587519886400989</v>
      </c>
    </row>
    <row r="2355" spans="1:20" ht="15.6">
      <c r="A2355" s="2">
        <v>3573</v>
      </c>
      <c r="B2355" s="3">
        <v>46339</v>
      </c>
      <c r="C2355" s="4">
        <f>YEAR(SalesDataTable[[#This Row],[Order Date]])</f>
        <v>2026</v>
      </c>
      <c r="D2355" s="16" t="str">
        <f>"Q"&amp;ROUNDUP(MONTH(SalesDataTable[[#This Row],[Order Date]])/3,0)</f>
        <v>Q4</v>
      </c>
      <c r="E2355" s="4">
        <f>MONTH(SalesDataTable[[#This Row],[Order Date]])</f>
        <v>11</v>
      </c>
      <c r="F2355" s="16" t="str">
        <f>TEXT(SalesDataTable[[#This Row],[Order Date]],"MMM")</f>
        <v>Nov</v>
      </c>
      <c r="G2355" s="4" t="s">
        <v>0</v>
      </c>
      <c r="H2355" s="4" t="s">
        <v>36</v>
      </c>
      <c r="I2355" s="4" t="s">
        <v>2</v>
      </c>
      <c r="J2355" s="4" t="s">
        <v>3</v>
      </c>
      <c r="K2355" s="4" t="s">
        <v>9</v>
      </c>
      <c r="L2355" s="4" t="s">
        <v>37</v>
      </c>
      <c r="M2355" s="8">
        <v>2</v>
      </c>
      <c r="N2355" s="5">
        <v>152.96</v>
      </c>
      <c r="O2355" s="6">
        <v>0.1</v>
      </c>
      <c r="P2355" s="5">
        <v>79.12</v>
      </c>
      <c r="Q2355" s="5">
        <f t="shared" si="144"/>
        <v>275.32800000000003</v>
      </c>
      <c r="R2355" s="5">
        <f t="shared" si="145"/>
        <v>158.24</v>
      </c>
      <c r="S2355" s="5">
        <f t="shared" si="146"/>
        <v>117.08800000000002</v>
      </c>
      <c r="T2355" s="7">
        <f t="shared" si="147"/>
        <v>0.4252673175267318</v>
      </c>
    </row>
    <row r="2356" spans="1:20" ht="15.6">
      <c r="A2356" s="2">
        <v>4257</v>
      </c>
      <c r="B2356" s="3">
        <v>46339</v>
      </c>
      <c r="C2356" s="4">
        <f>YEAR(SalesDataTable[[#This Row],[Order Date]])</f>
        <v>2026</v>
      </c>
      <c r="D2356" s="16" t="str">
        <f>"Q"&amp;ROUNDUP(MONTH(SalesDataTable[[#This Row],[Order Date]])/3,0)</f>
        <v>Q4</v>
      </c>
      <c r="E2356" s="4">
        <f>MONTH(SalesDataTable[[#This Row],[Order Date]])</f>
        <v>11</v>
      </c>
      <c r="F2356" s="16" t="str">
        <f>TEXT(SalesDataTable[[#This Row],[Order Date]],"MMM")</f>
        <v>Nov</v>
      </c>
      <c r="G2356" s="4" t="s">
        <v>20</v>
      </c>
      <c r="H2356" s="4" t="s">
        <v>47</v>
      </c>
      <c r="I2356" s="4" t="s">
        <v>19</v>
      </c>
      <c r="J2356" s="4" t="s">
        <v>13</v>
      </c>
      <c r="K2356" s="4" t="s">
        <v>34</v>
      </c>
      <c r="L2356" s="4" t="s">
        <v>38</v>
      </c>
      <c r="M2356" s="8">
        <v>2</v>
      </c>
      <c r="N2356" s="5">
        <v>124.06</v>
      </c>
      <c r="O2356" s="6">
        <v>0.05</v>
      </c>
      <c r="P2356" s="5">
        <v>69.98</v>
      </c>
      <c r="Q2356" s="5">
        <f t="shared" si="144"/>
        <v>235.714</v>
      </c>
      <c r="R2356" s="5">
        <f t="shared" si="145"/>
        <v>139.96</v>
      </c>
      <c r="S2356" s="5">
        <f t="shared" si="146"/>
        <v>95.753999999999991</v>
      </c>
      <c r="T2356" s="7">
        <f t="shared" si="147"/>
        <v>0.40622958330858577</v>
      </c>
    </row>
    <row r="2357" spans="1:20" ht="15.6">
      <c r="A2357" s="2">
        <v>4389</v>
      </c>
      <c r="B2357" s="3">
        <v>46339</v>
      </c>
      <c r="C2357" s="4">
        <f>YEAR(SalesDataTable[[#This Row],[Order Date]])</f>
        <v>2026</v>
      </c>
      <c r="D2357" s="16" t="str">
        <f>"Q"&amp;ROUNDUP(MONTH(SalesDataTable[[#This Row],[Order Date]])/3,0)</f>
        <v>Q4</v>
      </c>
      <c r="E2357" s="4">
        <f>MONTH(SalesDataTable[[#This Row],[Order Date]])</f>
        <v>11</v>
      </c>
      <c r="F2357" s="16" t="str">
        <f>TEXT(SalesDataTable[[#This Row],[Order Date]],"MMM")</f>
        <v>Nov</v>
      </c>
      <c r="G2357" s="4" t="s">
        <v>11</v>
      </c>
      <c r="H2357" s="4" t="s">
        <v>39</v>
      </c>
      <c r="I2357" s="4" t="s">
        <v>28</v>
      </c>
      <c r="J2357" s="4" t="s">
        <v>13</v>
      </c>
      <c r="K2357" s="4" t="s">
        <v>9</v>
      </c>
      <c r="L2357" s="4" t="s">
        <v>37</v>
      </c>
      <c r="M2357" s="8">
        <v>1</v>
      </c>
      <c r="N2357" s="5">
        <v>151.66</v>
      </c>
      <c r="O2357" s="6">
        <v>0.1</v>
      </c>
      <c r="P2357" s="5">
        <v>80.209999999999994</v>
      </c>
      <c r="Q2357" s="5">
        <f t="shared" si="144"/>
        <v>136.494</v>
      </c>
      <c r="R2357" s="5">
        <f t="shared" si="145"/>
        <v>80.209999999999994</v>
      </c>
      <c r="S2357" s="5">
        <f t="shared" si="146"/>
        <v>56.284000000000006</v>
      </c>
      <c r="T2357" s="7">
        <f t="shared" si="147"/>
        <v>0.41235512183685735</v>
      </c>
    </row>
    <row r="2358" spans="1:20" ht="15.6">
      <c r="A2358" s="2">
        <v>4887</v>
      </c>
      <c r="B2358" s="3">
        <v>46339</v>
      </c>
      <c r="C2358" s="4">
        <f>YEAR(SalesDataTable[[#This Row],[Order Date]])</f>
        <v>2026</v>
      </c>
      <c r="D2358" s="16" t="str">
        <f>"Q"&amp;ROUNDUP(MONTH(SalesDataTable[[#This Row],[Order Date]])/3,0)</f>
        <v>Q4</v>
      </c>
      <c r="E2358" s="4">
        <f>MONTH(SalesDataTable[[#This Row],[Order Date]])</f>
        <v>11</v>
      </c>
      <c r="F2358" s="16" t="str">
        <f>TEXT(SalesDataTable[[#This Row],[Order Date]],"MMM")</f>
        <v>Nov</v>
      </c>
      <c r="G2358" s="4" t="s">
        <v>20</v>
      </c>
      <c r="H2358" s="4" t="s">
        <v>33</v>
      </c>
      <c r="I2358" s="4" t="s">
        <v>2</v>
      </c>
      <c r="J2358" s="4" t="s">
        <v>13</v>
      </c>
      <c r="K2358" s="4" t="s">
        <v>9</v>
      </c>
      <c r="L2358" s="4" t="s">
        <v>17</v>
      </c>
      <c r="M2358" s="8">
        <v>2</v>
      </c>
      <c r="N2358" s="5">
        <v>142.30000000000001</v>
      </c>
      <c r="O2358" s="6">
        <v>0.15</v>
      </c>
      <c r="P2358" s="5">
        <v>77.760000000000005</v>
      </c>
      <c r="Q2358" s="5">
        <f t="shared" si="144"/>
        <v>241.91000000000003</v>
      </c>
      <c r="R2358" s="5">
        <f t="shared" si="145"/>
        <v>155.52000000000001</v>
      </c>
      <c r="S2358" s="5">
        <f t="shared" si="146"/>
        <v>86.390000000000015</v>
      </c>
      <c r="T2358" s="7">
        <f t="shared" si="147"/>
        <v>0.35711628291513375</v>
      </c>
    </row>
    <row r="2359" spans="1:20" ht="15.6">
      <c r="A2359" s="2">
        <v>5007</v>
      </c>
      <c r="B2359" s="3">
        <v>46339</v>
      </c>
      <c r="C2359" s="4">
        <f>YEAR(SalesDataTable[[#This Row],[Order Date]])</f>
        <v>2026</v>
      </c>
      <c r="D2359" s="16" t="str">
        <f>"Q"&amp;ROUNDUP(MONTH(SalesDataTable[[#This Row],[Order Date]])/3,0)</f>
        <v>Q4</v>
      </c>
      <c r="E2359" s="4">
        <f>MONTH(SalesDataTable[[#This Row],[Order Date]])</f>
        <v>11</v>
      </c>
      <c r="F2359" s="16" t="str">
        <f>TEXT(SalesDataTable[[#This Row],[Order Date]],"MMM")</f>
        <v>Nov</v>
      </c>
      <c r="G2359" s="4" t="s">
        <v>6</v>
      </c>
      <c r="H2359" s="4" t="s">
        <v>49</v>
      </c>
      <c r="I2359" s="4" t="s">
        <v>2</v>
      </c>
      <c r="J2359" s="4" t="s">
        <v>16</v>
      </c>
      <c r="K2359" s="4" t="s">
        <v>14</v>
      </c>
      <c r="L2359" s="4" t="s">
        <v>48</v>
      </c>
      <c r="M2359" s="8">
        <v>4</v>
      </c>
      <c r="N2359" s="5">
        <v>161.97</v>
      </c>
      <c r="O2359" s="6">
        <v>0.05</v>
      </c>
      <c r="P2359" s="5">
        <v>87.2</v>
      </c>
      <c r="Q2359" s="5">
        <f t="shared" si="144"/>
        <v>615.48599999999999</v>
      </c>
      <c r="R2359" s="5">
        <f t="shared" si="145"/>
        <v>348.8</v>
      </c>
      <c r="S2359" s="5">
        <f t="shared" si="146"/>
        <v>266.68599999999998</v>
      </c>
      <c r="T2359" s="7">
        <f t="shared" si="147"/>
        <v>0.4332933649181297</v>
      </c>
    </row>
    <row r="2360" spans="1:20" ht="15.6">
      <c r="A2360" s="2">
        <v>5111</v>
      </c>
      <c r="B2360" s="3">
        <v>46339</v>
      </c>
      <c r="C2360" s="4">
        <f>YEAR(SalesDataTable[[#This Row],[Order Date]])</f>
        <v>2026</v>
      </c>
      <c r="D2360" s="16" t="str">
        <f>"Q"&amp;ROUNDUP(MONTH(SalesDataTable[[#This Row],[Order Date]])/3,0)</f>
        <v>Q4</v>
      </c>
      <c r="E2360" s="4">
        <f>MONTH(SalesDataTable[[#This Row],[Order Date]])</f>
        <v>11</v>
      </c>
      <c r="F2360" s="16" t="str">
        <f>TEXT(SalesDataTable[[#This Row],[Order Date]],"MMM")</f>
        <v>Nov</v>
      </c>
      <c r="G2360" s="4" t="s">
        <v>6</v>
      </c>
      <c r="H2360" s="4" t="s">
        <v>49</v>
      </c>
      <c r="I2360" s="4" t="s">
        <v>8</v>
      </c>
      <c r="J2360" s="4" t="s">
        <v>16</v>
      </c>
      <c r="K2360" s="4" t="s">
        <v>14</v>
      </c>
      <c r="L2360" s="4" t="s">
        <v>44</v>
      </c>
      <c r="M2360" s="8">
        <v>5</v>
      </c>
      <c r="N2360" s="5">
        <v>133.99</v>
      </c>
      <c r="O2360" s="6">
        <v>0.15</v>
      </c>
      <c r="P2360" s="5">
        <v>65.55</v>
      </c>
      <c r="Q2360" s="5">
        <f t="shared" si="144"/>
        <v>569.45749999999998</v>
      </c>
      <c r="R2360" s="5">
        <f t="shared" si="145"/>
        <v>327.75</v>
      </c>
      <c r="S2360" s="5">
        <f t="shared" si="146"/>
        <v>241.70749999999998</v>
      </c>
      <c r="T2360" s="7">
        <f t="shared" si="147"/>
        <v>0.42445221987593451</v>
      </c>
    </row>
    <row r="2361" spans="1:20" ht="15.6">
      <c r="A2361" s="2">
        <v>5177</v>
      </c>
      <c r="B2361" s="3">
        <v>46339</v>
      </c>
      <c r="C2361" s="4">
        <f>YEAR(SalesDataTable[[#This Row],[Order Date]])</f>
        <v>2026</v>
      </c>
      <c r="D2361" s="16" t="str">
        <f>"Q"&amp;ROUNDUP(MONTH(SalesDataTable[[#This Row],[Order Date]])/3,0)</f>
        <v>Q4</v>
      </c>
      <c r="E2361" s="4">
        <f>MONTH(SalesDataTable[[#This Row],[Order Date]])</f>
        <v>11</v>
      </c>
      <c r="F2361" s="16" t="str">
        <f>TEXT(SalesDataTable[[#This Row],[Order Date]],"MMM")</f>
        <v>Nov</v>
      </c>
      <c r="G2361" s="4" t="s">
        <v>6</v>
      </c>
      <c r="H2361" s="4" t="s">
        <v>27</v>
      </c>
      <c r="I2361" s="4" t="s">
        <v>19</v>
      </c>
      <c r="J2361" s="4" t="s">
        <v>3</v>
      </c>
      <c r="K2361" s="4" t="s">
        <v>23</v>
      </c>
      <c r="L2361" s="4" t="s">
        <v>40</v>
      </c>
      <c r="M2361" s="8">
        <v>2</v>
      </c>
      <c r="N2361" s="5">
        <v>83.18</v>
      </c>
      <c r="O2361" s="6">
        <v>0.1</v>
      </c>
      <c r="P2361" s="5">
        <v>40.479999999999997</v>
      </c>
      <c r="Q2361" s="5">
        <f t="shared" si="144"/>
        <v>149.72400000000002</v>
      </c>
      <c r="R2361" s="5">
        <f t="shared" si="145"/>
        <v>80.959999999999994</v>
      </c>
      <c r="S2361" s="5">
        <f t="shared" si="146"/>
        <v>68.764000000000024</v>
      </c>
      <c r="T2361" s="7">
        <f t="shared" si="147"/>
        <v>0.45927172664369115</v>
      </c>
    </row>
    <row r="2362" spans="1:20" ht="15.6">
      <c r="A2362" s="2">
        <v>584</v>
      </c>
      <c r="B2362" s="3">
        <v>46340</v>
      </c>
      <c r="C2362" s="4">
        <f>YEAR(SalesDataTable[[#This Row],[Order Date]])</f>
        <v>2026</v>
      </c>
      <c r="D2362" s="16" t="str">
        <f>"Q"&amp;ROUNDUP(MONTH(SalesDataTable[[#This Row],[Order Date]])/3,0)</f>
        <v>Q4</v>
      </c>
      <c r="E2362" s="4">
        <f>MONTH(SalesDataTable[[#This Row],[Order Date]])</f>
        <v>11</v>
      </c>
      <c r="F2362" s="16" t="str">
        <f>TEXT(SalesDataTable[[#This Row],[Order Date]],"MMM")</f>
        <v>Nov</v>
      </c>
      <c r="G2362" s="4" t="s">
        <v>6</v>
      </c>
      <c r="H2362" s="4" t="s">
        <v>43</v>
      </c>
      <c r="I2362" s="4" t="s">
        <v>2</v>
      </c>
      <c r="J2362" s="4" t="s">
        <v>13</v>
      </c>
      <c r="K2362" s="4" t="s">
        <v>9</v>
      </c>
      <c r="L2362" s="4" t="s">
        <v>10</v>
      </c>
      <c r="M2362" s="8">
        <v>1</v>
      </c>
      <c r="N2362" s="5">
        <v>91.95</v>
      </c>
      <c r="O2362" s="6">
        <v>0</v>
      </c>
      <c r="P2362" s="5">
        <v>46.64</v>
      </c>
      <c r="Q2362" s="5">
        <f t="shared" si="144"/>
        <v>91.95</v>
      </c>
      <c r="R2362" s="5">
        <f t="shared" si="145"/>
        <v>46.64</v>
      </c>
      <c r="S2362" s="5">
        <f t="shared" si="146"/>
        <v>45.31</v>
      </c>
      <c r="T2362" s="7">
        <f t="shared" si="147"/>
        <v>0.49276780859162589</v>
      </c>
    </row>
    <row r="2363" spans="1:20" ht="15.6">
      <c r="A2363" s="2">
        <v>621</v>
      </c>
      <c r="B2363" s="3">
        <v>46340</v>
      </c>
      <c r="C2363" s="4">
        <f>YEAR(SalesDataTable[[#This Row],[Order Date]])</f>
        <v>2026</v>
      </c>
      <c r="D2363" s="16" t="str">
        <f>"Q"&amp;ROUNDUP(MONTH(SalesDataTable[[#This Row],[Order Date]])/3,0)</f>
        <v>Q4</v>
      </c>
      <c r="E2363" s="4">
        <f>MONTH(SalesDataTable[[#This Row],[Order Date]])</f>
        <v>11</v>
      </c>
      <c r="F2363" s="16" t="str">
        <f>TEXT(SalesDataTable[[#This Row],[Order Date]],"MMM")</f>
        <v>Nov</v>
      </c>
      <c r="G2363" s="4" t="s">
        <v>20</v>
      </c>
      <c r="H2363" s="4" t="s">
        <v>47</v>
      </c>
      <c r="I2363" s="4" t="s">
        <v>8</v>
      </c>
      <c r="J2363" s="4" t="s">
        <v>16</v>
      </c>
      <c r="K2363" s="4" t="s">
        <v>14</v>
      </c>
      <c r="L2363" s="4" t="s">
        <v>15</v>
      </c>
      <c r="M2363" s="8">
        <v>5</v>
      </c>
      <c r="N2363" s="5">
        <v>35.68</v>
      </c>
      <c r="O2363" s="6">
        <v>0.15</v>
      </c>
      <c r="P2363" s="5">
        <v>13.48</v>
      </c>
      <c r="Q2363" s="5">
        <f t="shared" si="144"/>
        <v>151.64000000000001</v>
      </c>
      <c r="R2363" s="5">
        <f t="shared" si="145"/>
        <v>67.400000000000006</v>
      </c>
      <c r="S2363" s="5">
        <f t="shared" si="146"/>
        <v>84.240000000000009</v>
      </c>
      <c r="T2363" s="7">
        <f t="shared" si="147"/>
        <v>0.55552624637298864</v>
      </c>
    </row>
    <row r="2364" spans="1:20" ht="15.6">
      <c r="A2364" s="2">
        <v>623</v>
      </c>
      <c r="B2364" s="3">
        <v>46340</v>
      </c>
      <c r="C2364" s="4">
        <f>YEAR(SalesDataTable[[#This Row],[Order Date]])</f>
        <v>2026</v>
      </c>
      <c r="D2364" s="16" t="str">
        <f>"Q"&amp;ROUNDUP(MONTH(SalesDataTable[[#This Row],[Order Date]])/3,0)</f>
        <v>Q4</v>
      </c>
      <c r="E2364" s="4">
        <f>MONTH(SalesDataTable[[#This Row],[Order Date]])</f>
        <v>11</v>
      </c>
      <c r="F2364" s="16" t="str">
        <f>TEXT(SalesDataTable[[#This Row],[Order Date]],"MMM")</f>
        <v>Nov</v>
      </c>
      <c r="G2364" s="4" t="s">
        <v>11</v>
      </c>
      <c r="H2364" s="4" t="s">
        <v>52</v>
      </c>
      <c r="I2364" s="4" t="s">
        <v>2</v>
      </c>
      <c r="J2364" s="4" t="s">
        <v>3</v>
      </c>
      <c r="K2364" s="4" t="s">
        <v>23</v>
      </c>
      <c r="L2364" s="4" t="s">
        <v>24</v>
      </c>
      <c r="M2364" s="8">
        <v>3</v>
      </c>
      <c r="N2364" s="5">
        <v>336.58</v>
      </c>
      <c r="O2364" s="6">
        <v>0.15</v>
      </c>
      <c r="P2364" s="5">
        <v>198.99</v>
      </c>
      <c r="Q2364" s="5">
        <f t="shared" si="144"/>
        <v>858.279</v>
      </c>
      <c r="R2364" s="5">
        <f t="shared" si="145"/>
        <v>596.97</v>
      </c>
      <c r="S2364" s="5">
        <f t="shared" si="146"/>
        <v>261.30899999999997</v>
      </c>
      <c r="T2364" s="7">
        <f t="shared" si="147"/>
        <v>0.3044569423229509</v>
      </c>
    </row>
    <row r="2365" spans="1:20" ht="15.6">
      <c r="A2365" s="2">
        <v>1431</v>
      </c>
      <c r="B2365" s="3">
        <v>46340</v>
      </c>
      <c r="C2365" s="4">
        <f>YEAR(SalesDataTable[[#This Row],[Order Date]])</f>
        <v>2026</v>
      </c>
      <c r="D2365" s="16" t="str">
        <f>"Q"&amp;ROUNDUP(MONTH(SalesDataTable[[#This Row],[Order Date]])/3,0)</f>
        <v>Q4</v>
      </c>
      <c r="E2365" s="4">
        <f>MONTH(SalesDataTable[[#This Row],[Order Date]])</f>
        <v>11</v>
      </c>
      <c r="F2365" s="16" t="str">
        <f>TEXT(SalesDataTable[[#This Row],[Order Date]],"MMM")</f>
        <v>Nov</v>
      </c>
      <c r="G2365" s="4" t="s">
        <v>11</v>
      </c>
      <c r="H2365" s="4" t="s">
        <v>12</v>
      </c>
      <c r="I2365" s="4" t="s">
        <v>2</v>
      </c>
      <c r="J2365" s="4" t="s">
        <v>13</v>
      </c>
      <c r="K2365" s="4" t="s">
        <v>34</v>
      </c>
      <c r="L2365" s="4" t="s">
        <v>42</v>
      </c>
      <c r="M2365" s="8">
        <v>2</v>
      </c>
      <c r="N2365" s="5">
        <v>36.979999999999997</v>
      </c>
      <c r="O2365" s="6">
        <v>0.15</v>
      </c>
      <c r="P2365" s="5">
        <v>14.13</v>
      </c>
      <c r="Q2365" s="5">
        <f t="shared" si="144"/>
        <v>62.865999999999993</v>
      </c>
      <c r="R2365" s="5">
        <f t="shared" si="145"/>
        <v>28.26</v>
      </c>
      <c r="S2365" s="5">
        <f t="shared" si="146"/>
        <v>34.605999999999995</v>
      </c>
      <c r="T2365" s="7">
        <f t="shared" si="147"/>
        <v>0.55047243342983487</v>
      </c>
    </row>
    <row r="2366" spans="1:20" ht="15.6">
      <c r="A2366" s="2">
        <v>1520</v>
      </c>
      <c r="B2366" s="3">
        <v>46340</v>
      </c>
      <c r="C2366" s="4">
        <f>YEAR(SalesDataTable[[#This Row],[Order Date]])</f>
        <v>2026</v>
      </c>
      <c r="D2366" s="16" t="str">
        <f>"Q"&amp;ROUNDUP(MONTH(SalesDataTable[[#This Row],[Order Date]])/3,0)</f>
        <v>Q4</v>
      </c>
      <c r="E2366" s="4">
        <f>MONTH(SalesDataTable[[#This Row],[Order Date]])</f>
        <v>11</v>
      </c>
      <c r="F2366" s="16" t="str">
        <f>TEXT(SalesDataTable[[#This Row],[Order Date]],"MMM")</f>
        <v>Nov</v>
      </c>
      <c r="G2366" s="4" t="s">
        <v>20</v>
      </c>
      <c r="H2366" s="4" t="s">
        <v>47</v>
      </c>
      <c r="I2366" s="4" t="s">
        <v>28</v>
      </c>
      <c r="J2366" s="4" t="s">
        <v>13</v>
      </c>
      <c r="K2366" s="4" t="s">
        <v>34</v>
      </c>
      <c r="L2366" s="4" t="s">
        <v>42</v>
      </c>
      <c r="M2366" s="8">
        <v>2</v>
      </c>
      <c r="N2366" s="5">
        <v>36.15</v>
      </c>
      <c r="O2366" s="6">
        <v>0</v>
      </c>
      <c r="P2366" s="5">
        <v>13.51</v>
      </c>
      <c r="Q2366" s="5">
        <f t="shared" si="144"/>
        <v>72.3</v>
      </c>
      <c r="R2366" s="5">
        <f t="shared" si="145"/>
        <v>27.02</v>
      </c>
      <c r="S2366" s="5">
        <f t="shared" si="146"/>
        <v>45.28</v>
      </c>
      <c r="T2366" s="7">
        <f t="shared" si="147"/>
        <v>0.62627939142461964</v>
      </c>
    </row>
    <row r="2367" spans="1:20" ht="15.6">
      <c r="A2367" s="2">
        <v>1791</v>
      </c>
      <c r="B2367" s="3">
        <v>46340</v>
      </c>
      <c r="C2367" s="4">
        <f>YEAR(SalesDataTable[[#This Row],[Order Date]])</f>
        <v>2026</v>
      </c>
      <c r="D2367" s="16" t="str">
        <f>"Q"&amp;ROUNDUP(MONTH(SalesDataTable[[#This Row],[Order Date]])/3,0)</f>
        <v>Q4</v>
      </c>
      <c r="E2367" s="4">
        <f>MONTH(SalesDataTable[[#This Row],[Order Date]])</f>
        <v>11</v>
      </c>
      <c r="F2367" s="16" t="str">
        <f>TEXT(SalesDataTable[[#This Row],[Order Date]],"MMM")</f>
        <v>Nov</v>
      </c>
      <c r="G2367" s="4" t="s">
        <v>11</v>
      </c>
      <c r="H2367" s="4" t="s">
        <v>12</v>
      </c>
      <c r="I2367" s="4" t="s">
        <v>2</v>
      </c>
      <c r="J2367" s="4" t="s">
        <v>16</v>
      </c>
      <c r="K2367" s="4" t="s">
        <v>34</v>
      </c>
      <c r="L2367" s="4" t="s">
        <v>38</v>
      </c>
      <c r="M2367" s="8">
        <v>1</v>
      </c>
      <c r="N2367" s="5">
        <v>121.86</v>
      </c>
      <c r="O2367" s="6">
        <v>0.05</v>
      </c>
      <c r="P2367" s="5">
        <v>69.900000000000006</v>
      </c>
      <c r="Q2367" s="5">
        <f t="shared" si="144"/>
        <v>115.767</v>
      </c>
      <c r="R2367" s="5">
        <f t="shared" si="145"/>
        <v>69.900000000000006</v>
      </c>
      <c r="S2367" s="5">
        <f t="shared" si="146"/>
        <v>45.86699999999999</v>
      </c>
      <c r="T2367" s="7">
        <f t="shared" si="147"/>
        <v>0.396200989919407</v>
      </c>
    </row>
    <row r="2368" spans="1:20" ht="15.6">
      <c r="A2368" s="2">
        <v>2191</v>
      </c>
      <c r="B2368" s="3">
        <v>46340</v>
      </c>
      <c r="C2368" s="4">
        <f>YEAR(SalesDataTable[[#This Row],[Order Date]])</f>
        <v>2026</v>
      </c>
      <c r="D2368" s="16" t="str">
        <f>"Q"&amp;ROUNDUP(MONTH(SalesDataTable[[#This Row],[Order Date]])/3,0)</f>
        <v>Q4</v>
      </c>
      <c r="E2368" s="4">
        <f>MONTH(SalesDataTable[[#This Row],[Order Date]])</f>
        <v>11</v>
      </c>
      <c r="F2368" s="16" t="str">
        <f>TEXT(SalesDataTable[[#This Row],[Order Date]],"MMM")</f>
        <v>Nov</v>
      </c>
      <c r="G2368" s="4" t="s">
        <v>11</v>
      </c>
      <c r="H2368" s="4" t="s">
        <v>25</v>
      </c>
      <c r="I2368" s="4" t="s">
        <v>19</v>
      </c>
      <c r="J2368" s="4" t="s">
        <v>3</v>
      </c>
      <c r="K2368" s="4" t="s">
        <v>4</v>
      </c>
      <c r="L2368" s="4" t="s">
        <v>22</v>
      </c>
      <c r="M2368" s="8">
        <v>6</v>
      </c>
      <c r="N2368" s="5">
        <v>49.85</v>
      </c>
      <c r="O2368" s="6">
        <v>0.05</v>
      </c>
      <c r="P2368" s="5">
        <v>22.68</v>
      </c>
      <c r="Q2368" s="5">
        <f t="shared" si="144"/>
        <v>284.14499999999998</v>
      </c>
      <c r="R2368" s="5">
        <f t="shared" si="145"/>
        <v>136.07999999999998</v>
      </c>
      <c r="S2368" s="5">
        <f t="shared" si="146"/>
        <v>148.065</v>
      </c>
      <c r="T2368" s="7">
        <f t="shared" si="147"/>
        <v>0.52108958454310306</v>
      </c>
    </row>
    <row r="2369" spans="1:20" ht="15.6">
      <c r="A2369" s="2">
        <v>2365</v>
      </c>
      <c r="B2369" s="3">
        <v>46340</v>
      </c>
      <c r="C2369" s="4">
        <f>YEAR(SalesDataTable[[#This Row],[Order Date]])</f>
        <v>2026</v>
      </c>
      <c r="D2369" s="16" t="str">
        <f>"Q"&amp;ROUNDUP(MONTH(SalesDataTable[[#This Row],[Order Date]])/3,0)</f>
        <v>Q4</v>
      </c>
      <c r="E2369" s="4">
        <f>MONTH(SalesDataTable[[#This Row],[Order Date]])</f>
        <v>11</v>
      </c>
      <c r="F2369" s="16" t="str">
        <f>TEXT(SalesDataTable[[#This Row],[Order Date]],"MMM")</f>
        <v>Nov</v>
      </c>
      <c r="G2369" s="4" t="s">
        <v>11</v>
      </c>
      <c r="H2369" s="4" t="s">
        <v>25</v>
      </c>
      <c r="I2369" s="4" t="s">
        <v>19</v>
      </c>
      <c r="J2369" s="4" t="s">
        <v>16</v>
      </c>
      <c r="K2369" s="4" t="s">
        <v>9</v>
      </c>
      <c r="L2369" s="4" t="s">
        <v>10</v>
      </c>
      <c r="M2369" s="8">
        <v>2</v>
      </c>
      <c r="N2369" s="5">
        <v>91.95</v>
      </c>
      <c r="O2369" s="6">
        <v>0.05</v>
      </c>
      <c r="P2369" s="5">
        <v>46.45</v>
      </c>
      <c r="Q2369" s="5">
        <f t="shared" si="144"/>
        <v>174.70499999999998</v>
      </c>
      <c r="R2369" s="5">
        <f t="shared" si="145"/>
        <v>92.9</v>
      </c>
      <c r="S2369" s="5">
        <f t="shared" si="146"/>
        <v>81.804999999999978</v>
      </c>
      <c r="T2369" s="7">
        <f t="shared" si="147"/>
        <v>0.46824647262528252</v>
      </c>
    </row>
    <row r="2370" spans="1:20" ht="15.6">
      <c r="A2370" s="2">
        <v>2603</v>
      </c>
      <c r="B2370" s="3">
        <v>46340</v>
      </c>
      <c r="C2370" s="4">
        <f>YEAR(SalesDataTable[[#This Row],[Order Date]])</f>
        <v>2026</v>
      </c>
      <c r="D2370" s="16" t="str">
        <f>"Q"&amp;ROUNDUP(MONTH(SalesDataTable[[#This Row],[Order Date]])/3,0)</f>
        <v>Q4</v>
      </c>
      <c r="E2370" s="4">
        <f>MONTH(SalesDataTable[[#This Row],[Order Date]])</f>
        <v>11</v>
      </c>
      <c r="F2370" s="16" t="str">
        <f>TEXT(SalesDataTable[[#This Row],[Order Date]],"MMM")</f>
        <v>Nov</v>
      </c>
      <c r="G2370" s="4" t="s">
        <v>20</v>
      </c>
      <c r="H2370" s="4" t="s">
        <v>33</v>
      </c>
      <c r="I2370" s="4" t="s">
        <v>28</v>
      </c>
      <c r="J2370" s="4" t="s">
        <v>3</v>
      </c>
      <c r="K2370" s="4" t="s">
        <v>4</v>
      </c>
      <c r="L2370" s="4" t="s">
        <v>22</v>
      </c>
      <c r="M2370" s="8">
        <v>2</v>
      </c>
      <c r="N2370" s="5">
        <v>51.71</v>
      </c>
      <c r="O2370" s="6">
        <v>0.15</v>
      </c>
      <c r="P2370" s="5">
        <v>22.93</v>
      </c>
      <c r="Q2370" s="5">
        <f t="shared" ref="Q2370:Q2433" si="148">M2370*N2370*(1-O2370)</f>
        <v>87.906999999999996</v>
      </c>
      <c r="R2370" s="5">
        <f t="shared" ref="R2370:R2433" si="149">M2370*P2370</f>
        <v>45.86</v>
      </c>
      <c r="S2370" s="5">
        <f t="shared" ref="S2370:S2433" si="150">Q2370-R2370</f>
        <v>42.046999999999997</v>
      </c>
      <c r="T2370" s="7">
        <f t="shared" ref="T2370:T2433" si="151">IFERROR(S2370/Q2370,0)</f>
        <v>0.47831230732478641</v>
      </c>
    </row>
    <row r="2371" spans="1:20" ht="15.6">
      <c r="A2371" s="2">
        <v>4098</v>
      </c>
      <c r="B2371" s="3">
        <v>46340</v>
      </c>
      <c r="C2371" s="4">
        <f>YEAR(SalesDataTable[[#This Row],[Order Date]])</f>
        <v>2026</v>
      </c>
      <c r="D2371" s="16" t="str">
        <f>"Q"&amp;ROUNDUP(MONTH(SalesDataTable[[#This Row],[Order Date]])/3,0)</f>
        <v>Q4</v>
      </c>
      <c r="E2371" s="4">
        <f>MONTH(SalesDataTable[[#This Row],[Order Date]])</f>
        <v>11</v>
      </c>
      <c r="F2371" s="16" t="str">
        <f>TEXT(SalesDataTable[[#This Row],[Order Date]],"MMM")</f>
        <v>Nov</v>
      </c>
      <c r="G2371" s="4" t="s">
        <v>6</v>
      </c>
      <c r="H2371" s="4" t="s">
        <v>7</v>
      </c>
      <c r="I2371" s="4" t="s">
        <v>19</v>
      </c>
      <c r="J2371" s="4" t="s">
        <v>3</v>
      </c>
      <c r="K2371" s="4" t="s">
        <v>34</v>
      </c>
      <c r="L2371" s="4" t="s">
        <v>35</v>
      </c>
      <c r="M2371" s="8">
        <v>1</v>
      </c>
      <c r="N2371" s="5">
        <v>41.05</v>
      </c>
      <c r="O2371" s="6">
        <v>0.05</v>
      </c>
      <c r="P2371" s="5">
        <v>14.6</v>
      </c>
      <c r="Q2371" s="5">
        <f t="shared" si="148"/>
        <v>38.997499999999995</v>
      </c>
      <c r="R2371" s="5">
        <f t="shared" si="149"/>
        <v>14.6</v>
      </c>
      <c r="S2371" s="5">
        <f t="shared" si="150"/>
        <v>24.397499999999994</v>
      </c>
      <c r="T2371" s="7">
        <f t="shared" si="151"/>
        <v>0.62561702673248276</v>
      </c>
    </row>
    <row r="2372" spans="1:20" ht="15.6">
      <c r="A2372" s="2">
        <v>1176</v>
      </c>
      <c r="B2372" s="3">
        <v>46341</v>
      </c>
      <c r="C2372" s="4">
        <f>YEAR(SalesDataTable[[#This Row],[Order Date]])</f>
        <v>2026</v>
      </c>
      <c r="D2372" s="16" t="str">
        <f>"Q"&amp;ROUNDUP(MONTH(SalesDataTable[[#This Row],[Order Date]])/3,0)</f>
        <v>Q4</v>
      </c>
      <c r="E2372" s="4">
        <f>MONTH(SalesDataTable[[#This Row],[Order Date]])</f>
        <v>11</v>
      </c>
      <c r="F2372" s="16" t="str">
        <f>TEXT(SalesDataTable[[#This Row],[Order Date]],"MMM")</f>
        <v>Nov</v>
      </c>
      <c r="G2372" s="4" t="s">
        <v>6</v>
      </c>
      <c r="H2372" s="4" t="s">
        <v>27</v>
      </c>
      <c r="I2372" s="4" t="s">
        <v>8</v>
      </c>
      <c r="J2372" s="4" t="s">
        <v>16</v>
      </c>
      <c r="K2372" s="4" t="s">
        <v>23</v>
      </c>
      <c r="L2372" s="4" t="s">
        <v>24</v>
      </c>
      <c r="M2372" s="8">
        <v>10</v>
      </c>
      <c r="N2372" s="5">
        <v>333.09</v>
      </c>
      <c r="O2372" s="6">
        <v>0.15</v>
      </c>
      <c r="P2372" s="5">
        <v>197.95</v>
      </c>
      <c r="Q2372" s="5">
        <f t="shared" si="148"/>
        <v>2831.2649999999994</v>
      </c>
      <c r="R2372" s="5">
        <f t="shared" si="149"/>
        <v>1979.5</v>
      </c>
      <c r="S2372" s="5">
        <f t="shared" si="150"/>
        <v>851.76499999999942</v>
      </c>
      <c r="T2372" s="7">
        <f t="shared" si="151"/>
        <v>0.30084255624252748</v>
      </c>
    </row>
    <row r="2373" spans="1:20" ht="15.6">
      <c r="A2373" s="2">
        <v>1895</v>
      </c>
      <c r="B2373" s="3">
        <v>46341</v>
      </c>
      <c r="C2373" s="4">
        <f>YEAR(SalesDataTable[[#This Row],[Order Date]])</f>
        <v>2026</v>
      </c>
      <c r="D2373" s="16" t="str">
        <f>"Q"&amp;ROUNDUP(MONTH(SalesDataTable[[#This Row],[Order Date]])/3,0)</f>
        <v>Q4</v>
      </c>
      <c r="E2373" s="4">
        <f>MONTH(SalesDataTable[[#This Row],[Order Date]])</f>
        <v>11</v>
      </c>
      <c r="F2373" s="16" t="str">
        <f>TEXT(SalesDataTable[[#This Row],[Order Date]],"MMM")</f>
        <v>Nov</v>
      </c>
      <c r="G2373" s="4" t="s">
        <v>20</v>
      </c>
      <c r="H2373" s="4" t="s">
        <v>21</v>
      </c>
      <c r="I2373" s="4" t="s">
        <v>2</v>
      </c>
      <c r="J2373" s="4" t="s">
        <v>16</v>
      </c>
      <c r="K2373" s="4" t="s">
        <v>4</v>
      </c>
      <c r="L2373" s="4" t="s">
        <v>22</v>
      </c>
      <c r="M2373" s="8">
        <v>3</v>
      </c>
      <c r="N2373" s="5">
        <v>51.79</v>
      </c>
      <c r="O2373" s="6">
        <v>0.2</v>
      </c>
      <c r="P2373" s="5">
        <v>22.23</v>
      </c>
      <c r="Q2373" s="5">
        <f t="shared" si="148"/>
        <v>124.29600000000001</v>
      </c>
      <c r="R2373" s="5">
        <f t="shared" si="149"/>
        <v>66.69</v>
      </c>
      <c r="S2373" s="5">
        <f t="shared" si="150"/>
        <v>57.606000000000009</v>
      </c>
      <c r="T2373" s="7">
        <f t="shared" si="151"/>
        <v>0.4634581965630431</v>
      </c>
    </row>
    <row r="2374" spans="1:20" ht="15.6">
      <c r="A2374" s="2">
        <v>3385</v>
      </c>
      <c r="B2374" s="3">
        <v>46341</v>
      </c>
      <c r="C2374" s="4">
        <f>YEAR(SalesDataTable[[#This Row],[Order Date]])</f>
        <v>2026</v>
      </c>
      <c r="D2374" s="16" t="str">
        <f>"Q"&amp;ROUNDUP(MONTH(SalesDataTable[[#This Row],[Order Date]])/3,0)</f>
        <v>Q4</v>
      </c>
      <c r="E2374" s="4">
        <f>MONTH(SalesDataTable[[#This Row],[Order Date]])</f>
        <v>11</v>
      </c>
      <c r="F2374" s="16" t="str">
        <f>TEXT(SalesDataTable[[#This Row],[Order Date]],"MMM")</f>
        <v>Nov</v>
      </c>
      <c r="G2374" s="4" t="s">
        <v>6</v>
      </c>
      <c r="H2374" s="4" t="s">
        <v>41</v>
      </c>
      <c r="I2374" s="4" t="s">
        <v>28</v>
      </c>
      <c r="J2374" s="4" t="s">
        <v>13</v>
      </c>
      <c r="K2374" s="4" t="s">
        <v>9</v>
      </c>
      <c r="L2374" s="4" t="s">
        <v>46</v>
      </c>
      <c r="M2374" s="8">
        <v>1</v>
      </c>
      <c r="N2374" s="5">
        <v>71.040000000000006</v>
      </c>
      <c r="O2374" s="6">
        <v>0.1</v>
      </c>
      <c r="P2374" s="5">
        <v>31.59</v>
      </c>
      <c r="Q2374" s="5">
        <f t="shared" si="148"/>
        <v>63.936000000000007</v>
      </c>
      <c r="R2374" s="5">
        <f t="shared" si="149"/>
        <v>31.59</v>
      </c>
      <c r="S2374" s="5">
        <f t="shared" si="150"/>
        <v>32.346000000000004</v>
      </c>
      <c r="T2374" s="7">
        <f t="shared" si="151"/>
        <v>0.50591216216216217</v>
      </c>
    </row>
    <row r="2375" spans="1:20" ht="15.6">
      <c r="A2375" s="2">
        <v>3581</v>
      </c>
      <c r="B2375" s="3">
        <v>46341</v>
      </c>
      <c r="C2375" s="4">
        <f>YEAR(SalesDataTable[[#This Row],[Order Date]])</f>
        <v>2026</v>
      </c>
      <c r="D2375" s="16" t="str">
        <f>"Q"&amp;ROUNDUP(MONTH(SalesDataTable[[#This Row],[Order Date]])/3,0)</f>
        <v>Q4</v>
      </c>
      <c r="E2375" s="4">
        <f>MONTH(SalesDataTable[[#This Row],[Order Date]])</f>
        <v>11</v>
      </c>
      <c r="F2375" s="16" t="str">
        <f>TEXT(SalesDataTable[[#This Row],[Order Date]],"MMM")</f>
        <v>Nov</v>
      </c>
      <c r="G2375" s="4" t="s">
        <v>20</v>
      </c>
      <c r="H2375" s="4" t="s">
        <v>21</v>
      </c>
      <c r="I2375" s="4" t="s">
        <v>28</v>
      </c>
      <c r="J2375" s="4" t="s">
        <v>16</v>
      </c>
      <c r="K2375" s="4" t="s">
        <v>9</v>
      </c>
      <c r="L2375" s="4" t="s">
        <v>17</v>
      </c>
      <c r="M2375" s="8">
        <v>2</v>
      </c>
      <c r="N2375" s="5">
        <v>141.21</v>
      </c>
      <c r="O2375" s="6">
        <v>0.1</v>
      </c>
      <c r="P2375" s="5">
        <v>78.31</v>
      </c>
      <c r="Q2375" s="5">
        <f t="shared" si="148"/>
        <v>254.17800000000003</v>
      </c>
      <c r="R2375" s="5">
        <f t="shared" si="149"/>
        <v>156.62</v>
      </c>
      <c r="S2375" s="5">
        <f t="shared" si="150"/>
        <v>97.558000000000021</v>
      </c>
      <c r="T2375" s="7">
        <f t="shared" si="151"/>
        <v>0.38381763960688969</v>
      </c>
    </row>
    <row r="2376" spans="1:20" ht="15.6">
      <c r="A2376" s="2">
        <v>4528</v>
      </c>
      <c r="B2376" s="3">
        <v>46341</v>
      </c>
      <c r="C2376" s="4">
        <f>YEAR(SalesDataTable[[#This Row],[Order Date]])</f>
        <v>2026</v>
      </c>
      <c r="D2376" s="16" t="str">
        <f>"Q"&amp;ROUNDUP(MONTH(SalesDataTable[[#This Row],[Order Date]])/3,0)</f>
        <v>Q4</v>
      </c>
      <c r="E2376" s="4">
        <f>MONTH(SalesDataTable[[#This Row],[Order Date]])</f>
        <v>11</v>
      </c>
      <c r="F2376" s="16" t="str">
        <f>TEXT(SalesDataTable[[#This Row],[Order Date]],"MMM")</f>
        <v>Nov</v>
      </c>
      <c r="G2376" s="4" t="s">
        <v>0</v>
      </c>
      <c r="H2376" s="4" t="s">
        <v>50</v>
      </c>
      <c r="I2376" s="4" t="s">
        <v>28</v>
      </c>
      <c r="J2376" s="4" t="s">
        <v>13</v>
      </c>
      <c r="K2376" s="4" t="s">
        <v>9</v>
      </c>
      <c r="L2376" s="4" t="s">
        <v>17</v>
      </c>
      <c r="M2376" s="8">
        <v>2</v>
      </c>
      <c r="N2376" s="5">
        <v>141.63999999999999</v>
      </c>
      <c r="O2376" s="6">
        <v>0.15</v>
      </c>
      <c r="P2376" s="5">
        <v>80.349999999999994</v>
      </c>
      <c r="Q2376" s="5">
        <f t="shared" si="148"/>
        <v>240.78799999999998</v>
      </c>
      <c r="R2376" s="5">
        <f t="shared" si="149"/>
        <v>160.69999999999999</v>
      </c>
      <c r="S2376" s="5">
        <f t="shared" si="150"/>
        <v>80.087999999999994</v>
      </c>
      <c r="T2376" s="7">
        <f t="shared" si="151"/>
        <v>0.33260793727262156</v>
      </c>
    </row>
    <row r="2377" spans="1:20" ht="15.6">
      <c r="A2377" s="2">
        <v>4633</v>
      </c>
      <c r="B2377" s="3">
        <v>46341</v>
      </c>
      <c r="C2377" s="4">
        <f>YEAR(SalesDataTable[[#This Row],[Order Date]])</f>
        <v>2026</v>
      </c>
      <c r="D2377" s="16" t="str">
        <f>"Q"&amp;ROUNDUP(MONTH(SalesDataTable[[#This Row],[Order Date]])/3,0)</f>
        <v>Q4</v>
      </c>
      <c r="E2377" s="4">
        <f>MONTH(SalesDataTable[[#This Row],[Order Date]])</f>
        <v>11</v>
      </c>
      <c r="F2377" s="16" t="str">
        <f>TEXT(SalesDataTable[[#This Row],[Order Date]],"MMM")</f>
        <v>Nov</v>
      </c>
      <c r="G2377" s="4" t="s">
        <v>11</v>
      </c>
      <c r="H2377" s="4" t="s">
        <v>39</v>
      </c>
      <c r="I2377" s="4" t="s">
        <v>2</v>
      </c>
      <c r="J2377" s="4" t="s">
        <v>3</v>
      </c>
      <c r="K2377" s="4" t="s">
        <v>9</v>
      </c>
      <c r="L2377" s="4" t="s">
        <v>46</v>
      </c>
      <c r="M2377" s="8">
        <v>1</v>
      </c>
      <c r="N2377" s="5">
        <v>71.78</v>
      </c>
      <c r="O2377" s="6">
        <v>0.15</v>
      </c>
      <c r="P2377" s="5">
        <v>32.869999999999997</v>
      </c>
      <c r="Q2377" s="5">
        <f t="shared" si="148"/>
        <v>61.012999999999998</v>
      </c>
      <c r="R2377" s="5">
        <f t="shared" si="149"/>
        <v>32.869999999999997</v>
      </c>
      <c r="S2377" s="5">
        <f t="shared" si="150"/>
        <v>28.143000000000001</v>
      </c>
      <c r="T2377" s="7">
        <f t="shared" si="151"/>
        <v>0.46126235392457349</v>
      </c>
    </row>
    <row r="2378" spans="1:20" ht="15.6">
      <c r="A2378" s="2">
        <v>5195</v>
      </c>
      <c r="B2378" s="3">
        <v>46341</v>
      </c>
      <c r="C2378" s="4">
        <f>YEAR(SalesDataTable[[#This Row],[Order Date]])</f>
        <v>2026</v>
      </c>
      <c r="D2378" s="16" t="str">
        <f>"Q"&amp;ROUNDUP(MONTH(SalesDataTable[[#This Row],[Order Date]])/3,0)</f>
        <v>Q4</v>
      </c>
      <c r="E2378" s="4">
        <f>MONTH(SalesDataTable[[#This Row],[Order Date]])</f>
        <v>11</v>
      </c>
      <c r="F2378" s="16" t="str">
        <f>TEXT(SalesDataTable[[#This Row],[Order Date]],"MMM")</f>
        <v>Nov</v>
      </c>
      <c r="G2378" s="4" t="s">
        <v>11</v>
      </c>
      <c r="H2378" s="4" t="s">
        <v>52</v>
      </c>
      <c r="I2378" s="4" t="s">
        <v>2</v>
      </c>
      <c r="J2378" s="4" t="s">
        <v>16</v>
      </c>
      <c r="K2378" s="4" t="s">
        <v>9</v>
      </c>
      <c r="L2378" s="4" t="s">
        <v>37</v>
      </c>
      <c r="M2378" s="8">
        <v>3</v>
      </c>
      <c r="N2378" s="5">
        <v>153.88999999999999</v>
      </c>
      <c r="O2378" s="6">
        <v>0.1</v>
      </c>
      <c r="P2378" s="5">
        <v>80.36</v>
      </c>
      <c r="Q2378" s="5">
        <f t="shared" si="148"/>
        <v>415.50299999999999</v>
      </c>
      <c r="R2378" s="5">
        <f t="shared" si="149"/>
        <v>241.07999999999998</v>
      </c>
      <c r="S2378" s="5">
        <f t="shared" si="150"/>
        <v>174.423</v>
      </c>
      <c r="T2378" s="7">
        <f t="shared" si="151"/>
        <v>0.41978758276113531</v>
      </c>
    </row>
    <row r="2379" spans="1:20" ht="15.6">
      <c r="A2379" s="2">
        <v>2778</v>
      </c>
      <c r="B2379" s="3">
        <v>46342</v>
      </c>
      <c r="C2379" s="4">
        <f>YEAR(SalesDataTable[[#This Row],[Order Date]])</f>
        <v>2026</v>
      </c>
      <c r="D2379" s="16" t="str">
        <f>"Q"&amp;ROUNDUP(MONTH(SalesDataTable[[#This Row],[Order Date]])/3,0)</f>
        <v>Q4</v>
      </c>
      <c r="E2379" s="4">
        <f>MONTH(SalesDataTable[[#This Row],[Order Date]])</f>
        <v>11</v>
      </c>
      <c r="F2379" s="16" t="str">
        <f>TEXT(SalesDataTable[[#This Row],[Order Date]],"MMM")</f>
        <v>Nov</v>
      </c>
      <c r="G2379" s="4" t="s">
        <v>20</v>
      </c>
      <c r="H2379" s="4" t="s">
        <v>21</v>
      </c>
      <c r="I2379" s="4" t="s">
        <v>28</v>
      </c>
      <c r="J2379" s="4" t="s">
        <v>3</v>
      </c>
      <c r="K2379" s="4" t="s">
        <v>9</v>
      </c>
      <c r="L2379" s="4" t="s">
        <v>17</v>
      </c>
      <c r="M2379" s="8">
        <v>1</v>
      </c>
      <c r="N2379" s="5">
        <v>145.4</v>
      </c>
      <c r="O2379" s="6">
        <v>0.1</v>
      </c>
      <c r="P2379" s="5">
        <v>77.66</v>
      </c>
      <c r="Q2379" s="5">
        <f t="shared" si="148"/>
        <v>130.86000000000001</v>
      </c>
      <c r="R2379" s="5">
        <f t="shared" si="149"/>
        <v>77.66</v>
      </c>
      <c r="S2379" s="5">
        <f t="shared" si="150"/>
        <v>53.200000000000017</v>
      </c>
      <c r="T2379" s="7">
        <f t="shared" si="151"/>
        <v>0.40654134189209851</v>
      </c>
    </row>
    <row r="2380" spans="1:20" ht="15.6">
      <c r="A2380" s="2">
        <v>341</v>
      </c>
      <c r="B2380" s="3">
        <v>46343</v>
      </c>
      <c r="C2380" s="4">
        <f>YEAR(SalesDataTable[[#This Row],[Order Date]])</f>
        <v>2026</v>
      </c>
      <c r="D2380" s="16" t="str">
        <f>"Q"&amp;ROUNDUP(MONTH(SalesDataTable[[#This Row],[Order Date]])/3,0)</f>
        <v>Q4</v>
      </c>
      <c r="E2380" s="4">
        <f>MONTH(SalesDataTable[[#This Row],[Order Date]])</f>
        <v>11</v>
      </c>
      <c r="F2380" s="16" t="str">
        <f>TEXT(SalesDataTable[[#This Row],[Order Date]],"MMM")</f>
        <v>Nov</v>
      </c>
      <c r="G2380" s="4" t="s">
        <v>20</v>
      </c>
      <c r="H2380" s="4" t="s">
        <v>33</v>
      </c>
      <c r="I2380" s="4" t="s">
        <v>2</v>
      </c>
      <c r="J2380" s="4" t="s">
        <v>3</v>
      </c>
      <c r="K2380" s="4" t="s">
        <v>14</v>
      </c>
      <c r="L2380" s="4" t="s">
        <v>44</v>
      </c>
      <c r="M2380" s="8">
        <v>1</v>
      </c>
      <c r="N2380" s="5">
        <v>132.94999999999999</v>
      </c>
      <c r="O2380" s="6">
        <v>0.05</v>
      </c>
      <c r="P2380" s="5">
        <v>65.36</v>
      </c>
      <c r="Q2380" s="5">
        <f t="shared" si="148"/>
        <v>126.30249999999998</v>
      </c>
      <c r="R2380" s="5">
        <f t="shared" si="149"/>
        <v>65.36</v>
      </c>
      <c r="S2380" s="5">
        <f t="shared" si="150"/>
        <v>60.942499999999981</v>
      </c>
      <c r="T2380" s="7">
        <f t="shared" si="151"/>
        <v>0.48251222264009019</v>
      </c>
    </row>
    <row r="2381" spans="1:20" ht="15.6">
      <c r="A2381" s="2">
        <v>374</v>
      </c>
      <c r="B2381" s="3">
        <v>46343</v>
      </c>
      <c r="C2381" s="4">
        <f>YEAR(SalesDataTable[[#This Row],[Order Date]])</f>
        <v>2026</v>
      </c>
      <c r="D2381" s="16" t="str">
        <f>"Q"&amp;ROUNDUP(MONTH(SalesDataTable[[#This Row],[Order Date]])/3,0)</f>
        <v>Q4</v>
      </c>
      <c r="E2381" s="4">
        <f>MONTH(SalesDataTable[[#This Row],[Order Date]])</f>
        <v>11</v>
      </c>
      <c r="F2381" s="16" t="str">
        <f>TEXT(SalesDataTable[[#This Row],[Order Date]],"MMM")</f>
        <v>Nov</v>
      </c>
      <c r="G2381" s="4" t="s">
        <v>20</v>
      </c>
      <c r="H2381" s="4" t="s">
        <v>31</v>
      </c>
      <c r="I2381" s="4" t="s">
        <v>19</v>
      </c>
      <c r="J2381" s="4" t="s">
        <v>3</v>
      </c>
      <c r="K2381" s="4" t="s">
        <v>34</v>
      </c>
      <c r="L2381" s="4" t="s">
        <v>45</v>
      </c>
      <c r="M2381" s="8">
        <v>1</v>
      </c>
      <c r="N2381" s="5">
        <v>51.34</v>
      </c>
      <c r="O2381" s="6">
        <v>0.15</v>
      </c>
      <c r="P2381" s="5">
        <v>21.37</v>
      </c>
      <c r="Q2381" s="5">
        <f t="shared" si="148"/>
        <v>43.639000000000003</v>
      </c>
      <c r="R2381" s="5">
        <f t="shared" si="149"/>
        <v>21.37</v>
      </c>
      <c r="S2381" s="5">
        <f t="shared" si="150"/>
        <v>22.269000000000002</v>
      </c>
      <c r="T2381" s="7">
        <f t="shared" si="151"/>
        <v>0.5103004193496643</v>
      </c>
    </row>
    <row r="2382" spans="1:20" ht="15.6">
      <c r="A2382" s="2">
        <v>598</v>
      </c>
      <c r="B2382" s="3">
        <v>46343</v>
      </c>
      <c r="C2382" s="4">
        <f>YEAR(SalesDataTable[[#This Row],[Order Date]])</f>
        <v>2026</v>
      </c>
      <c r="D2382" s="16" t="str">
        <f>"Q"&amp;ROUNDUP(MONTH(SalesDataTable[[#This Row],[Order Date]])/3,0)</f>
        <v>Q4</v>
      </c>
      <c r="E2382" s="4">
        <f>MONTH(SalesDataTable[[#This Row],[Order Date]])</f>
        <v>11</v>
      </c>
      <c r="F2382" s="16" t="str">
        <f>TEXT(SalesDataTable[[#This Row],[Order Date]],"MMM")</f>
        <v>Nov</v>
      </c>
      <c r="G2382" s="4" t="s">
        <v>0</v>
      </c>
      <c r="H2382" s="4" t="s">
        <v>1</v>
      </c>
      <c r="I2382" s="4" t="s">
        <v>2</v>
      </c>
      <c r="J2382" s="4" t="s">
        <v>13</v>
      </c>
      <c r="K2382" s="4" t="s">
        <v>4</v>
      </c>
      <c r="L2382" s="4" t="s">
        <v>22</v>
      </c>
      <c r="M2382" s="8">
        <v>1</v>
      </c>
      <c r="N2382" s="5">
        <v>49.98</v>
      </c>
      <c r="O2382" s="6">
        <v>0.1</v>
      </c>
      <c r="P2382" s="5">
        <v>22.25</v>
      </c>
      <c r="Q2382" s="5">
        <f t="shared" si="148"/>
        <v>44.981999999999999</v>
      </c>
      <c r="R2382" s="5">
        <f t="shared" si="149"/>
        <v>22.25</v>
      </c>
      <c r="S2382" s="5">
        <f t="shared" si="150"/>
        <v>22.731999999999999</v>
      </c>
      <c r="T2382" s="7">
        <f t="shared" si="151"/>
        <v>0.50535769863500957</v>
      </c>
    </row>
    <row r="2383" spans="1:20" ht="15.6">
      <c r="A2383" s="2">
        <v>690</v>
      </c>
      <c r="B2383" s="3">
        <v>46343</v>
      </c>
      <c r="C2383" s="4">
        <f>YEAR(SalesDataTable[[#This Row],[Order Date]])</f>
        <v>2026</v>
      </c>
      <c r="D2383" s="16" t="str">
        <f>"Q"&amp;ROUNDUP(MONTH(SalesDataTable[[#This Row],[Order Date]])/3,0)</f>
        <v>Q4</v>
      </c>
      <c r="E2383" s="4">
        <f>MONTH(SalesDataTable[[#This Row],[Order Date]])</f>
        <v>11</v>
      </c>
      <c r="F2383" s="16" t="str">
        <f>TEXT(SalesDataTable[[#This Row],[Order Date]],"MMM")</f>
        <v>Nov</v>
      </c>
      <c r="G2383" s="4" t="s">
        <v>20</v>
      </c>
      <c r="H2383" s="4" t="s">
        <v>33</v>
      </c>
      <c r="I2383" s="4" t="s">
        <v>2</v>
      </c>
      <c r="J2383" s="4" t="s">
        <v>3</v>
      </c>
      <c r="K2383" s="4" t="s">
        <v>14</v>
      </c>
      <c r="L2383" s="4" t="s">
        <v>48</v>
      </c>
      <c r="M2383" s="8">
        <v>2</v>
      </c>
      <c r="N2383" s="5">
        <v>168.08</v>
      </c>
      <c r="O2383" s="6">
        <v>0.1</v>
      </c>
      <c r="P2383" s="5">
        <v>87.63</v>
      </c>
      <c r="Q2383" s="5">
        <f t="shared" si="148"/>
        <v>302.54400000000004</v>
      </c>
      <c r="R2383" s="5">
        <f t="shared" si="149"/>
        <v>175.26</v>
      </c>
      <c r="S2383" s="5">
        <f t="shared" si="150"/>
        <v>127.28400000000005</v>
      </c>
      <c r="T2383" s="7">
        <f t="shared" si="151"/>
        <v>0.42071235919403471</v>
      </c>
    </row>
    <row r="2384" spans="1:20" ht="15.6">
      <c r="A2384" s="2">
        <v>1296</v>
      </c>
      <c r="B2384" s="3">
        <v>46343</v>
      </c>
      <c r="C2384" s="4">
        <f>YEAR(SalesDataTable[[#This Row],[Order Date]])</f>
        <v>2026</v>
      </c>
      <c r="D2384" s="16" t="str">
        <f>"Q"&amp;ROUNDUP(MONTH(SalesDataTable[[#This Row],[Order Date]])/3,0)</f>
        <v>Q4</v>
      </c>
      <c r="E2384" s="4">
        <f>MONTH(SalesDataTable[[#This Row],[Order Date]])</f>
        <v>11</v>
      </c>
      <c r="F2384" s="16" t="str">
        <f>TEXT(SalesDataTable[[#This Row],[Order Date]],"MMM")</f>
        <v>Nov</v>
      </c>
      <c r="G2384" s="4" t="s">
        <v>20</v>
      </c>
      <c r="H2384" s="4" t="s">
        <v>47</v>
      </c>
      <c r="I2384" s="4" t="s">
        <v>2</v>
      </c>
      <c r="J2384" s="4" t="s">
        <v>13</v>
      </c>
      <c r="K2384" s="4" t="s">
        <v>23</v>
      </c>
      <c r="L2384" s="4" t="s">
        <v>29</v>
      </c>
      <c r="M2384" s="8">
        <v>1</v>
      </c>
      <c r="N2384" s="5">
        <v>191.85</v>
      </c>
      <c r="O2384" s="6">
        <v>0.15</v>
      </c>
      <c r="P2384" s="5">
        <v>104.41</v>
      </c>
      <c r="Q2384" s="5">
        <f t="shared" si="148"/>
        <v>163.07249999999999</v>
      </c>
      <c r="R2384" s="5">
        <f t="shared" si="149"/>
        <v>104.41</v>
      </c>
      <c r="S2384" s="5">
        <f t="shared" si="150"/>
        <v>58.662499999999994</v>
      </c>
      <c r="T2384" s="7">
        <f t="shared" si="151"/>
        <v>0.35973263425776875</v>
      </c>
    </row>
    <row r="2385" spans="1:20" ht="15.6">
      <c r="A2385" s="2">
        <v>1585</v>
      </c>
      <c r="B2385" s="3">
        <v>46343</v>
      </c>
      <c r="C2385" s="4">
        <f>YEAR(SalesDataTable[[#This Row],[Order Date]])</f>
        <v>2026</v>
      </c>
      <c r="D2385" s="16" t="str">
        <f>"Q"&amp;ROUNDUP(MONTH(SalesDataTable[[#This Row],[Order Date]])/3,0)</f>
        <v>Q4</v>
      </c>
      <c r="E2385" s="4">
        <f>MONTH(SalesDataTable[[#This Row],[Order Date]])</f>
        <v>11</v>
      </c>
      <c r="F2385" s="16" t="str">
        <f>TEXT(SalesDataTable[[#This Row],[Order Date]],"MMM")</f>
        <v>Nov</v>
      </c>
      <c r="G2385" s="4" t="s">
        <v>6</v>
      </c>
      <c r="H2385" s="4" t="s">
        <v>49</v>
      </c>
      <c r="I2385" s="4" t="s">
        <v>19</v>
      </c>
      <c r="J2385" s="4" t="s">
        <v>3</v>
      </c>
      <c r="K2385" s="4" t="s">
        <v>9</v>
      </c>
      <c r="L2385" s="4" t="s">
        <v>10</v>
      </c>
      <c r="M2385" s="8">
        <v>4</v>
      </c>
      <c r="N2385" s="5">
        <v>93.99</v>
      </c>
      <c r="O2385" s="6">
        <v>0.1</v>
      </c>
      <c r="P2385" s="5">
        <v>44.07</v>
      </c>
      <c r="Q2385" s="5">
        <f t="shared" si="148"/>
        <v>338.36399999999998</v>
      </c>
      <c r="R2385" s="5">
        <f t="shared" si="149"/>
        <v>176.28</v>
      </c>
      <c r="S2385" s="5">
        <f t="shared" si="150"/>
        <v>162.08399999999997</v>
      </c>
      <c r="T2385" s="7">
        <f t="shared" si="151"/>
        <v>0.47902259105578604</v>
      </c>
    </row>
    <row r="2386" spans="1:20" ht="15.6">
      <c r="A2386" s="2">
        <v>2194</v>
      </c>
      <c r="B2386" s="3">
        <v>46343</v>
      </c>
      <c r="C2386" s="4">
        <f>YEAR(SalesDataTable[[#This Row],[Order Date]])</f>
        <v>2026</v>
      </c>
      <c r="D2386" s="16" t="str">
        <f>"Q"&amp;ROUNDUP(MONTH(SalesDataTable[[#This Row],[Order Date]])/3,0)</f>
        <v>Q4</v>
      </c>
      <c r="E2386" s="4">
        <f>MONTH(SalesDataTable[[#This Row],[Order Date]])</f>
        <v>11</v>
      </c>
      <c r="F2386" s="16" t="str">
        <f>TEXT(SalesDataTable[[#This Row],[Order Date]],"MMM")</f>
        <v>Nov</v>
      </c>
      <c r="G2386" s="4" t="s">
        <v>20</v>
      </c>
      <c r="H2386" s="4" t="s">
        <v>47</v>
      </c>
      <c r="I2386" s="4" t="s">
        <v>2</v>
      </c>
      <c r="J2386" s="4" t="s">
        <v>3</v>
      </c>
      <c r="K2386" s="4" t="s">
        <v>14</v>
      </c>
      <c r="L2386" s="4" t="s">
        <v>15</v>
      </c>
      <c r="M2386" s="8">
        <v>4</v>
      </c>
      <c r="N2386" s="5">
        <v>36.57</v>
      </c>
      <c r="O2386" s="6">
        <v>0.05</v>
      </c>
      <c r="P2386" s="5">
        <v>13.35</v>
      </c>
      <c r="Q2386" s="5">
        <f t="shared" si="148"/>
        <v>138.96600000000001</v>
      </c>
      <c r="R2386" s="5">
        <f t="shared" si="149"/>
        <v>53.4</v>
      </c>
      <c r="S2386" s="5">
        <f t="shared" si="150"/>
        <v>85.566000000000003</v>
      </c>
      <c r="T2386" s="7">
        <f t="shared" si="151"/>
        <v>0.61573334484694098</v>
      </c>
    </row>
    <row r="2387" spans="1:20" ht="15.6">
      <c r="A2387" s="2">
        <v>2221</v>
      </c>
      <c r="B2387" s="3">
        <v>46343</v>
      </c>
      <c r="C2387" s="4">
        <f>YEAR(SalesDataTable[[#This Row],[Order Date]])</f>
        <v>2026</v>
      </c>
      <c r="D2387" s="16" t="str">
        <f>"Q"&amp;ROUNDUP(MONTH(SalesDataTable[[#This Row],[Order Date]])/3,0)</f>
        <v>Q4</v>
      </c>
      <c r="E2387" s="4">
        <f>MONTH(SalesDataTable[[#This Row],[Order Date]])</f>
        <v>11</v>
      </c>
      <c r="F2387" s="16" t="str">
        <f>TEXT(SalesDataTable[[#This Row],[Order Date]],"MMM")</f>
        <v>Nov</v>
      </c>
      <c r="G2387" s="4" t="s">
        <v>6</v>
      </c>
      <c r="H2387" s="4" t="s">
        <v>43</v>
      </c>
      <c r="I2387" s="4" t="s">
        <v>28</v>
      </c>
      <c r="J2387" s="4" t="s">
        <v>3</v>
      </c>
      <c r="K2387" s="4" t="s">
        <v>4</v>
      </c>
      <c r="L2387" s="4" t="s">
        <v>26</v>
      </c>
      <c r="M2387" s="8">
        <v>1</v>
      </c>
      <c r="N2387" s="5">
        <v>39.81</v>
      </c>
      <c r="O2387" s="6">
        <v>0.05</v>
      </c>
      <c r="P2387" s="5">
        <v>16.25</v>
      </c>
      <c r="Q2387" s="5">
        <f t="shared" si="148"/>
        <v>37.819499999999998</v>
      </c>
      <c r="R2387" s="5">
        <f t="shared" si="149"/>
        <v>16.25</v>
      </c>
      <c r="S2387" s="5">
        <f t="shared" si="150"/>
        <v>21.569499999999998</v>
      </c>
      <c r="T2387" s="7">
        <f t="shared" si="151"/>
        <v>0.57032747656632155</v>
      </c>
    </row>
    <row r="2388" spans="1:20" ht="15.6">
      <c r="A2388" s="2">
        <v>3836</v>
      </c>
      <c r="B2388" s="3">
        <v>46343</v>
      </c>
      <c r="C2388" s="4">
        <f>YEAR(SalesDataTable[[#This Row],[Order Date]])</f>
        <v>2026</v>
      </c>
      <c r="D2388" s="16" t="str">
        <f>"Q"&amp;ROUNDUP(MONTH(SalesDataTable[[#This Row],[Order Date]])/3,0)</f>
        <v>Q4</v>
      </c>
      <c r="E2388" s="4">
        <f>MONTH(SalesDataTable[[#This Row],[Order Date]])</f>
        <v>11</v>
      </c>
      <c r="F2388" s="16" t="str">
        <f>TEXT(SalesDataTable[[#This Row],[Order Date]],"MMM")</f>
        <v>Nov</v>
      </c>
      <c r="G2388" s="4" t="s">
        <v>20</v>
      </c>
      <c r="H2388" s="4" t="s">
        <v>21</v>
      </c>
      <c r="I2388" s="4" t="s">
        <v>19</v>
      </c>
      <c r="J2388" s="4" t="s">
        <v>3</v>
      </c>
      <c r="K2388" s="4" t="s">
        <v>9</v>
      </c>
      <c r="L2388" s="4" t="s">
        <v>10</v>
      </c>
      <c r="M2388" s="8">
        <v>1</v>
      </c>
      <c r="N2388" s="5">
        <v>91.43</v>
      </c>
      <c r="O2388" s="6">
        <v>0.1</v>
      </c>
      <c r="P2388" s="5">
        <v>45.06</v>
      </c>
      <c r="Q2388" s="5">
        <f t="shared" si="148"/>
        <v>82.287000000000006</v>
      </c>
      <c r="R2388" s="5">
        <f t="shared" si="149"/>
        <v>45.06</v>
      </c>
      <c r="S2388" s="5">
        <f t="shared" si="150"/>
        <v>37.227000000000004</v>
      </c>
      <c r="T2388" s="7">
        <f t="shared" si="151"/>
        <v>0.45240438951474715</v>
      </c>
    </row>
    <row r="2389" spans="1:20" ht="15.6">
      <c r="A2389" s="2">
        <v>4437</v>
      </c>
      <c r="B2389" s="3">
        <v>46343</v>
      </c>
      <c r="C2389" s="4">
        <f>YEAR(SalesDataTable[[#This Row],[Order Date]])</f>
        <v>2026</v>
      </c>
      <c r="D2389" s="16" t="str">
        <f>"Q"&amp;ROUNDUP(MONTH(SalesDataTable[[#This Row],[Order Date]])/3,0)</f>
        <v>Q4</v>
      </c>
      <c r="E2389" s="4">
        <f>MONTH(SalesDataTable[[#This Row],[Order Date]])</f>
        <v>11</v>
      </c>
      <c r="F2389" s="16" t="str">
        <f>TEXT(SalesDataTable[[#This Row],[Order Date]],"MMM")</f>
        <v>Nov</v>
      </c>
      <c r="G2389" s="4" t="s">
        <v>11</v>
      </c>
      <c r="H2389" s="4" t="s">
        <v>12</v>
      </c>
      <c r="I2389" s="4" t="s">
        <v>2</v>
      </c>
      <c r="J2389" s="4" t="s">
        <v>3</v>
      </c>
      <c r="K2389" s="4" t="s">
        <v>34</v>
      </c>
      <c r="L2389" s="4" t="s">
        <v>38</v>
      </c>
      <c r="M2389" s="8">
        <v>1</v>
      </c>
      <c r="N2389" s="5">
        <v>122.64</v>
      </c>
      <c r="O2389" s="6">
        <v>0</v>
      </c>
      <c r="P2389" s="5">
        <v>68.58</v>
      </c>
      <c r="Q2389" s="5">
        <f t="shared" si="148"/>
        <v>122.64</v>
      </c>
      <c r="R2389" s="5">
        <f t="shared" si="149"/>
        <v>68.58</v>
      </c>
      <c r="S2389" s="5">
        <f t="shared" si="150"/>
        <v>54.06</v>
      </c>
      <c r="T2389" s="7">
        <f t="shared" si="151"/>
        <v>0.44080234833659493</v>
      </c>
    </row>
    <row r="2390" spans="1:20" ht="15.6">
      <c r="A2390" s="2">
        <v>4735</v>
      </c>
      <c r="B2390" s="3">
        <v>46343</v>
      </c>
      <c r="C2390" s="4">
        <f>YEAR(SalesDataTable[[#This Row],[Order Date]])</f>
        <v>2026</v>
      </c>
      <c r="D2390" s="16" t="str">
        <f>"Q"&amp;ROUNDUP(MONTH(SalesDataTable[[#This Row],[Order Date]])/3,0)</f>
        <v>Q4</v>
      </c>
      <c r="E2390" s="4">
        <f>MONTH(SalesDataTable[[#This Row],[Order Date]])</f>
        <v>11</v>
      </c>
      <c r="F2390" s="16" t="str">
        <f>TEXT(SalesDataTable[[#This Row],[Order Date]],"MMM")</f>
        <v>Nov</v>
      </c>
      <c r="G2390" s="4" t="s">
        <v>6</v>
      </c>
      <c r="H2390" s="4" t="s">
        <v>43</v>
      </c>
      <c r="I2390" s="4" t="s">
        <v>2</v>
      </c>
      <c r="J2390" s="4" t="s">
        <v>16</v>
      </c>
      <c r="K2390" s="4" t="s">
        <v>4</v>
      </c>
      <c r="L2390" s="4" t="s">
        <v>5</v>
      </c>
      <c r="M2390" s="8">
        <v>1</v>
      </c>
      <c r="N2390" s="5">
        <v>80.959999999999994</v>
      </c>
      <c r="O2390" s="6">
        <v>0.1</v>
      </c>
      <c r="P2390" s="5">
        <v>43.86</v>
      </c>
      <c r="Q2390" s="5">
        <f t="shared" si="148"/>
        <v>72.86399999999999</v>
      </c>
      <c r="R2390" s="5">
        <f t="shared" si="149"/>
        <v>43.86</v>
      </c>
      <c r="S2390" s="5">
        <f t="shared" si="150"/>
        <v>29.003999999999991</v>
      </c>
      <c r="T2390" s="7">
        <f t="shared" si="151"/>
        <v>0.39805665349143604</v>
      </c>
    </row>
    <row r="2391" spans="1:20" ht="15.6">
      <c r="A2391" s="2">
        <v>554</v>
      </c>
      <c r="B2391" s="3">
        <v>46344</v>
      </c>
      <c r="C2391" s="4">
        <f>YEAR(SalesDataTable[[#This Row],[Order Date]])</f>
        <v>2026</v>
      </c>
      <c r="D2391" s="16" t="str">
        <f>"Q"&amp;ROUNDUP(MONTH(SalesDataTable[[#This Row],[Order Date]])/3,0)</f>
        <v>Q4</v>
      </c>
      <c r="E2391" s="4">
        <f>MONTH(SalesDataTable[[#This Row],[Order Date]])</f>
        <v>11</v>
      </c>
      <c r="F2391" s="16" t="str">
        <f>TEXT(SalesDataTable[[#This Row],[Order Date]],"MMM")</f>
        <v>Nov</v>
      </c>
      <c r="G2391" s="4" t="s">
        <v>11</v>
      </c>
      <c r="H2391" s="4" t="s">
        <v>25</v>
      </c>
      <c r="I2391" s="4" t="s">
        <v>28</v>
      </c>
      <c r="J2391" s="4" t="s">
        <v>16</v>
      </c>
      <c r="K2391" s="4" t="s">
        <v>34</v>
      </c>
      <c r="L2391" s="4" t="s">
        <v>42</v>
      </c>
      <c r="M2391" s="8">
        <v>1</v>
      </c>
      <c r="N2391" s="5">
        <v>36.380000000000003</v>
      </c>
      <c r="O2391" s="6">
        <v>0.05</v>
      </c>
      <c r="P2391" s="5">
        <v>14.06</v>
      </c>
      <c r="Q2391" s="5">
        <f t="shared" si="148"/>
        <v>34.561</v>
      </c>
      <c r="R2391" s="5">
        <f t="shared" si="149"/>
        <v>14.06</v>
      </c>
      <c r="S2391" s="5">
        <f t="shared" si="150"/>
        <v>20.500999999999998</v>
      </c>
      <c r="T2391" s="7">
        <f t="shared" si="151"/>
        <v>0.59318306761957118</v>
      </c>
    </row>
    <row r="2392" spans="1:20" ht="15.6">
      <c r="A2392" s="2">
        <v>1205</v>
      </c>
      <c r="B2392" s="3">
        <v>46344</v>
      </c>
      <c r="C2392" s="4">
        <f>YEAR(SalesDataTable[[#This Row],[Order Date]])</f>
        <v>2026</v>
      </c>
      <c r="D2392" s="16" t="str">
        <f>"Q"&amp;ROUNDUP(MONTH(SalesDataTable[[#This Row],[Order Date]])/3,0)</f>
        <v>Q4</v>
      </c>
      <c r="E2392" s="4">
        <f>MONTH(SalesDataTable[[#This Row],[Order Date]])</f>
        <v>11</v>
      </c>
      <c r="F2392" s="16" t="str">
        <f>TEXT(SalesDataTable[[#This Row],[Order Date]],"MMM")</f>
        <v>Nov</v>
      </c>
      <c r="G2392" s="4" t="s">
        <v>20</v>
      </c>
      <c r="H2392" s="4" t="s">
        <v>47</v>
      </c>
      <c r="I2392" s="4" t="s">
        <v>2</v>
      </c>
      <c r="J2392" s="4" t="s">
        <v>3</v>
      </c>
      <c r="K2392" s="4" t="s">
        <v>4</v>
      </c>
      <c r="L2392" s="4" t="s">
        <v>30</v>
      </c>
      <c r="M2392" s="8">
        <v>2</v>
      </c>
      <c r="N2392" s="5">
        <v>100.72</v>
      </c>
      <c r="O2392" s="6">
        <v>0.1</v>
      </c>
      <c r="P2392" s="5">
        <v>51.68</v>
      </c>
      <c r="Q2392" s="5">
        <f t="shared" si="148"/>
        <v>181.29599999999999</v>
      </c>
      <c r="R2392" s="5">
        <f t="shared" si="149"/>
        <v>103.36</v>
      </c>
      <c r="S2392" s="5">
        <f t="shared" si="150"/>
        <v>77.935999999999993</v>
      </c>
      <c r="T2392" s="7">
        <f t="shared" si="151"/>
        <v>0.42988262289294854</v>
      </c>
    </row>
    <row r="2393" spans="1:20" ht="15.6">
      <c r="A2393" s="2">
        <v>1979</v>
      </c>
      <c r="B2393" s="3">
        <v>46344</v>
      </c>
      <c r="C2393" s="4">
        <f>YEAR(SalesDataTable[[#This Row],[Order Date]])</f>
        <v>2026</v>
      </c>
      <c r="D2393" s="16" t="str">
        <f>"Q"&amp;ROUNDUP(MONTH(SalesDataTable[[#This Row],[Order Date]])/3,0)</f>
        <v>Q4</v>
      </c>
      <c r="E2393" s="4">
        <f>MONTH(SalesDataTable[[#This Row],[Order Date]])</f>
        <v>11</v>
      </c>
      <c r="F2393" s="16" t="str">
        <f>TEXT(SalesDataTable[[#This Row],[Order Date]],"MMM")</f>
        <v>Nov</v>
      </c>
      <c r="G2393" s="4" t="s">
        <v>6</v>
      </c>
      <c r="H2393" s="4" t="s">
        <v>41</v>
      </c>
      <c r="I2393" s="4" t="s">
        <v>19</v>
      </c>
      <c r="J2393" s="4" t="s">
        <v>3</v>
      </c>
      <c r="K2393" s="4" t="s">
        <v>23</v>
      </c>
      <c r="L2393" s="4" t="s">
        <v>51</v>
      </c>
      <c r="M2393" s="8">
        <v>3</v>
      </c>
      <c r="N2393" s="5">
        <v>120.29</v>
      </c>
      <c r="O2393" s="6">
        <v>0</v>
      </c>
      <c r="P2393" s="5">
        <v>62.04</v>
      </c>
      <c r="Q2393" s="5">
        <f t="shared" si="148"/>
        <v>360.87</v>
      </c>
      <c r="R2393" s="5">
        <f t="shared" si="149"/>
        <v>186.12</v>
      </c>
      <c r="S2393" s="5">
        <f t="shared" si="150"/>
        <v>174.75</v>
      </c>
      <c r="T2393" s="7">
        <f t="shared" si="151"/>
        <v>0.48424640452240419</v>
      </c>
    </row>
    <row r="2394" spans="1:20" ht="15.6">
      <c r="A2394" s="2">
        <v>2151</v>
      </c>
      <c r="B2394" s="3">
        <v>46344</v>
      </c>
      <c r="C2394" s="4">
        <f>YEAR(SalesDataTable[[#This Row],[Order Date]])</f>
        <v>2026</v>
      </c>
      <c r="D2394" s="16" t="str">
        <f>"Q"&amp;ROUNDUP(MONTH(SalesDataTable[[#This Row],[Order Date]])/3,0)</f>
        <v>Q4</v>
      </c>
      <c r="E2394" s="4">
        <f>MONTH(SalesDataTable[[#This Row],[Order Date]])</f>
        <v>11</v>
      </c>
      <c r="F2394" s="16" t="str">
        <f>TEXT(SalesDataTable[[#This Row],[Order Date]],"MMM")</f>
        <v>Nov</v>
      </c>
      <c r="G2394" s="4" t="s">
        <v>6</v>
      </c>
      <c r="H2394" s="4" t="s">
        <v>7</v>
      </c>
      <c r="I2394" s="4" t="s">
        <v>2</v>
      </c>
      <c r="J2394" s="4" t="s">
        <v>13</v>
      </c>
      <c r="K2394" s="4" t="s">
        <v>23</v>
      </c>
      <c r="L2394" s="4" t="s">
        <v>51</v>
      </c>
      <c r="M2394" s="8">
        <v>2</v>
      </c>
      <c r="N2394" s="5">
        <v>124.18</v>
      </c>
      <c r="O2394" s="6">
        <v>0.15</v>
      </c>
      <c r="P2394" s="5">
        <v>60.72</v>
      </c>
      <c r="Q2394" s="5">
        <f t="shared" si="148"/>
        <v>211.10599999999999</v>
      </c>
      <c r="R2394" s="5">
        <f t="shared" si="149"/>
        <v>121.44</v>
      </c>
      <c r="S2394" s="5">
        <f t="shared" si="150"/>
        <v>89.665999999999997</v>
      </c>
      <c r="T2394" s="7">
        <f t="shared" si="151"/>
        <v>0.42474396748552862</v>
      </c>
    </row>
    <row r="2395" spans="1:20" ht="15.6">
      <c r="A2395" s="2">
        <v>2730</v>
      </c>
      <c r="B2395" s="3">
        <v>46344</v>
      </c>
      <c r="C2395" s="4">
        <f>YEAR(SalesDataTable[[#This Row],[Order Date]])</f>
        <v>2026</v>
      </c>
      <c r="D2395" s="16" t="str">
        <f>"Q"&amp;ROUNDUP(MONTH(SalesDataTable[[#This Row],[Order Date]])/3,0)</f>
        <v>Q4</v>
      </c>
      <c r="E2395" s="4">
        <f>MONTH(SalesDataTable[[#This Row],[Order Date]])</f>
        <v>11</v>
      </c>
      <c r="F2395" s="16" t="str">
        <f>TEXT(SalesDataTable[[#This Row],[Order Date]],"MMM")</f>
        <v>Nov</v>
      </c>
      <c r="G2395" s="4" t="s">
        <v>0</v>
      </c>
      <c r="H2395" s="4" t="s">
        <v>1</v>
      </c>
      <c r="I2395" s="4" t="s">
        <v>2</v>
      </c>
      <c r="J2395" s="4" t="s">
        <v>3</v>
      </c>
      <c r="K2395" s="4" t="s">
        <v>9</v>
      </c>
      <c r="L2395" s="4" t="s">
        <v>37</v>
      </c>
      <c r="M2395" s="8">
        <v>3</v>
      </c>
      <c r="N2395" s="5">
        <v>154.07</v>
      </c>
      <c r="O2395" s="6">
        <v>0.05</v>
      </c>
      <c r="P2395" s="5">
        <v>77.73</v>
      </c>
      <c r="Q2395" s="5">
        <f t="shared" si="148"/>
        <v>439.09949999999998</v>
      </c>
      <c r="R2395" s="5">
        <f t="shared" si="149"/>
        <v>233.19</v>
      </c>
      <c r="S2395" s="5">
        <f t="shared" si="150"/>
        <v>205.90949999999998</v>
      </c>
      <c r="T2395" s="7">
        <f t="shared" si="151"/>
        <v>0.46893585622393102</v>
      </c>
    </row>
    <row r="2396" spans="1:20" ht="15.6">
      <c r="A2396" s="2">
        <v>2779</v>
      </c>
      <c r="B2396" s="3">
        <v>46344</v>
      </c>
      <c r="C2396" s="4">
        <f>YEAR(SalesDataTable[[#This Row],[Order Date]])</f>
        <v>2026</v>
      </c>
      <c r="D2396" s="16" t="str">
        <f>"Q"&amp;ROUNDUP(MONTH(SalesDataTable[[#This Row],[Order Date]])/3,0)</f>
        <v>Q4</v>
      </c>
      <c r="E2396" s="4">
        <f>MONTH(SalesDataTable[[#This Row],[Order Date]])</f>
        <v>11</v>
      </c>
      <c r="F2396" s="16" t="str">
        <f>TEXT(SalesDataTable[[#This Row],[Order Date]],"MMM")</f>
        <v>Nov</v>
      </c>
      <c r="G2396" s="4" t="s">
        <v>0</v>
      </c>
      <c r="H2396" s="4" t="s">
        <v>50</v>
      </c>
      <c r="I2396" s="4" t="s">
        <v>8</v>
      </c>
      <c r="J2396" s="4" t="s">
        <v>16</v>
      </c>
      <c r="K2396" s="4" t="s">
        <v>34</v>
      </c>
      <c r="L2396" s="4" t="s">
        <v>38</v>
      </c>
      <c r="M2396" s="8">
        <v>4</v>
      </c>
      <c r="N2396" s="5">
        <v>123.4</v>
      </c>
      <c r="O2396" s="6">
        <v>0.05</v>
      </c>
      <c r="P2396" s="5">
        <v>70.930000000000007</v>
      </c>
      <c r="Q2396" s="5">
        <f t="shared" si="148"/>
        <v>468.92</v>
      </c>
      <c r="R2396" s="5">
        <f t="shared" si="149"/>
        <v>283.72000000000003</v>
      </c>
      <c r="S2396" s="5">
        <f t="shared" si="150"/>
        <v>185.2</v>
      </c>
      <c r="T2396" s="7">
        <f t="shared" si="151"/>
        <v>0.3949500980977565</v>
      </c>
    </row>
    <row r="2397" spans="1:20" ht="15.6">
      <c r="A2397" s="2">
        <v>2853</v>
      </c>
      <c r="B2397" s="3">
        <v>46344</v>
      </c>
      <c r="C2397" s="4">
        <f>YEAR(SalesDataTable[[#This Row],[Order Date]])</f>
        <v>2026</v>
      </c>
      <c r="D2397" s="16" t="str">
        <f>"Q"&amp;ROUNDUP(MONTH(SalesDataTable[[#This Row],[Order Date]])/3,0)</f>
        <v>Q4</v>
      </c>
      <c r="E2397" s="4">
        <f>MONTH(SalesDataTable[[#This Row],[Order Date]])</f>
        <v>11</v>
      </c>
      <c r="F2397" s="16" t="str">
        <f>TEXT(SalesDataTable[[#This Row],[Order Date]],"MMM")</f>
        <v>Nov</v>
      </c>
      <c r="G2397" s="4" t="s">
        <v>11</v>
      </c>
      <c r="H2397" s="4" t="s">
        <v>18</v>
      </c>
      <c r="I2397" s="4" t="s">
        <v>2</v>
      </c>
      <c r="J2397" s="4" t="s">
        <v>13</v>
      </c>
      <c r="K2397" s="4" t="s">
        <v>4</v>
      </c>
      <c r="L2397" s="4" t="s">
        <v>30</v>
      </c>
      <c r="M2397" s="8">
        <v>1</v>
      </c>
      <c r="N2397" s="5">
        <v>104.64</v>
      </c>
      <c r="O2397" s="6">
        <v>0</v>
      </c>
      <c r="P2397" s="5">
        <v>50.79</v>
      </c>
      <c r="Q2397" s="5">
        <f t="shared" si="148"/>
        <v>104.64</v>
      </c>
      <c r="R2397" s="5">
        <f t="shared" si="149"/>
        <v>50.79</v>
      </c>
      <c r="S2397" s="5">
        <f t="shared" si="150"/>
        <v>53.85</v>
      </c>
      <c r="T2397" s="7">
        <f t="shared" si="151"/>
        <v>0.51462155963302758</v>
      </c>
    </row>
    <row r="2398" spans="1:20" ht="15.6">
      <c r="A2398" s="2">
        <v>3825</v>
      </c>
      <c r="B2398" s="3">
        <v>46344</v>
      </c>
      <c r="C2398" s="4">
        <f>YEAR(SalesDataTable[[#This Row],[Order Date]])</f>
        <v>2026</v>
      </c>
      <c r="D2398" s="16" t="str">
        <f>"Q"&amp;ROUNDUP(MONTH(SalesDataTable[[#This Row],[Order Date]])/3,0)</f>
        <v>Q4</v>
      </c>
      <c r="E2398" s="4">
        <f>MONTH(SalesDataTable[[#This Row],[Order Date]])</f>
        <v>11</v>
      </c>
      <c r="F2398" s="16" t="str">
        <f>TEXT(SalesDataTable[[#This Row],[Order Date]],"MMM")</f>
        <v>Nov</v>
      </c>
      <c r="G2398" s="4" t="s">
        <v>20</v>
      </c>
      <c r="H2398" s="4" t="s">
        <v>33</v>
      </c>
      <c r="I2398" s="4" t="s">
        <v>2</v>
      </c>
      <c r="J2398" s="4" t="s">
        <v>13</v>
      </c>
      <c r="K2398" s="4" t="s">
        <v>14</v>
      </c>
      <c r="L2398" s="4" t="s">
        <v>32</v>
      </c>
      <c r="M2398" s="8">
        <v>2</v>
      </c>
      <c r="N2398" s="5">
        <v>46.44</v>
      </c>
      <c r="O2398" s="6">
        <v>0.1</v>
      </c>
      <c r="P2398" s="5">
        <v>18.190000000000001</v>
      </c>
      <c r="Q2398" s="5">
        <f t="shared" si="148"/>
        <v>83.591999999999999</v>
      </c>
      <c r="R2398" s="5">
        <f t="shared" si="149"/>
        <v>36.380000000000003</v>
      </c>
      <c r="S2398" s="5">
        <f t="shared" si="150"/>
        <v>47.211999999999996</v>
      </c>
      <c r="T2398" s="7">
        <f t="shared" si="151"/>
        <v>0.56479088908029473</v>
      </c>
    </row>
    <row r="2399" spans="1:20" ht="15.6">
      <c r="A2399" s="2">
        <v>4808</v>
      </c>
      <c r="B2399" s="3">
        <v>46344</v>
      </c>
      <c r="C2399" s="4">
        <f>YEAR(SalesDataTable[[#This Row],[Order Date]])</f>
        <v>2026</v>
      </c>
      <c r="D2399" s="16" t="str">
        <f>"Q"&amp;ROUNDUP(MONTH(SalesDataTable[[#This Row],[Order Date]])/3,0)</f>
        <v>Q4</v>
      </c>
      <c r="E2399" s="4">
        <f>MONTH(SalesDataTable[[#This Row],[Order Date]])</f>
        <v>11</v>
      </c>
      <c r="F2399" s="16" t="str">
        <f>TEXT(SalesDataTable[[#This Row],[Order Date]],"MMM")</f>
        <v>Nov</v>
      </c>
      <c r="G2399" s="4" t="s">
        <v>11</v>
      </c>
      <c r="H2399" s="4" t="s">
        <v>52</v>
      </c>
      <c r="I2399" s="4" t="s">
        <v>2</v>
      </c>
      <c r="J2399" s="4" t="s">
        <v>13</v>
      </c>
      <c r="K2399" s="4" t="s">
        <v>23</v>
      </c>
      <c r="L2399" s="4" t="s">
        <v>40</v>
      </c>
      <c r="M2399" s="8">
        <v>2</v>
      </c>
      <c r="N2399" s="5">
        <v>81.67</v>
      </c>
      <c r="O2399" s="6">
        <v>0.05</v>
      </c>
      <c r="P2399" s="5">
        <v>40.43</v>
      </c>
      <c r="Q2399" s="5">
        <f t="shared" si="148"/>
        <v>155.173</v>
      </c>
      <c r="R2399" s="5">
        <f t="shared" si="149"/>
        <v>80.86</v>
      </c>
      <c r="S2399" s="5">
        <f t="shared" si="150"/>
        <v>74.313000000000002</v>
      </c>
      <c r="T2399" s="7">
        <f t="shared" si="151"/>
        <v>0.4789041908063903</v>
      </c>
    </row>
    <row r="2400" spans="1:20" ht="15.6">
      <c r="A2400" s="2">
        <v>5131</v>
      </c>
      <c r="B2400" s="3">
        <v>46344</v>
      </c>
      <c r="C2400" s="4">
        <f>YEAR(SalesDataTable[[#This Row],[Order Date]])</f>
        <v>2026</v>
      </c>
      <c r="D2400" s="16" t="str">
        <f>"Q"&amp;ROUNDUP(MONTH(SalesDataTable[[#This Row],[Order Date]])/3,0)</f>
        <v>Q4</v>
      </c>
      <c r="E2400" s="4">
        <f>MONTH(SalesDataTable[[#This Row],[Order Date]])</f>
        <v>11</v>
      </c>
      <c r="F2400" s="16" t="str">
        <f>TEXT(SalesDataTable[[#This Row],[Order Date]],"MMM")</f>
        <v>Nov</v>
      </c>
      <c r="G2400" s="4" t="s">
        <v>20</v>
      </c>
      <c r="H2400" s="4" t="s">
        <v>33</v>
      </c>
      <c r="I2400" s="4" t="s">
        <v>19</v>
      </c>
      <c r="J2400" s="4" t="s">
        <v>13</v>
      </c>
      <c r="K2400" s="4" t="s">
        <v>9</v>
      </c>
      <c r="L2400" s="4" t="s">
        <v>46</v>
      </c>
      <c r="M2400" s="8">
        <v>3</v>
      </c>
      <c r="N2400" s="5">
        <v>70.599999999999994</v>
      </c>
      <c r="O2400" s="6">
        <v>0.05</v>
      </c>
      <c r="P2400" s="5">
        <v>32.68</v>
      </c>
      <c r="Q2400" s="5">
        <f t="shared" si="148"/>
        <v>201.20999999999998</v>
      </c>
      <c r="R2400" s="5">
        <f t="shared" si="149"/>
        <v>98.039999999999992</v>
      </c>
      <c r="S2400" s="5">
        <f t="shared" si="150"/>
        <v>103.16999999999999</v>
      </c>
      <c r="T2400" s="7">
        <f t="shared" si="151"/>
        <v>0.5127478753541076</v>
      </c>
    </row>
    <row r="2401" spans="1:20" ht="15.6">
      <c r="A2401" s="2">
        <v>1502</v>
      </c>
      <c r="B2401" s="3">
        <v>46345</v>
      </c>
      <c r="C2401" s="4">
        <f>YEAR(SalesDataTable[[#This Row],[Order Date]])</f>
        <v>2026</v>
      </c>
      <c r="D2401" s="16" t="str">
        <f>"Q"&amp;ROUNDUP(MONTH(SalesDataTable[[#This Row],[Order Date]])/3,0)</f>
        <v>Q4</v>
      </c>
      <c r="E2401" s="4">
        <f>MONTH(SalesDataTable[[#This Row],[Order Date]])</f>
        <v>11</v>
      </c>
      <c r="F2401" s="16" t="str">
        <f>TEXT(SalesDataTable[[#This Row],[Order Date]],"MMM")</f>
        <v>Nov</v>
      </c>
      <c r="G2401" s="4" t="s">
        <v>20</v>
      </c>
      <c r="H2401" s="4" t="s">
        <v>31</v>
      </c>
      <c r="I2401" s="4" t="s">
        <v>28</v>
      </c>
      <c r="J2401" s="4" t="s">
        <v>13</v>
      </c>
      <c r="K2401" s="4" t="s">
        <v>34</v>
      </c>
      <c r="L2401" s="4" t="s">
        <v>42</v>
      </c>
      <c r="M2401" s="8">
        <v>1</v>
      </c>
      <c r="N2401" s="5">
        <v>35.770000000000003</v>
      </c>
      <c r="O2401" s="6">
        <v>0.15</v>
      </c>
      <c r="P2401" s="5">
        <v>13.69</v>
      </c>
      <c r="Q2401" s="5">
        <f t="shared" si="148"/>
        <v>30.404500000000002</v>
      </c>
      <c r="R2401" s="5">
        <f t="shared" si="149"/>
        <v>13.69</v>
      </c>
      <c r="S2401" s="5">
        <f t="shared" si="150"/>
        <v>16.714500000000001</v>
      </c>
      <c r="T2401" s="7">
        <f t="shared" si="151"/>
        <v>0.54973770330049831</v>
      </c>
    </row>
    <row r="2402" spans="1:20" ht="15.6">
      <c r="A2402" s="2">
        <v>2470</v>
      </c>
      <c r="B2402" s="3">
        <v>46345</v>
      </c>
      <c r="C2402" s="4">
        <f>YEAR(SalesDataTable[[#This Row],[Order Date]])</f>
        <v>2026</v>
      </c>
      <c r="D2402" s="16" t="str">
        <f>"Q"&amp;ROUNDUP(MONTH(SalesDataTable[[#This Row],[Order Date]])/3,0)</f>
        <v>Q4</v>
      </c>
      <c r="E2402" s="4">
        <f>MONTH(SalesDataTable[[#This Row],[Order Date]])</f>
        <v>11</v>
      </c>
      <c r="F2402" s="16" t="str">
        <f>TEXT(SalesDataTable[[#This Row],[Order Date]],"MMM")</f>
        <v>Nov</v>
      </c>
      <c r="G2402" s="4" t="s">
        <v>6</v>
      </c>
      <c r="H2402" s="4" t="s">
        <v>27</v>
      </c>
      <c r="I2402" s="4" t="s">
        <v>19</v>
      </c>
      <c r="J2402" s="4" t="s">
        <v>16</v>
      </c>
      <c r="K2402" s="4" t="s">
        <v>9</v>
      </c>
      <c r="L2402" s="4" t="s">
        <v>10</v>
      </c>
      <c r="M2402" s="8">
        <v>1</v>
      </c>
      <c r="N2402" s="5">
        <v>92.13</v>
      </c>
      <c r="O2402" s="6">
        <v>0.15</v>
      </c>
      <c r="P2402" s="5">
        <v>45.85</v>
      </c>
      <c r="Q2402" s="5">
        <f t="shared" si="148"/>
        <v>78.31049999999999</v>
      </c>
      <c r="R2402" s="5">
        <f t="shared" si="149"/>
        <v>45.85</v>
      </c>
      <c r="S2402" s="5">
        <f t="shared" si="150"/>
        <v>32.460499999999989</v>
      </c>
      <c r="T2402" s="7">
        <f t="shared" si="151"/>
        <v>0.41451018701195874</v>
      </c>
    </row>
    <row r="2403" spans="1:20" ht="15.6">
      <c r="A2403" s="2">
        <v>3452</v>
      </c>
      <c r="B2403" s="3">
        <v>46345</v>
      </c>
      <c r="C2403" s="4">
        <f>YEAR(SalesDataTable[[#This Row],[Order Date]])</f>
        <v>2026</v>
      </c>
      <c r="D2403" s="16" t="str">
        <f>"Q"&amp;ROUNDUP(MONTH(SalesDataTable[[#This Row],[Order Date]])/3,0)</f>
        <v>Q4</v>
      </c>
      <c r="E2403" s="4">
        <f>MONTH(SalesDataTable[[#This Row],[Order Date]])</f>
        <v>11</v>
      </c>
      <c r="F2403" s="16" t="str">
        <f>TEXT(SalesDataTable[[#This Row],[Order Date]],"MMM")</f>
        <v>Nov</v>
      </c>
      <c r="G2403" s="4" t="s">
        <v>6</v>
      </c>
      <c r="H2403" s="4" t="s">
        <v>43</v>
      </c>
      <c r="I2403" s="4" t="s">
        <v>2</v>
      </c>
      <c r="J2403" s="4" t="s">
        <v>3</v>
      </c>
      <c r="K2403" s="4" t="s">
        <v>9</v>
      </c>
      <c r="L2403" s="4" t="s">
        <v>37</v>
      </c>
      <c r="M2403" s="8">
        <v>5</v>
      </c>
      <c r="N2403" s="5">
        <v>151.09</v>
      </c>
      <c r="O2403" s="6">
        <v>0.05</v>
      </c>
      <c r="P2403" s="5">
        <v>79.33</v>
      </c>
      <c r="Q2403" s="5">
        <f t="shared" si="148"/>
        <v>717.67750000000001</v>
      </c>
      <c r="R2403" s="5">
        <f t="shared" si="149"/>
        <v>396.65</v>
      </c>
      <c r="S2403" s="5">
        <f t="shared" si="150"/>
        <v>321.02750000000003</v>
      </c>
      <c r="T2403" s="7">
        <f t="shared" si="151"/>
        <v>0.44731442744129507</v>
      </c>
    </row>
    <row r="2404" spans="1:20" ht="15.6">
      <c r="A2404" s="2">
        <v>4207</v>
      </c>
      <c r="B2404" s="3">
        <v>46345</v>
      </c>
      <c r="C2404" s="4">
        <f>YEAR(SalesDataTable[[#This Row],[Order Date]])</f>
        <v>2026</v>
      </c>
      <c r="D2404" s="16" t="str">
        <f>"Q"&amp;ROUNDUP(MONTH(SalesDataTable[[#This Row],[Order Date]])/3,0)</f>
        <v>Q4</v>
      </c>
      <c r="E2404" s="4">
        <f>MONTH(SalesDataTable[[#This Row],[Order Date]])</f>
        <v>11</v>
      </c>
      <c r="F2404" s="16" t="str">
        <f>TEXT(SalesDataTable[[#This Row],[Order Date]],"MMM")</f>
        <v>Nov</v>
      </c>
      <c r="G2404" s="4" t="s">
        <v>6</v>
      </c>
      <c r="H2404" s="4" t="s">
        <v>43</v>
      </c>
      <c r="I2404" s="4" t="s">
        <v>2</v>
      </c>
      <c r="J2404" s="4" t="s">
        <v>13</v>
      </c>
      <c r="K2404" s="4" t="s">
        <v>4</v>
      </c>
      <c r="L2404" s="4" t="s">
        <v>30</v>
      </c>
      <c r="M2404" s="8">
        <v>2</v>
      </c>
      <c r="N2404" s="5">
        <v>103.99</v>
      </c>
      <c r="O2404" s="6">
        <v>0</v>
      </c>
      <c r="P2404" s="5">
        <v>50.36</v>
      </c>
      <c r="Q2404" s="5">
        <f t="shared" si="148"/>
        <v>207.98</v>
      </c>
      <c r="R2404" s="5">
        <f t="shared" si="149"/>
        <v>100.72</v>
      </c>
      <c r="S2404" s="5">
        <f t="shared" si="150"/>
        <v>107.25999999999999</v>
      </c>
      <c r="T2404" s="7">
        <f t="shared" si="151"/>
        <v>0.51572266564092695</v>
      </c>
    </row>
    <row r="2405" spans="1:20" ht="15.6">
      <c r="A2405" s="2">
        <v>695</v>
      </c>
      <c r="B2405" s="3">
        <v>46346</v>
      </c>
      <c r="C2405" s="4">
        <f>YEAR(SalesDataTable[[#This Row],[Order Date]])</f>
        <v>2026</v>
      </c>
      <c r="D2405" s="16" t="str">
        <f>"Q"&amp;ROUNDUP(MONTH(SalesDataTable[[#This Row],[Order Date]])/3,0)</f>
        <v>Q4</v>
      </c>
      <c r="E2405" s="4">
        <f>MONTH(SalesDataTable[[#This Row],[Order Date]])</f>
        <v>11</v>
      </c>
      <c r="F2405" s="16" t="str">
        <f>TEXT(SalesDataTable[[#This Row],[Order Date]],"MMM")</f>
        <v>Nov</v>
      </c>
      <c r="G2405" s="4" t="s">
        <v>11</v>
      </c>
      <c r="H2405" s="4" t="s">
        <v>18</v>
      </c>
      <c r="I2405" s="4" t="s">
        <v>2</v>
      </c>
      <c r="J2405" s="4" t="s">
        <v>3</v>
      </c>
      <c r="K2405" s="4" t="s">
        <v>14</v>
      </c>
      <c r="L2405" s="4" t="s">
        <v>15</v>
      </c>
      <c r="M2405" s="8">
        <v>1</v>
      </c>
      <c r="N2405" s="5">
        <v>36.909999999999997</v>
      </c>
      <c r="O2405" s="6">
        <v>0.1</v>
      </c>
      <c r="P2405" s="5">
        <v>13.43</v>
      </c>
      <c r="Q2405" s="5">
        <f t="shared" si="148"/>
        <v>33.219000000000001</v>
      </c>
      <c r="R2405" s="5">
        <f t="shared" si="149"/>
        <v>13.43</v>
      </c>
      <c r="S2405" s="5">
        <f t="shared" si="150"/>
        <v>19.789000000000001</v>
      </c>
      <c r="T2405" s="7">
        <f t="shared" si="151"/>
        <v>0.59571329660736327</v>
      </c>
    </row>
    <row r="2406" spans="1:20" ht="15.6">
      <c r="A2406" s="2">
        <v>1127</v>
      </c>
      <c r="B2406" s="3">
        <v>46346</v>
      </c>
      <c r="C2406" s="4">
        <f>YEAR(SalesDataTable[[#This Row],[Order Date]])</f>
        <v>2026</v>
      </c>
      <c r="D2406" s="16" t="str">
        <f>"Q"&amp;ROUNDUP(MONTH(SalesDataTable[[#This Row],[Order Date]])/3,0)</f>
        <v>Q4</v>
      </c>
      <c r="E2406" s="4">
        <f>MONTH(SalesDataTable[[#This Row],[Order Date]])</f>
        <v>11</v>
      </c>
      <c r="F2406" s="16" t="str">
        <f>TEXT(SalesDataTable[[#This Row],[Order Date]],"MMM")</f>
        <v>Nov</v>
      </c>
      <c r="G2406" s="4" t="s">
        <v>0</v>
      </c>
      <c r="H2406" s="4" t="s">
        <v>1</v>
      </c>
      <c r="I2406" s="4" t="s">
        <v>28</v>
      </c>
      <c r="J2406" s="4" t="s">
        <v>13</v>
      </c>
      <c r="K2406" s="4" t="s">
        <v>4</v>
      </c>
      <c r="L2406" s="4" t="s">
        <v>5</v>
      </c>
      <c r="M2406" s="8">
        <v>2</v>
      </c>
      <c r="N2406" s="5">
        <v>81.02</v>
      </c>
      <c r="O2406" s="6">
        <v>0</v>
      </c>
      <c r="P2406" s="5">
        <v>43.22</v>
      </c>
      <c r="Q2406" s="5">
        <f t="shared" si="148"/>
        <v>162.04</v>
      </c>
      <c r="R2406" s="5">
        <f t="shared" si="149"/>
        <v>86.44</v>
      </c>
      <c r="S2406" s="5">
        <f t="shared" si="150"/>
        <v>75.599999999999994</v>
      </c>
      <c r="T2406" s="7">
        <f t="shared" si="151"/>
        <v>0.46655146877314241</v>
      </c>
    </row>
    <row r="2407" spans="1:20" ht="15.6">
      <c r="A2407" s="2">
        <v>1174</v>
      </c>
      <c r="B2407" s="3">
        <v>46346</v>
      </c>
      <c r="C2407" s="4">
        <f>YEAR(SalesDataTable[[#This Row],[Order Date]])</f>
        <v>2026</v>
      </c>
      <c r="D2407" s="16" t="str">
        <f>"Q"&amp;ROUNDUP(MONTH(SalesDataTable[[#This Row],[Order Date]])/3,0)</f>
        <v>Q4</v>
      </c>
      <c r="E2407" s="4">
        <f>MONTH(SalesDataTable[[#This Row],[Order Date]])</f>
        <v>11</v>
      </c>
      <c r="F2407" s="16" t="str">
        <f>TEXT(SalesDataTable[[#This Row],[Order Date]],"MMM")</f>
        <v>Nov</v>
      </c>
      <c r="G2407" s="4" t="s">
        <v>0</v>
      </c>
      <c r="H2407" s="4" t="s">
        <v>1</v>
      </c>
      <c r="I2407" s="4" t="s">
        <v>28</v>
      </c>
      <c r="J2407" s="4" t="s">
        <v>13</v>
      </c>
      <c r="K2407" s="4" t="s">
        <v>14</v>
      </c>
      <c r="L2407" s="4" t="s">
        <v>48</v>
      </c>
      <c r="M2407" s="8">
        <v>3</v>
      </c>
      <c r="N2407" s="5">
        <v>164.36</v>
      </c>
      <c r="O2407" s="6">
        <v>0.05</v>
      </c>
      <c r="P2407" s="5">
        <v>88.7</v>
      </c>
      <c r="Q2407" s="5">
        <f t="shared" si="148"/>
        <v>468.42600000000004</v>
      </c>
      <c r="R2407" s="5">
        <f t="shared" si="149"/>
        <v>266.10000000000002</v>
      </c>
      <c r="S2407" s="5">
        <f t="shared" si="150"/>
        <v>202.32600000000002</v>
      </c>
      <c r="T2407" s="7">
        <f t="shared" si="151"/>
        <v>0.43192734818306416</v>
      </c>
    </row>
    <row r="2408" spans="1:20" ht="15.6">
      <c r="A2408" s="2">
        <v>3968</v>
      </c>
      <c r="B2408" s="3">
        <v>46346</v>
      </c>
      <c r="C2408" s="4">
        <f>YEAR(SalesDataTable[[#This Row],[Order Date]])</f>
        <v>2026</v>
      </c>
      <c r="D2408" s="16" t="str">
        <f>"Q"&amp;ROUNDUP(MONTH(SalesDataTable[[#This Row],[Order Date]])/3,0)</f>
        <v>Q4</v>
      </c>
      <c r="E2408" s="4">
        <f>MONTH(SalesDataTable[[#This Row],[Order Date]])</f>
        <v>11</v>
      </c>
      <c r="F2408" s="16" t="str">
        <f>TEXT(SalesDataTable[[#This Row],[Order Date]],"MMM")</f>
        <v>Nov</v>
      </c>
      <c r="G2408" s="4" t="s">
        <v>6</v>
      </c>
      <c r="H2408" s="4" t="s">
        <v>41</v>
      </c>
      <c r="I2408" s="4" t="s">
        <v>8</v>
      </c>
      <c r="J2408" s="4" t="s">
        <v>16</v>
      </c>
      <c r="K2408" s="4" t="s">
        <v>34</v>
      </c>
      <c r="L2408" s="4" t="s">
        <v>45</v>
      </c>
      <c r="M2408" s="8">
        <v>5</v>
      </c>
      <c r="N2408" s="5">
        <v>51.36</v>
      </c>
      <c r="O2408" s="6">
        <v>0.1</v>
      </c>
      <c r="P2408" s="5">
        <v>22.45</v>
      </c>
      <c r="Q2408" s="5">
        <f t="shared" si="148"/>
        <v>231.12</v>
      </c>
      <c r="R2408" s="5">
        <f t="shared" si="149"/>
        <v>112.25</v>
      </c>
      <c r="S2408" s="5">
        <f t="shared" si="150"/>
        <v>118.87</v>
      </c>
      <c r="T2408" s="7">
        <f t="shared" si="151"/>
        <v>0.51432156455520939</v>
      </c>
    </row>
    <row r="2409" spans="1:20" ht="15.6">
      <c r="A2409" s="2">
        <v>4049</v>
      </c>
      <c r="B2409" s="3">
        <v>46346</v>
      </c>
      <c r="C2409" s="4">
        <f>YEAR(SalesDataTable[[#This Row],[Order Date]])</f>
        <v>2026</v>
      </c>
      <c r="D2409" s="16" t="str">
        <f>"Q"&amp;ROUNDUP(MONTH(SalesDataTable[[#This Row],[Order Date]])/3,0)</f>
        <v>Q4</v>
      </c>
      <c r="E2409" s="4">
        <f>MONTH(SalesDataTable[[#This Row],[Order Date]])</f>
        <v>11</v>
      </c>
      <c r="F2409" s="16" t="str">
        <f>TEXT(SalesDataTable[[#This Row],[Order Date]],"MMM")</f>
        <v>Nov</v>
      </c>
      <c r="G2409" s="4" t="s">
        <v>11</v>
      </c>
      <c r="H2409" s="4" t="s">
        <v>52</v>
      </c>
      <c r="I2409" s="4" t="s">
        <v>28</v>
      </c>
      <c r="J2409" s="4" t="s">
        <v>3</v>
      </c>
      <c r="K2409" s="4" t="s">
        <v>14</v>
      </c>
      <c r="L2409" s="4" t="s">
        <v>15</v>
      </c>
      <c r="M2409" s="8">
        <v>1</v>
      </c>
      <c r="N2409" s="5">
        <v>36.590000000000003</v>
      </c>
      <c r="O2409" s="6">
        <v>0</v>
      </c>
      <c r="P2409" s="5">
        <v>13.73</v>
      </c>
      <c r="Q2409" s="5">
        <f t="shared" si="148"/>
        <v>36.590000000000003</v>
      </c>
      <c r="R2409" s="5">
        <f t="shared" si="149"/>
        <v>13.73</v>
      </c>
      <c r="S2409" s="5">
        <f t="shared" si="150"/>
        <v>22.860000000000003</v>
      </c>
      <c r="T2409" s="7">
        <f t="shared" si="151"/>
        <v>0.62476086362394101</v>
      </c>
    </row>
    <row r="2410" spans="1:20" ht="15.6">
      <c r="A2410" s="2">
        <v>3</v>
      </c>
      <c r="B2410" s="3">
        <v>46347</v>
      </c>
      <c r="C2410" s="4">
        <f>YEAR(SalesDataTable[[#This Row],[Order Date]])</f>
        <v>2026</v>
      </c>
      <c r="D2410" s="16" t="str">
        <f>"Q"&amp;ROUNDUP(MONTH(SalesDataTable[[#This Row],[Order Date]])/3,0)</f>
        <v>Q4</v>
      </c>
      <c r="E2410" s="4">
        <f>MONTH(SalesDataTable[[#This Row],[Order Date]])</f>
        <v>11</v>
      </c>
      <c r="F2410" s="16" t="str">
        <f>TEXT(SalesDataTable[[#This Row],[Order Date]],"MMM")</f>
        <v>Nov</v>
      </c>
      <c r="G2410" s="4" t="s">
        <v>20</v>
      </c>
      <c r="H2410" s="4" t="s">
        <v>31</v>
      </c>
      <c r="I2410" s="4" t="s">
        <v>19</v>
      </c>
      <c r="J2410" s="4" t="s">
        <v>3</v>
      </c>
      <c r="K2410" s="4" t="s">
        <v>23</v>
      </c>
      <c r="L2410" s="4" t="s">
        <v>51</v>
      </c>
      <c r="M2410" s="8">
        <v>5</v>
      </c>
      <c r="N2410" s="5">
        <v>122.33</v>
      </c>
      <c r="O2410" s="6">
        <v>0.15</v>
      </c>
      <c r="P2410" s="5">
        <v>58.98</v>
      </c>
      <c r="Q2410" s="5">
        <f t="shared" si="148"/>
        <v>519.90249999999992</v>
      </c>
      <c r="R2410" s="5">
        <f t="shared" si="149"/>
        <v>294.89999999999998</v>
      </c>
      <c r="S2410" s="5">
        <f t="shared" si="150"/>
        <v>225.00249999999994</v>
      </c>
      <c r="T2410" s="7">
        <f t="shared" si="151"/>
        <v>0.43277826130861069</v>
      </c>
    </row>
    <row r="2411" spans="1:20" ht="15.6">
      <c r="A2411" s="2">
        <v>1603</v>
      </c>
      <c r="B2411" s="3">
        <v>46347</v>
      </c>
      <c r="C2411" s="4">
        <f>YEAR(SalesDataTable[[#This Row],[Order Date]])</f>
        <v>2026</v>
      </c>
      <c r="D2411" s="16" t="str">
        <f>"Q"&amp;ROUNDUP(MONTH(SalesDataTable[[#This Row],[Order Date]])/3,0)</f>
        <v>Q4</v>
      </c>
      <c r="E2411" s="4">
        <f>MONTH(SalesDataTable[[#This Row],[Order Date]])</f>
        <v>11</v>
      </c>
      <c r="F2411" s="16" t="str">
        <f>TEXT(SalesDataTable[[#This Row],[Order Date]],"MMM")</f>
        <v>Nov</v>
      </c>
      <c r="G2411" s="4" t="s">
        <v>20</v>
      </c>
      <c r="H2411" s="4" t="s">
        <v>33</v>
      </c>
      <c r="I2411" s="4" t="s">
        <v>2</v>
      </c>
      <c r="J2411" s="4" t="s">
        <v>3</v>
      </c>
      <c r="K2411" s="4" t="s">
        <v>23</v>
      </c>
      <c r="L2411" s="4" t="s">
        <v>40</v>
      </c>
      <c r="M2411" s="8">
        <v>1</v>
      </c>
      <c r="N2411" s="5">
        <v>83.49</v>
      </c>
      <c r="O2411" s="6">
        <v>0.05</v>
      </c>
      <c r="P2411" s="5">
        <v>39.659999999999997</v>
      </c>
      <c r="Q2411" s="5">
        <f t="shared" si="148"/>
        <v>79.315499999999986</v>
      </c>
      <c r="R2411" s="5">
        <f t="shared" si="149"/>
        <v>39.659999999999997</v>
      </c>
      <c r="S2411" s="5">
        <f t="shared" si="150"/>
        <v>39.655499999999989</v>
      </c>
      <c r="T2411" s="7">
        <f t="shared" si="151"/>
        <v>0.49997163227868446</v>
      </c>
    </row>
    <row r="2412" spans="1:20" ht="15.6">
      <c r="A2412" s="2">
        <v>2073</v>
      </c>
      <c r="B2412" s="3">
        <v>46347</v>
      </c>
      <c r="C2412" s="4">
        <f>YEAR(SalesDataTable[[#This Row],[Order Date]])</f>
        <v>2026</v>
      </c>
      <c r="D2412" s="16" t="str">
        <f>"Q"&amp;ROUNDUP(MONTH(SalesDataTable[[#This Row],[Order Date]])/3,0)</f>
        <v>Q4</v>
      </c>
      <c r="E2412" s="4">
        <f>MONTH(SalesDataTable[[#This Row],[Order Date]])</f>
        <v>11</v>
      </c>
      <c r="F2412" s="16" t="str">
        <f>TEXT(SalesDataTable[[#This Row],[Order Date]],"MMM")</f>
        <v>Nov</v>
      </c>
      <c r="G2412" s="4" t="s">
        <v>6</v>
      </c>
      <c r="H2412" s="4" t="s">
        <v>43</v>
      </c>
      <c r="I2412" s="4" t="s">
        <v>2</v>
      </c>
      <c r="J2412" s="4" t="s">
        <v>13</v>
      </c>
      <c r="K2412" s="4" t="s">
        <v>4</v>
      </c>
      <c r="L2412" s="4" t="s">
        <v>22</v>
      </c>
      <c r="M2412" s="8">
        <v>2</v>
      </c>
      <c r="N2412" s="5">
        <v>51.48</v>
      </c>
      <c r="O2412" s="6">
        <v>0.1</v>
      </c>
      <c r="P2412" s="5">
        <v>22.51</v>
      </c>
      <c r="Q2412" s="5">
        <f t="shared" si="148"/>
        <v>92.664000000000001</v>
      </c>
      <c r="R2412" s="5">
        <f t="shared" si="149"/>
        <v>45.02</v>
      </c>
      <c r="S2412" s="5">
        <f t="shared" si="150"/>
        <v>47.643999999999998</v>
      </c>
      <c r="T2412" s="7">
        <f t="shared" si="151"/>
        <v>0.51415868082534744</v>
      </c>
    </row>
    <row r="2413" spans="1:20" ht="15.6">
      <c r="A2413" s="2">
        <v>2487</v>
      </c>
      <c r="B2413" s="3">
        <v>46347</v>
      </c>
      <c r="C2413" s="4">
        <f>YEAR(SalesDataTable[[#This Row],[Order Date]])</f>
        <v>2026</v>
      </c>
      <c r="D2413" s="16" t="str">
        <f>"Q"&amp;ROUNDUP(MONTH(SalesDataTable[[#This Row],[Order Date]])/3,0)</f>
        <v>Q4</v>
      </c>
      <c r="E2413" s="4">
        <f>MONTH(SalesDataTable[[#This Row],[Order Date]])</f>
        <v>11</v>
      </c>
      <c r="F2413" s="16" t="str">
        <f>TEXT(SalesDataTable[[#This Row],[Order Date]],"MMM")</f>
        <v>Nov</v>
      </c>
      <c r="G2413" s="4" t="s">
        <v>11</v>
      </c>
      <c r="H2413" s="4" t="s">
        <v>12</v>
      </c>
      <c r="I2413" s="4" t="s">
        <v>28</v>
      </c>
      <c r="J2413" s="4" t="s">
        <v>13</v>
      </c>
      <c r="K2413" s="4" t="s">
        <v>23</v>
      </c>
      <c r="L2413" s="4" t="s">
        <v>51</v>
      </c>
      <c r="M2413" s="8">
        <v>1</v>
      </c>
      <c r="N2413" s="5">
        <v>123.43</v>
      </c>
      <c r="O2413" s="6">
        <v>0.15</v>
      </c>
      <c r="P2413" s="5">
        <v>60.8</v>
      </c>
      <c r="Q2413" s="5">
        <f t="shared" si="148"/>
        <v>104.91550000000001</v>
      </c>
      <c r="R2413" s="5">
        <f t="shared" si="149"/>
        <v>60.8</v>
      </c>
      <c r="S2413" s="5">
        <f t="shared" si="150"/>
        <v>44.115500000000011</v>
      </c>
      <c r="T2413" s="7">
        <f t="shared" si="151"/>
        <v>0.42048601017008935</v>
      </c>
    </row>
    <row r="2414" spans="1:20" ht="15.6">
      <c r="A2414" s="2">
        <v>3407</v>
      </c>
      <c r="B2414" s="3">
        <v>46347</v>
      </c>
      <c r="C2414" s="4">
        <f>YEAR(SalesDataTable[[#This Row],[Order Date]])</f>
        <v>2026</v>
      </c>
      <c r="D2414" s="16" t="str">
        <f>"Q"&amp;ROUNDUP(MONTH(SalesDataTable[[#This Row],[Order Date]])/3,0)</f>
        <v>Q4</v>
      </c>
      <c r="E2414" s="4">
        <f>MONTH(SalesDataTable[[#This Row],[Order Date]])</f>
        <v>11</v>
      </c>
      <c r="F2414" s="16" t="str">
        <f>TEXT(SalesDataTable[[#This Row],[Order Date]],"MMM")</f>
        <v>Nov</v>
      </c>
      <c r="G2414" s="4" t="s">
        <v>20</v>
      </c>
      <c r="H2414" s="4" t="s">
        <v>31</v>
      </c>
      <c r="I2414" s="4" t="s">
        <v>2</v>
      </c>
      <c r="J2414" s="4" t="s">
        <v>13</v>
      </c>
      <c r="K2414" s="4" t="s">
        <v>14</v>
      </c>
      <c r="L2414" s="4" t="s">
        <v>48</v>
      </c>
      <c r="M2414" s="8">
        <v>1</v>
      </c>
      <c r="N2414" s="5">
        <v>164.85</v>
      </c>
      <c r="O2414" s="6">
        <v>0.1</v>
      </c>
      <c r="P2414" s="5">
        <v>89.4</v>
      </c>
      <c r="Q2414" s="5">
        <f t="shared" si="148"/>
        <v>148.36500000000001</v>
      </c>
      <c r="R2414" s="5">
        <f t="shared" si="149"/>
        <v>89.4</v>
      </c>
      <c r="S2414" s="5">
        <f t="shared" si="150"/>
        <v>58.965000000000003</v>
      </c>
      <c r="T2414" s="7">
        <f t="shared" si="151"/>
        <v>0.39743200889697705</v>
      </c>
    </row>
    <row r="2415" spans="1:20" ht="15.6">
      <c r="A2415" s="2">
        <v>4052</v>
      </c>
      <c r="B2415" s="3">
        <v>46347</v>
      </c>
      <c r="C2415" s="4">
        <f>YEAR(SalesDataTable[[#This Row],[Order Date]])</f>
        <v>2026</v>
      </c>
      <c r="D2415" s="16" t="str">
        <f>"Q"&amp;ROUNDUP(MONTH(SalesDataTable[[#This Row],[Order Date]])/3,0)</f>
        <v>Q4</v>
      </c>
      <c r="E2415" s="4">
        <f>MONTH(SalesDataTable[[#This Row],[Order Date]])</f>
        <v>11</v>
      </c>
      <c r="F2415" s="16" t="str">
        <f>TEXT(SalesDataTable[[#This Row],[Order Date]],"MMM")</f>
        <v>Nov</v>
      </c>
      <c r="G2415" s="4" t="s">
        <v>0</v>
      </c>
      <c r="H2415" s="4" t="s">
        <v>1</v>
      </c>
      <c r="I2415" s="4" t="s">
        <v>2</v>
      </c>
      <c r="J2415" s="4" t="s">
        <v>13</v>
      </c>
      <c r="K2415" s="4" t="s">
        <v>14</v>
      </c>
      <c r="L2415" s="4" t="s">
        <v>32</v>
      </c>
      <c r="M2415" s="8">
        <v>1</v>
      </c>
      <c r="N2415" s="5">
        <v>46.82</v>
      </c>
      <c r="O2415" s="6">
        <v>0.2</v>
      </c>
      <c r="P2415" s="5">
        <v>18.27</v>
      </c>
      <c r="Q2415" s="5">
        <f t="shared" si="148"/>
        <v>37.456000000000003</v>
      </c>
      <c r="R2415" s="5">
        <f t="shared" si="149"/>
        <v>18.27</v>
      </c>
      <c r="S2415" s="5">
        <f t="shared" si="150"/>
        <v>19.186000000000003</v>
      </c>
      <c r="T2415" s="7">
        <f t="shared" si="151"/>
        <v>0.51222768047842804</v>
      </c>
    </row>
    <row r="2416" spans="1:20" ht="15.6">
      <c r="A2416" s="2">
        <v>119</v>
      </c>
      <c r="B2416" s="3">
        <v>46348</v>
      </c>
      <c r="C2416" s="4">
        <f>YEAR(SalesDataTable[[#This Row],[Order Date]])</f>
        <v>2026</v>
      </c>
      <c r="D2416" s="16" t="str">
        <f>"Q"&amp;ROUNDUP(MONTH(SalesDataTable[[#This Row],[Order Date]])/3,0)</f>
        <v>Q4</v>
      </c>
      <c r="E2416" s="4">
        <f>MONTH(SalesDataTable[[#This Row],[Order Date]])</f>
        <v>11</v>
      </c>
      <c r="F2416" s="16" t="str">
        <f>TEXT(SalesDataTable[[#This Row],[Order Date]],"MMM")</f>
        <v>Nov</v>
      </c>
      <c r="G2416" s="4" t="s">
        <v>0</v>
      </c>
      <c r="H2416" s="4" t="s">
        <v>36</v>
      </c>
      <c r="I2416" s="4" t="s">
        <v>2</v>
      </c>
      <c r="J2416" s="4" t="s">
        <v>13</v>
      </c>
      <c r="K2416" s="4" t="s">
        <v>34</v>
      </c>
      <c r="L2416" s="4" t="s">
        <v>35</v>
      </c>
      <c r="M2416" s="8">
        <v>1</v>
      </c>
      <c r="N2416" s="5">
        <v>41.16</v>
      </c>
      <c r="O2416" s="6">
        <v>0.1</v>
      </c>
      <c r="P2416" s="5">
        <v>14.82</v>
      </c>
      <c r="Q2416" s="5">
        <f t="shared" si="148"/>
        <v>37.043999999999997</v>
      </c>
      <c r="R2416" s="5">
        <f t="shared" si="149"/>
        <v>14.82</v>
      </c>
      <c r="S2416" s="5">
        <f t="shared" si="150"/>
        <v>22.223999999999997</v>
      </c>
      <c r="T2416" s="7">
        <f t="shared" si="151"/>
        <v>0.59993521218011014</v>
      </c>
    </row>
    <row r="2417" spans="1:20" ht="15.6">
      <c r="A2417" s="2">
        <v>298</v>
      </c>
      <c r="B2417" s="3">
        <v>46348</v>
      </c>
      <c r="C2417" s="4">
        <f>YEAR(SalesDataTable[[#This Row],[Order Date]])</f>
        <v>2026</v>
      </c>
      <c r="D2417" s="16" t="str">
        <f>"Q"&amp;ROUNDUP(MONTH(SalesDataTable[[#This Row],[Order Date]])/3,0)</f>
        <v>Q4</v>
      </c>
      <c r="E2417" s="4">
        <f>MONTH(SalesDataTable[[#This Row],[Order Date]])</f>
        <v>11</v>
      </c>
      <c r="F2417" s="16" t="str">
        <f>TEXT(SalesDataTable[[#This Row],[Order Date]],"MMM")</f>
        <v>Nov</v>
      </c>
      <c r="G2417" s="4" t="s">
        <v>6</v>
      </c>
      <c r="H2417" s="4" t="s">
        <v>43</v>
      </c>
      <c r="I2417" s="4" t="s">
        <v>28</v>
      </c>
      <c r="J2417" s="4" t="s">
        <v>13</v>
      </c>
      <c r="K2417" s="4" t="s">
        <v>23</v>
      </c>
      <c r="L2417" s="4" t="s">
        <v>29</v>
      </c>
      <c r="M2417" s="8">
        <v>1</v>
      </c>
      <c r="N2417" s="5">
        <v>196.08</v>
      </c>
      <c r="O2417" s="6">
        <v>0.1</v>
      </c>
      <c r="P2417" s="5">
        <v>104.19</v>
      </c>
      <c r="Q2417" s="5">
        <f t="shared" si="148"/>
        <v>176.47200000000001</v>
      </c>
      <c r="R2417" s="5">
        <f t="shared" si="149"/>
        <v>104.19</v>
      </c>
      <c r="S2417" s="5">
        <f t="shared" si="150"/>
        <v>72.282000000000011</v>
      </c>
      <c r="T2417" s="7">
        <f t="shared" si="151"/>
        <v>0.40959472324221408</v>
      </c>
    </row>
    <row r="2418" spans="1:20" ht="15.6">
      <c r="A2418" s="2">
        <v>419</v>
      </c>
      <c r="B2418" s="3">
        <v>46348</v>
      </c>
      <c r="C2418" s="4">
        <f>YEAR(SalesDataTable[[#This Row],[Order Date]])</f>
        <v>2026</v>
      </c>
      <c r="D2418" s="16" t="str">
        <f>"Q"&amp;ROUNDUP(MONTH(SalesDataTable[[#This Row],[Order Date]])/3,0)</f>
        <v>Q4</v>
      </c>
      <c r="E2418" s="4">
        <f>MONTH(SalesDataTable[[#This Row],[Order Date]])</f>
        <v>11</v>
      </c>
      <c r="F2418" s="16" t="str">
        <f>TEXT(SalesDataTable[[#This Row],[Order Date]],"MMM")</f>
        <v>Nov</v>
      </c>
      <c r="G2418" s="4" t="s">
        <v>20</v>
      </c>
      <c r="H2418" s="4" t="s">
        <v>33</v>
      </c>
      <c r="I2418" s="4" t="s">
        <v>19</v>
      </c>
      <c r="J2418" s="4" t="s">
        <v>13</v>
      </c>
      <c r="K2418" s="4" t="s">
        <v>23</v>
      </c>
      <c r="L2418" s="4" t="s">
        <v>29</v>
      </c>
      <c r="M2418" s="8">
        <v>1</v>
      </c>
      <c r="N2418" s="5">
        <v>192.62</v>
      </c>
      <c r="O2418" s="6">
        <v>0.1</v>
      </c>
      <c r="P2418" s="5">
        <v>105.97</v>
      </c>
      <c r="Q2418" s="5">
        <f t="shared" si="148"/>
        <v>173.358</v>
      </c>
      <c r="R2418" s="5">
        <f t="shared" si="149"/>
        <v>105.97</v>
      </c>
      <c r="S2418" s="5">
        <f t="shared" si="150"/>
        <v>67.388000000000005</v>
      </c>
      <c r="T2418" s="7">
        <f t="shared" si="151"/>
        <v>0.38872160500236508</v>
      </c>
    </row>
    <row r="2419" spans="1:20" ht="15.6">
      <c r="A2419" s="2">
        <v>1181</v>
      </c>
      <c r="B2419" s="3">
        <v>46348</v>
      </c>
      <c r="C2419" s="4">
        <f>YEAR(SalesDataTable[[#This Row],[Order Date]])</f>
        <v>2026</v>
      </c>
      <c r="D2419" s="16" t="str">
        <f>"Q"&amp;ROUNDUP(MONTH(SalesDataTable[[#This Row],[Order Date]])/3,0)</f>
        <v>Q4</v>
      </c>
      <c r="E2419" s="4">
        <f>MONTH(SalesDataTable[[#This Row],[Order Date]])</f>
        <v>11</v>
      </c>
      <c r="F2419" s="16" t="str">
        <f>TEXT(SalesDataTable[[#This Row],[Order Date]],"MMM")</f>
        <v>Nov</v>
      </c>
      <c r="G2419" s="4" t="s">
        <v>6</v>
      </c>
      <c r="H2419" s="4" t="s">
        <v>43</v>
      </c>
      <c r="I2419" s="4" t="s">
        <v>28</v>
      </c>
      <c r="J2419" s="4" t="s">
        <v>13</v>
      </c>
      <c r="K2419" s="4" t="s">
        <v>4</v>
      </c>
      <c r="L2419" s="4" t="s">
        <v>30</v>
      </c>
      <c r="M2419" s="8">
        <v>2</v>
      </c>
      <c r="N2419" s="5">
        <v>102.87</v>
      </c>
      <c r="O2419" s="6">
        <v>0.05</v>
      </c>
      <c r="P2419" s="5">
        <v>51.69</v>
      </c>
      <c r="Q2419" s="5">
        <f t="shared" si="148"/>
        <v>195.453</v>
      </c>
      <c r="R2419" s="5">
        <f t="shared" si="149"/>
        <v>103.38</v>
      </c>
      <c r="S2419" s="5">
        <f t="shared" si="150"/>
        <v>92.073000000000008</v>
      </c>
      <c r="T2419" s="7">
        <f t="shared" si="151"/>
        <v>0.4710748875688785</v>
      </c>
    </row>
    <row r="2420" spans="1:20" ht="15.6">
      <c r="A2420" s="2">
        <v>1924</v>
      </c>
      <c r="B2420" s="3">
        <v>46348</v>
      </c>
      <c r="C2420" s="4">
        <f>YEAR(SalesDataTable[[#This Row],[Order Date]])</f>
        <v>2026</v>
      </c>
      <c r="D2420" s="16" t="str">
        <f>"Q"&amp;ROUNDUP(MONTH(SalesDataTable[[#This Row],[Order Date]])/3,0)</f>
        <v>Q4</v>
      </c>
      <c r="E2420" s="4">
        <f>MONTH(SalesDataTable[[#This Row],[Order Date]])</f>
        <v>11</v>
      </c>
      <c r="F2420" s="16" t="str">
        <f>TEXT(SalesDataTable[[#This Row],[Order Date]],"MMM")</f>
        <v>Nov</v>
      </c>
      <c r="G2420" s="4" t="s">
        <v>0</v>
      </c>
      <c r="H2420" s="4" t="s">
        <v>50</v>
      </c>
      <c r="I2420" s="4" t="s">
        <v>2</v>
      </c>
      <c r="J2420" s="4" t="s">
        <v>13</v>
      </c>
      <c r="K2420" s="4" t="s">
        <v>4</v>
      </c>
      <c r="L2420" s="4" t="s">
        <v>22</v>
      </c>
      <c r="M2420" s="8">
        <v>3</v>
      </c>
      <c r="N2420" s="5">
        <v>50.99</v>
      </c>
      <c r="O2420" s="6">
        <v>0.2</v>
      </c>
      <c r="P2420" s="5">
        <v>22.53</v>
      </c>
      <c r="Q2420" s="5">
        <f t="shared" si="148"/>
        <v>122.376</v>
      </c>
      <c r="R2420" s="5">
        <f t="shared" si="149"/>
        <v>67.59</v>
      </c>
      <c r="S2420" s="5">
        <f t="shared" si="150"/>
        <v>54.786000000000001</v>
      </c>
      <c r="T2420" s="7">
        <f t="shared" si="151"/>
        <v>0.44768582074916652</v>
      </c>
    </row>
    <row r="2421" spans="1:20" ht="15.6">
      <c r="A2421" s="2">
        <v>3829</v>
      </c>
      <c r="B2421" s="3">
        <v>46348</v>
      </c>
      <c r="C2421" s="4">
        <f>YEAR(SalesDataTable[[#This Row],[Order Date]])</f>
        <v>2026</v>
      </c>
      <c r="D2421" s="16" t="str">
        <f>"Q"&amp;ROUNDUP(MONTH(SalesDataTable[[#This Row],[Order Date]])/3,0)</f>
        <v>Q4</v>
      </c>
      <c r="E2421" s="4">
        <f>MONTH(SalesDataTable[[#This Row],[Order Date]])</f>
        <v>11</v>
      </c>
      <c r="F2421" s="16" t="str">
        <f>TEXT(SalesDataTable[[#This Row],[Order Date]],"MMM")</f>
        <v>Nov</v>
      </c>
      <c r="G2421" s="4" t="s">
        <v>6</v>
      </c>
      <c r="H2421" s="4" t="s">
        <v>43</v>
      </c>
      <c r="I2421" s="4" t="s">
        <v>19</v>
      </c>
      <c r="J2421" s="4" t="s">
        <v>13</v>
      </c>
      <c r="K2421" s="4" t="s">
        <v>4</v>
      </c>
      <c r="L2421" s="4" t="s">
        <v>26</v>
      </c>
      <c r="M2421" s="8">
        <v>1</v>
      </c>
      <c r="N2421" s="5">
        <v>39.94</v>
      </c>
      <c r="O2421" s="6">
        <v>0.1</v>
      </c>
      <c r="P2421" s="5">
        <v>16.89</v>
      </c>
      <c r="Q2421" s="5">
        <f t="shared" si="148"/>
        <v>35.945999999999998</v>
      </c>
      <c r="R2421" s="5">
        <f t="shared" si="149"/>
        <v>16.89</v>
      </c>
      <c r="S2421" s="5">
        <f t="shared" si="150"/>
        <v>19.055999999999997</v>
      </c>
      <c r="T2421" s="7">
        <f t="shared" si="151"/>
        <v>0.53012852612251704</v>
      </c>
    </row>
    <row r="2422" spans="1:20" ht="15.6">
      <c r="A2422" s="2">
        <v>5065</v>
      </c>
      <c r="B2422" s="3">
        <v>46348</v>
      </c>
      <c r="C2422" s="4">
        <f>YEAR(SalesDataTable[[#This Row],[Order Date]])</f>
        <v>2026</v>
      </c>
      <c r="D2422" s="16" t="str">
        <f>"Q"&amp;ROUNDUP(MONTH(SalesDataTable[[#This Row],[Order Date]])/3,0)</f>
        <v>Q4</v>
      </c>
      <c r="E2422" s="4">
        <f>MONTH(SalesDataTable[[#This Row],[Order Date]])</f>
        <v>11</v>
      </c>
      <c r="F2422" s="16" t="str">
        <f>TEXT(SalesDataTable[[#This Row],[Order Date]],"MMM")</f>
        <v>Nov</v>
      </c>
      <c r="G2422" s="4" t="s">
        <v>20</v>
      </c>
      <c r="H2422" s="4" t="s">
        <v>33</v>
      </c>
      <c r="I2422" s="4" t="s">
        <v>2</v>
      </c>
      <c r="J2422" s="4" t="s">
        <v>13</v>
      </c>
      <c r="K2422" s="4" t="s">
        <v>14</v>
      </c>
      <c r="L2422" s="4" t="s">
        <v>48</v>
      </c>
      <c r="M2422" s="8">
        <v>2</v>
      </c>
      <c r="N2422" s="5">
        <v>166.15</v>
      </c>
      <c r="O2422" s="6">
        <v>0</v>
      </c>
      <c r="P2422" s="5">
        <v>86.42</v>
      </c>
      <c r="Q2422" s="5">
        <f t="shared" si="148"/>
        <v>332.3</v>
      </c>
      <c r="R2422" s="5">
        <f t="shared" si="149"/>
        <v>172.84</v>
      </c>
      <c r="S2422" s="5">
        <f t="shared" si="150"/>
        <v>159.46</v>
      </c>
      <c r="T2422" s="7">
        <f t="shared" si="151"/>
        <v>0.47986758952753539</v>
      </c>
    </row>
    <row r="2423" spans="1:20" ht="15.6">
      <c r="A2423" s="2">
        <v>5146</v>
      </c>
      <c r="B2423" s="3">
        <v>46348</v>
      </c>
      <c r="C2423" s="4">
        <f>YEAR(SalesDataTable[[#This Row],[Order Date]])</f>
        <v>2026</v>
      </c>
      <c r="D2423" s="16" t="str">
        <f>"Q"&amp;ROUNDUP(MONTH(SalesDataTable[[#This Row],[Order Date]])/3,0)</f>
        <v>Q4</v>
      </c>
      <c r="E2423" s="4">
        <f>MONTH(SalesDataTable[[#This Row],[Order Date]])</f>
        <v>11</v>
      </c>
      <c r="F2423" s="16" t="str">
        <f>TEXT(SalesDataTable[[#This Row],[Order Date]],"MMM")</f>
        <v>Nov</v>
      </c>
      <c r="G2423" s="4" t="s">
        <v>6</v>
      </c>
      <c r="H2423" s="4" t="s">
        <v>27</v>
      </c>
      <c r="I2423" s="4" t="s">
        <v>2</v>
      </c>
      <c r="J2423" s="4" t="s">
        <v>13</v>
      </c>
      <c r="K2423" s="4" t="s">
        <v>34</v>
      </c>
      <c r="L2423" s="4" t="s">
        <v>42</v>
      </c>
      <c r="M2423" s="8">
        <v>1</v>
      </c>
      <c r="N2423" s="5">
        <v>35.79</v>
      </c>
      <c r="O2423" s="6">
        <v>0.1</v>
      </c>
      <c r="P2423" s="5">
        <v>14.17</v>
      </c>
      <c r="Q2423" s="5">
        <f t="shared" si="148"/>
        <v>32.210999999999999</v>
      </c>
      <c r="R2423" s="5">
        <f t="shared" si="149"/>
        <v>14.17</v>
      </c>
      <c r="S2423" s="5">
        <f t="shared" si="150"/>
        <v>18.040999999999997</v>
      </c>
      <c r="T2423" s="7">
        <f t="shared" si="151"/>
        <v>0.56008816863804278</v>
      </c>
    </row>
    <row r="2424" spans="1:20" ht="15.6">
      <c r="A2424" s="2">
        <v>320</v>
      </c>
      <c r="B2424" s="3">
        <v>46349</v>
      </c>
      <c r="C2424" s="4">
        <f>YEAR(SalesDataTable[[#This Row],[Order Date]])</f>
        <v>2026</v>
      </c>
      <c r="D2424" s="16" t="str">
        <f>"Q"&amp;ROUNDUP(MONTH(SalesDataTable[[#This Row],[Order Date]])/3,0)</f>
        <v>Q4</v>
      </c>
      <c r="E2424" s="4">
        <f>MONTH(SalesDataTable[[#This Row],[Order Date]])</f>
        <v>11</v>
      </c>
      <c r="F2424" s="16" t="str">
        <f>TEXT(SalesDataTable[[#This Row],[Order Date]],"MMM")</f>
        <v>Nov</v>
      </c>
      <c r="G2424" s="4" t="s">
        <v>11</v>
      </c>
      <c r="H2424" s="4" t="s">
        <v>12</v>
      </c>
      <c r="I2424" s="4" t="s">
        <v>2</v>
      </c>
      <c r="J2424" s="4" t="s">
        <v>13</v>
      </c>
      <c r="K2424" s="4" t="s">
        <v>23</v>
      </c>
      <c r="L2424" s="4" t="s">
        <v>29</v>
      </c>
      <c r="M2424" s="8">
        <v>5</v>
      </c>
      <c r="N2424" s="5">
        <v>196.53</v>
      </c>
      <c r="O2424" s="6">
        <v>0.15</v>
      </c>
      <c r="P2424" s="5">
        <v>105.01</v>
      </c>
      <c r="Q2424" s="5">
        <f t="shared" si="148"/>
        <v>835.25249999999994</v>
      </c>
      <c r="R2424" s="5">
        <f t="shared" si="149"/>
        <v>525.05000000000007</v>
      </c>
      <c r="S2424" s="5">
        <f t="shared" si="150"/>
        <v>310.20249999999987</v>
      </c>
      <c r="T2424" s="7">
        <f t="shared" si="151"/>
        <v>0.37138769414039452</v>
      </c>
    </row>
    <row r="2425" spans="1:20" ht="15.6">
      <c r="A2425" s="2">
        <v>1250</v>
      </c>
      <c r="B2425" s="3">
        <v>46349</v>
      </c>
      <c r="C2425" s="4">
        <f>YEAR(SalesDataTable[[#This Row],[Order Date]])</f>
        <v>2026</v>
      </c>
      <c r="D2425" s="16" t="str">
        <f>"Q"&amp;ROUNDUP(MONTH(SalesDataTable[[#This Row],[Order Date]])/3,0)</f>
        <v>Q4</v>
      </c>
      <c r="E2425" s="4">
        <f>MONTH(SalesDataTable[[#This Row],[Order Date]])</f>
        <v>11</v>
      </c>
      <c r="F2425" s="16" t="str">
        <f>TEXT(SalesDataTable[[#This Row],[Order Date]],"MMM")</f>
        <v>Nov</v>
      </c>
      <c r="G2425" s="4" t="s">
        <v>6</v>
      </c>
      <c r="H2425" s="4" t="s">
        <v>43</v>
      </c>
      <c r="I2425" s="4" t="s">
        <v>2</v>
      </c>
      <c r="J2425" s="4" t="s">
        <v>13</v>
      </c>
      <c r="K2425" s="4" t="s">
        <v>14</v>
      </c>
      <c r="L2425" s="4" t="s">
        <v>15</v>
      </c>
      <c r="M2425" s="8">
        <v>6</v>
      </c>
      <c r="N2425" s="5">
        <v>36.35</v>
      </c>
      <c r="O2425" s="6">
        <v>0</v>
      </c>
      <c r="P2425" s="5">
        <v>13.24</v>
      </c>
      <c r="Q2425" s="5">
        <f t="shared" si="148"/>
        <v>218.10000000000002</v>
      </c>
      <c r="R2425" s="5">
        <f t="shared" si="149"/>
        <v>79.44</v>
      </c>
      <c r="S2425" s="5">
        <f t="shared" si="150"/>
        <v>138.66000000000003</v>
      </c>
      <c r="T2425" s="7">
        <f t="shared" si="151"/>
        <v>0.63576341127922975</v>
      </c>
    </row>
    <row r="2426" spans="1:20" ht="15.6">
      <c r="A2426" s="2">
        <v>2584</v>
      </c>
      <c r="B2426" s="3">
        <v>46349</v>
      </c>
      <c r="C2426" s="4">
        <f>YEAR(SalesDataTable[[#This Row],[Order Date]])</f>
        <v>2026</v>
      </c>
      <c r="D2426" s="16" t="str">
        <f>"Q"&amp;ROUNDUP(MONTH(SalesDataTable[[#This Row],[Order Date]])/3,0)</f>
        <v>Q4</v>
      </c>
      <c r="E2426" s="4">
        <f>MONTH(SalesDataTable[[#This Row],[Order Date]])</f>
        <v>11</v>
      </c>
      <c r="F2426" s="16" t="str">
        <f>TEXT(SalesDataTable[[#This Row],[Order Date]],"MMM")</f>
        <v>Nov</v>
      </c>
      <c r="G2426" s="4" t="s">
        <v>6</v>
      </c>
      <c r="H2426" s="4" t="s">
        <v>27</v>
      </c>
      <c r="I2426" s="4" t="s">
        <v>8</v>
      </c>
      <c r="J2426" s="4" t="s">
        <v>3</v>
      </c>
      <c r="K2426" s="4" t="s">
        <v>23</v>
      </c>
      <c r="L2426" s="4" t="s">
        <v>29</v>
      </c>
      <c r="M2426" s="8">
        <v>15</v>
      </c>
      <c r="N2426" s="5">
        <v>192.23</v>
      </c>
      <c r="O2426" s="6">
        <v>0.15</v>
      </c>
      <c r="P2426" s="5">
        <v>106.34</v>
      </c>
      <c r="Q2426" s="5">
        <f t="shared" si="148"/>
        <v>2450.9324999999999</v>
      </c>
      <c r="R2426" s="5">
        <f t="shared" si="149"/>
        <v>1595.1000000000001</v>
      </c>
      <c r="S2426" s="5">
        <f t="shared" si="150"/>
        <v>855.83249999999975</v>
      </c>
      <c r="T2426" s="7">
        <f t="shared" si="151"/>
        <v>0.34918648310387979</v>
      </c>
    </row>
    <row r="2427" spans="1:20" ht="15.6">
      <c r="A2427" s="2">
        <v>2717</v>
      </c>
      <c r="B2427" s="3">
        <v>46349</v>
      </c>
      <c r="C2427" s="4">
        <f>YEAR(SalesDataTable[[#This Row],[Order Date]])</f>
        <v>2026</v>
      </c>
      <c r="D2427" s="16" t="str">
        <f>"Q"&amp;ROUNDUP(MONTH(SalesDataTable[[#This Row],[Order Date]])/3,0)</f>
        <v>Q4</v>
      </c>
      <c r="E2427" s="4">
        <f>MONTH(SalesDataTable[[#This Row],[Order Date]])</f>
        <v>11</v>
      </c>
      <c r="F2427" s="16" t="str">
        <f>TEXT(SalesDataTable[[#This Row],[Order Date]],"MMM")</f>
        <v>Nov</v>
      </c>
      <c r="G2427" s="4" t="s">
        <v>6</v>
      </c>
      <c r="H2427" s="4" t="s">
        <v>43</v>
      </c>
      <c r="I2427" s="4" t="s">
        <v>2</v>
      </c>
      <c r="J2427" s="4" t="s">
        <v>13</v>
      </c>
      <c r="K2427" s="4" t="s">
        <v>14</v>
      </c>
      <c r="L2427" s="4" t="s">
        <v>48</v>
      </c>
      <c r="M2427" s="8">
        <v>2</v>
      </c>
      <c r="N2427" s="5">
        <v>167.9</v>
      </c>
      <c r="O2427" s="6">
        <v>0.15</v>
      </c>
      <c r="P2427" s="5">
        <v>89.55</v>
      </c>
      <c r="Q2427" s="5">
        <f t="shared" si="148"/>
        <v>285.43</v>
      </c>
      <c r="R2427" s="5">
        <f t="shared" si="149"/>
        <v>179.1</v>
      </c>
      <c r="S2427" s="5">
        <f t="shared" si="150"/>
        <v>106.33000000000001</v>
      </c>
      <c r="T2427" s="7">
        <f t="shared" si="151"/>
        <v>0.37252566303471957</v>
      </c>
    </row>
    <row r="2428" spans="1:20" ht="15.6">
      <c r="A2428" s="2">
        <v>2737</v>
      </c>
      <c r="B2428" s="3">
        <v>46349</v>
      </c>
      <c r="C2428" s="4">
        <f>YEAR(SalesDataTable[[#This Row],[Order Date]])</f>
        <v>2026</v>
      </c>
      <c r="D2428" s="16" t="str">
        <f>"Q"&amp;ROUNDUP(MONTH(SalesDataTable[[#This Row],[Order Date]])/3,0)</f>
        <v>Q4</v>
      </c>
      <c r="E2428" s="4">
        <f>MONTH(SalesDataTable[[#This Row],[Order Date]])</f>
        <v>11</v>
      </c>
      <c r="F2428" s="16" t="str">
        <f>TEXT(SalesDataTable[[#This Row],[Order Date]],"MMM")</f>
        <v>Nov</v>
      </c>
      <c r="G2428" s="4" t="s">
        <v>6</v>
      </c>
      <c r="H2428" s="4" t="s">
        <v>27</v>
      </c>
      <c r="I2428" s="4" t="s">
        <v>2</v>
      </c>
      <c r="J2428" s="4" t="s">
        <v>16</v>
      </c>
      <c r="K2428" s="4" t="s">
        <v>23</v>
      </c>
      <c r="L2428" s="4" t="s">
        <v>40</v>
      </c>
      <c r="M2428" s="8">
        <v>2</v>
      </c>
      <c r="N2428" s="5">
        <v>80.709999999999994</v>
      </c>
      <c r="O2428" s="6">
        <v>0.1</v>
      </c>
      <c r="P2428" s="5">
        <v>39.33</v>
      </c>
      <c r="Q2428" s="5">
        <f t="shared" si="148"/>
        <v>145.27799999999999</v>
      </c>
      <c r="R2428" s="5">
        <f t="shared" si="149"/>
        <v>78.66</v>
      </c>
      <c r="S2428" s="5">
        <f t="shared" si="150"/>
        <v>66.617999999999995</v>
      </c>
      <c r="T2428" s="7">
        <f t="shared" si="151"/>
        <v>0.45855532152149669</v>
      </c>
    </row>
    <row r="2429" spans="1:20" ht="15.6">
      <c r="A2429" s="2">
        <v>3021</v>
      </c>
      <c r="B2429" s="3">
        <v>46349</v>
      </c>
      <c r="C2429" s="4">
        <f>YEAR(SalesDataTable[[#This Row],[Order Date]])</f>
        <v>2026</v>
      </c>
      <c r="D2429" s="16" t="str">
        <f>"Q"&amp;ROUNDUP(MONTH(SalesDataTable[[#This Row],[Order Date]])/3,0)</f>
        <v>Q4</v>
      </c>
      <c r="E2429" s="4">
        <f>MONTH(SalesDataTable[[#This Row],[Order Date]])</f>
        <v>11</v>
      </c>
      <c r="F2429" s="16" t="str">
        <f>TEXT(SalesDataTable[[#This Row],[Order Date]],"MMM")</f>
        <v>Nov</v>
      </c>
      <c r="G2429" s="4" t="s">
        <v>0</v>
      </c>
      <c r="H2429" s="4" t="s">
        <v>50</v>
      </c>
      <c r="I2429" s="4" t="s">
        <v>2</v>
      </c>
      <c r="J2429" s="4" t="s">
        <v>16</v>
      </c>
      <c r="K2429" s="4" t="s">
        <v>9</v>
      </c>
      <c r="L2429" s="4" t="s">
        <v>46</v>
      </c>
      <c r="M2429" s="8">
        <v>1</v>
      </c>
      <c r="N2429" s="5">
        <v>71.66</v>
      </c>
      <c r="O2429" s="6">
        <v>0.2</v>
      </c>
      <c r="P2429" s="5">
        <v>31.83</v>
      </c>
      <c r="Q2429" s="5">
        <f t="shared" si="148"/>
        <v>57.328000000000003</v>
      </c>
      <c r="R2429" s="5">
        <f t="shared" si="149"/>
        <v>31.83</v>
      </c>
      <c r="S2429" s="5">
        <f t="shared" si="150"/>
        <v>25.498000000000005</v>
      </c>
      <c r="T2429" s="7">
        <f t="shared" si="151"/>
        <v>0.44477393245883345</v>
      </c>
    </row>
    <row r="2430" spans="1:20" ht="15.6">
      <c r="A2430" s="2">
        <v>5199</v>
      </c>
      <c r="B2430" s="3">
        <v>46349</v>
      </c>
      <c r="C2430" s="4">
        <f>YEAR(SalesDataTable[[#This Row],[Order Date]])</f>
        <v>2026</v>
      </c>
      <c r="D2430" s="16" t="str">
        <f>"Q"&amp;ROUNDUP(MONTH(SalesDataTable[[#This Row],[Order Date]])/3,0)</f>
        <v>Q4</v>
      </c>
      <c r="E2430" s="4">
        <f>MONTH(SalesDataTable[[#This Row],[Order Date]])</f>
        <v>11</v>
      </c>
      <c r="F2430" s="16" t="str">
        <f>TEXT(SalesDataTable[[#This Row],[Order Date]],"MMM")</f>
        <v>Nov</v>
      </c>
      <c r="G2430" s="4" t="s">
        <v>11</v>
      </c>
      <c r="H2430" s="4" t="s">
        <v>18</v>
      </c>
      <c r="I2430" s="4" t="s">
        <v>2</v>
      </c>
      <c r="J2430" s="4" t="s">
        <v>3</v>
      </c>
      <c r="K2430" s="4" t="s">
        <v>23</v>
      </c>
      <c r="L2430" s="4" t="s">
        <v>51</v>
      </c>
      <c r="M2430" s="8">
        <v>5</v>
      </c>
      <c r="N2430" s="5">
        <v>125.23</v>
      </c>
      <c r="O2430" s="6">
        <v>0.05</v>
      </c>
      <c r="P2430" s="5">
        <v>59.84</v>
      </c>
      <c r="Q2430" s="5">
        <f t="shared" si="148"/>
        <v>594.84249999999997</v>
      </c>
      <c r="R2430" s="5">
        <f t="shared" si="149"/>
        <v>299.20000000000005</v>
      </c>
      <c r="S2430" s="5">
        <f t="shared" si="150"/>
        <v>295.64249999999993</v>
      </c>
      <c r="T2430" s="7">
        <f t="shared" si="151"/>
        <v>0.49700971265503041</v>
      </c>
    </row>
    <row r="2431" spans="1:20" ht="15.6">
      <c r="A2431" s="2">
        <v>1202</v>
      </c>
      <c r="B2431" s="3">
        <v>46350</v>
      </c>
      <c r="C2431" s="4">
        <f>YEAR(SalesDataTable[[#This Row],[Order Date]])</f>
        <v>2026</v>
      </c>
      <c r="D2431" s="16" t="str">
        <f>"Q"&amp;ROUNDUP(MONTH(SalesDataTable[[#This Row],[Order Date]])/3,0)</f>
        <v>Q4</v>
      </c>
      <c r="E2431" s="4">
        <f>MONTH(SalesDataTable[[#This Row],[Order Date]])</f>
        <v>11</v>
      </c>
      <c r="F2431" s="16" t="str">
        <f>TEXT(SalesDataTable[[#This Row],[Order Date]],"MMM")</f>
        <v>Nov</v>
      </c>
      <c r="G2431" s="4" t="s">
        <v>0</v>
      </c>
      <c r="H2431" s="4" t="s">
        <v>50</v>
      </c>
      <c r="I2431" s="4" t="s">
        <v>28</v>
      </c>
      <c r="J2431" s="4" t="s">
        <v>3</v>
      </c>
      <c r="K2431" s="4" t="s">
        <v>9</v>
      </c>
      <c r="L2431" s="4" t="s">
        <v>10</v>
      </c>
      <c r="M2431" s="8">
        <v>2</v>
      </c>
      <c r="N2431" s="5">
        <v>91.33</v>
      </c>
      <c r="O2431" s="6">
        <v>0.15</v>
      </c>
      <c r="P2431" s="5">
        <v>45.45</v>
      </c>
      <c r="Q2431" s="5">
        <f t="shared" si="148"/>
        <v>155.261</v>
      </c>
      <c r="R2431" s="5">
        <f t="shared" si="149"/>
        <v>90.9</v>
      </c>
      <c r="S2431" s="5">
        <f t="shared" si="150"/>
        <v>64.36099999999999</v>
      </c>
      <c r="T2431" s="7">
        <f t="shared" si="151"/>
        <v>0.41453423589954974</v>
      </c>
    </row>
    <row r="2432" spans="1:20" ht="15.6">
      <c r="A2432" s="2">
        <v>1365</v>
      </c>
      <c r="B2432" s="3">
        <v>46350</v>
      </c>
      <c r="C2432" s="4">
        <f>YEAR(SalesDataTable[[#This Row],[Order Date]])</f>
        <v>2026</v>
      </c>
      <c r="D2432" s="16" t="str">
        <f>"Q"&amp;ROUNDUP(MONTH(SalesDataTable[[#This Row],[Order Date]])/3,0)</f>
        <v>Q4</v>
      </c>
      <c r="E2432" s="4">
        <f>MONTH(SalesDataTable[[#This Row],[Order Date]])</f>
        <v>11</v>
      </c>
      <c r="F2432" s="16" t="str">
        <f>TEXT(SalesDataTable[[#This Row],[Order Date]],"MMM")</f>
        <v>Nov</v>
      </c>
      <c r="G2432" s="4" t="s">
        <v>0</v>
      </c>
      <c r="H2432" s="4" t="s">
        <v>1</v>
      </c>
      <c r="I2432" s="4" t="s">
        <v>28</v>
      </c>
      <c r="J2432" s="4" t="s">
        <v>13</v>
      </c>
      <c r="K2432" s="4" t="s">
        <v>9</v>
      </c>
      <c r="L2432" s="4" t="s">
        <v>37</v>
      </c>
      <c r="M2432" s="8">
        <v>4</v>
      </c>
      <c r="N2432" s="5">
        <v>155.91</v>
      </c>
      <c r="O2432" s="6">
        <v>0</v>
      </c>
      <c r="P2432" s="5">
        <v>79.91</v>
      </c>
      <c r="Q2432" s="5">
        <f t="shared" si="148"/>
        <v>623.64</v>
      </c>
      <c r="R2432" s="5">
        <f t="shared" si="149"/>
        <v>319.64</v>
      </c>
      <c r="S2432" s="5">
        <f t="shared" si="150"/>
        <v>304</v>
      </c>
      <c r="T2432" s="7">
        <f t="shared" si="151"/>
        <v>0.48746071451478418</v>
      </c>
    </row>
    <row r="2433" spans="1:20" ht="15.6">
      <c r="A2433" s="2">
        <v>2575</v>
      </c>
      <c r="B2433" s="3">
        <v>46350</v>
      </c>
      <c r="C2433" s="4">
        <f>YEAR(SalesDataTable[[#This Row],[Order Date]])</f>
        <v>2026</v>
      </c>
      <c r="D2433" s="16" t="str">
        <f>"Q"&amp;ROUNDUP(MONTH(SalesDataTable[[#This Row],[Order Date]])/3,0)</f>
        <v>Q4</v>
      </c>
      <c r="E2433" s="4">
        <f>MONTH(SalesDataTable[[#This Row],[Order Date]])</f>
        <v>11</v>
      </c>
      <c r="F2433" s="16" t="str">
        <f>TEXT(SalesDataTable[[#This Row],[Order Date]],"MMM")</f>
        <v>Nov</v>
      </c>
      <c r="G2433" s="4" t="s">
        <v>11</v>
      </c>
      <c r="H2433" s="4" t="s">
        <v>39</v>
      </c>
      <c r="I2433" s="4" t="s">
        <v>19</v>
      </c>
      <c r="J2433" s="4" t="s">
        <v>3</v>
      </c>
      <c r="K2433" s="4" t="s">
        <v>34</v>
      </c>
      <c r="L2433" s="4" t="s">
        <v>35</v>
      </c>
      <c r="M2433" s="8">
        <v>1</v>
      </c>
      <c r="N2433" s="5">
        <v>39.42</v>
      </c>
      <c r="O2433" s="6">
        <v>0</v>
      </c>
      <c r="P2433" s="5">
        <v>14.63</v>
      </c>
      <c r="Q2433" s="5">
        <f t="shared" si="148"/>
        <v>39.42</v>
      </c>
      <c r="R2433" s="5">
        <f t="shared" si="149"/>
        <v>14.63</v>
      </c>
      <c r="S2433" s="5">
        <f t="shared" si="150"/>
        <v>24.79</v>
      </c>
      <c r="T2433" s="7">
        <f t="shared" si="151"/>
        <v>0.62886859462201927</v>
      </c>
    </row>
    <row r="2434" spans="1:20" ht="15.6">
      <c r="A2434" s="2">
        <v>2673</v>
      </c>
      <c r="B2434" s="3">
        <v>46350</v>
      </c>
      <c r="C2434" s="4">
        <f>YEAR(SalesDataTable[[#This Row],[Order Date]])</f>
        <v>2026</v>
      </c>
      <c r="D2434" s="16" t="str">
        <f>"Q"&amp;ROUNDUP(MONTH(SalesDataTable[[#This Row],[Order Date]])/3,0)</f>
        <v>Q4</v>
      </c>
      <c r="E2434" s="4">
        <f>MONTH(SalesDataTable[[#This Row],[Order Date]])</f>
        <v>11</v>
      </c>
      <c r="F2434" s="16" t="str">
        <f>TEXT(SalesDataTable[[#This Row],[Order Date]],"MMM")</f>
        <v>Nov</v>
      </c>
      <c r="G2434" s="4" t="s">
        <v>11</v>
      </c>
      <c r="H2434" s="4" t="s">
        <v>12</v>
      </c>
      <c r="I2434" s="4" t="s">
        <v>2</v>
      </c>
      <c r="J2434" s="4" t="s">
        <v>3</v>
      </c>
      <c r="K2434" s="4" t="s">
        <v>4</v>
      </c>
      <c r="L2434" s="4" t="s">
        <v>22</v>
      </c>
      <c r="M2434" s="8">
        <v>2</v>
      </c>
      <c r="N2434" s="5">
        <v>51.56</v>
      </c>
      <c r="O2434" s="6">
        <v>0.05</v>
      </c>
      <c r="P2434" s="5">
        <v>22.7</v>
      </c>
      <c r="Q2434" s="5">
        <f t="shared" ref="Q2434:Q2497" si="152">M2434*N2434*(1-O2434)</f>
        <v>97.963999999999999</v>
      </c>
      <c r="R2434" s="5">
        <f t="shared" ref="R2434:R2497" si="153">M2434*P2434</f>
        <v>45.4</v>
      </c>
      <c r="S2434" s="5">
        <f t="shared" ref="S2434:S2497" si="154">Q2434-R2434</f>
        <v>52.564</v>
      </c>
      <c r="T2434" s="7">
        <f t="shared" ref="T2434:T2497" si="155">IFERROR(S2434/Q2434,0)</f>
        <v>0.5365644522477645</v>
      </c>
    </row>
    <row r="2435" spans="1:20" ht="15.6">
      <c r="A2435" s="2">
        <v>4145</v>
      </c>
      <c r="B2435" s="3">
        <v>46350</v>
      </c>
      <c r="C2435" s="4">
        <f>YEAR(SalesDataTable[[#This Row],[Order Date]])</f>
        <v>2026</v>
      </c>
      <c r="D2435" s="16" t="str">
        <f>"Q"&amp;ROUNDUP(MONTH(SalesDataTable[[#This Row],[Order Date]])/3,0)</f>
        <v>Q4</v>
      </c>
      <c r="E2435" s="4">
        <f>MONTH(SalesDataTable[[#This Row],[Order Date]])</f>
        <v>11</v>
      </c>
      <c r="F2435" s="16" t="str">
        <f>TEXT(SalesDataTable[[#This Row],[Order Date]],"MMM")</f>
        <v>Nov</v>
      </c>
      <c r="G2435" s="4" t="s">
        <v>0</v>
      </c>
      <c r="H2435" s="4" t="s">
        <v>1</v>
      </c>
      <c r="I2435" s="4" t="s">
        <v>2</v>
      </c>
      <c r="J2435" s="4" t="s">
        <v>3</v>
      </c>
      <c r="K2435" s="4" t="s">
        <v>23</v>
      </c>
      <c r="L2435" s="4" t="s">
        <v>51</v>
      </c>
      <c r="M2435" s="8">
        <v>1</v>
      </c>
      <c r="N2435" s="5">
        <v>120.49</v>
      </c>
      <c r="O2435" s="6">
        <v>0.15</v>
      </c>
      <c r="P2435" s="5">
        <v>61.22</v>
      </c>
      <c r="Q2435" s="5">
        <f t="shared" si="152"/>
        <v>102.4165</v>
      </c>
      <c r="R2435" s="5">
        <f t="shared" si="153"/>
        <v>61.22</v>
      </c>
      <c r="S2435" s="5">
        <f t="shared" si="154"/>
        <v>41.1965</v>
      </c>
      <c r="T2435" s="7">
        <f t="shared" si="155"/>
        <v>0.40224475548373556</v>
      </c>
    </row>
    <row r="2436" spans="1:20" ht="15.6">
      <c r="A2436" s="2">
        <v>4610</v>
      </c>
      <c r="B2436" s="3">
        <v>46350</v>
      </c>
      <c r="C2436" s="4">
        <f>YEAR(SalesDataTable[[#This Row],[Order Date]])</f>
        <v>2026</v>
      </c>
      <c r="D2436" s="16" t="str">
        <f>"Q"&amp;ROUNDUP(MONTH(SalesDataTable[[#This Row],[Order Date]])/3,0)</f>
        <v>Q4</v>
      </c>
      <c r="E2436" s="4">
        <f>MONTH(SalesDataTable[[#This Row],[Order Date]])</f>
        <v>11</v>
      </c>
      <c r="F2436" s="16" t="str">
        <f>TEXT(SalesDataTable[[#This Row],[Order Date]],"MMM")</f>
        <v>Nov</v>
      </c>
      <c r="G2436" s="4" t="s">
        <v>11</v>
      </c>
      <c r="H2436" s="4" t="s">
        <v>52</v>
      </c>
      <c r="I2436" s="4" t="s">
        <v>19</v>
      </c>
      <c r="J2436" s="4" t="s">
        <v>3</v>
      </c>
      <c r="K2436" s="4" t="s">
        <v>9</v>
      </c>
      <c r="L2436" s="4" t="s">
        <v>37</v>
      </c>
      <c r="M2436" s="8">
        <v>2</v>
      </c>
      <c r="N2436" s="5">
        <v>153.96</v>
      </c>
      <c r="O2436" s="6">
        <v>0</v>
      </c>
      <c r="P2436" s="5">
        <v>79.33</v>
      </c>
      <c r="Q2436" s="5">
        <f t="shared" si="152"/>
        <v>307.92</v>
      </c>
      <c r="R2436" s="5">
        <f t="shared" si="153"/>
        <v>158.66</v>
      </c>
      <c r="S2436" s="5">
        <f t="shared" si="154"/>
        <v>149.26000000000002</v>
      </c>
      <c r="T2436" s="7">
        <f t="shared" si="155"/>
        <v>0.48473629514159527</v>
      </c>
    </row>
    <row r="2437" spans="1:20" ht="15.6">
      <c r="A2437" s="2">
        <v>4721</v>
      </c>
      <c r="B2437" s="3">
        <v>46350</v>
      </c>
      <c r="C2437" s="4">
        <f>YEAR(SalesDataTable[[#This Row],[Order Date]])</f>
        <v>2026</v>
      </c>
      <c r="D2437" s="16" t="str">
        <f>"Q"&amp;ROUNDUP(MONTH(SalesDataTable[[#This Row],[Order Date]])/3,0)</f>
        <v>Q4</v>
      </c>
      <c r="E2437" s="4">
        <f>MONTH(SalesDataTable[[#This Row],[Order Date]])</f>
        <v>11</v>
      </c>
      <c r="F2437" s="16" t="str">
        <f>TEXT(SalesDataTable[[#This Row],[Order Date]],"MMM")</f>
        <v>Nov</v>
      </c>
      <c r="G2437" s="4" t="s">
        <v>11</v>
      </c>
      <c r="H2437" s="4" t="s">
        <v>52</v>
      </c>
      <c r="I2437" s="4" t="s">
        <v>19</v>
      </c>
      <c r="J2437" s="4" t="s">
        <v>13</v>
      </c>
      <c r="K2437" s="4" t="s">
        <v>4</v>
      </c>
      <c r="L2437" s="4" t="s">
        <v>26</v>
      </c>
      <c r="M2437" s="8">
        <v>1</v>
      </c>
      <c r="N2437" s="5">
        <v>39.85</v>
      </c>
      <c r="O2437" s="6">
        <v>0</v>
      </c>
      <c r="P2437" s="5">
        <v>16.3</v>
      </c>
      <c r="Q2437" s="5">
        <f t="shared" si="152"/>
        <v>39.85</v>
      </c>
      <c r="R2437" s="5">
        <f t="shared" si="153"/>
        <v>16.3</v>
      </c>
      <c r="S2437" s="5">
        <f t="shared" si="154"/>
        <v>23.55</v>
      </c>
      <c r="T2437" s="7">
        <f t="shared" si="155"/>
        <v>0.59096612296110418</v>
      </c>
    </row>
    <row r="2438" spans="1:20" ht="15.6">
      <c r="A2438" s="2">
        <v>324</v>
      </c>
      <c r="B2438" s="3">
        <v>46351</v>
      </c>
      <c r="C2438" s="4">
        <f>YEAR(SalesDataTable[[#This Row],[Order Date]])</f>
        <v>2026</v>
      </c>
      <c r="D2438" s="16" t="str">
        <f>"Q"&amp;ROUNDUP(MONTH(SalesDataTable[[#This Row],[Order Date]])/3,0)</f>
        <v>Q4</v>
      </c>
      <c r="E2438" s="4">
        <f>MONTH(SalesDataTable[[#This Row],[Order Date]])</f>
        <v>11</v>
      </c>
      <c r="F2438" s="16" t="str">
        <f>TEXT(SalesDataTable[[#This Row],[Order Date]],"MMM")</f>
        <v>Nov</v>
      </c>
      <c r="G2438" s="4" t="s">
        <v>20</v>
      </c>
      <c r="H2438" s="4" t="s">
        <v>47</v>
      </c>
      <c r="I2438" s="4" t="s">
        <v>28</v>
      </c>
      <c r="J2438" s="4" t="s">
        <v>3</v>
      </c>
      <c r="K2438" s="4" t="s">
        <v>4</v>
      </c>
      <c r="L2438" s="4" t="s">
        <v>30</v>
      </c>
      <c r="M2438" s="8">
        <v>2</v>
      </c>
      <c r="N2438" s="5">
        <v>103.88</v>
      </c>
      <c r="O2438" s="6">
        <v>0.15</v>
      </c>
      <c r="P2438" s="5">
        <v>49.26</v>
      </c>
      <c r="Q2438" s="5">
        <f t="shared" si="152"/>
        <v>176.59599999999998</v>
      </c>
      <c r="R2438" s="5">
        <f t="shared" si="153"/>
        <v>98.52</v>
      </c>
      <c r="S2438" s="5">
        <f t="shared" si="154"/>
        <v>78.075999999999979</v>
      </c>
      <c r="T2438" s="7">
        <f t="shared" si="155"/>
        <v>0.44211646922920106</v>
      </c>
    </row>
    <row r="2439" spans="1:20" ht="15.6">
      <c r="A2439" s="2">
        <v>559</v>
      </c>
      <c r="B2439" s="3">
        <v>46351</v>
      </c>
      <c r="C2439" s="4">
        <f>YEAR(SalesDataTable[[#This Row],[Order Date]])</f>
        <v>2026</v>
      </c>
      <c r="D2439" s="16" t="str">
        <f>"Q"&amp;ROUNDUP(MONTH(SalesDataTable[[#This Row],[Order Date]])/3,0)</f>
        <v>Q4</v>
      </c>
      <c r="E2439" s="4">
        <f>MONTH(SalesDataTable[[#This Row],[Order Date]])</f>
        <v>11</v>
      </c>
      <c r="F2439" s="16" t="str">
        <f>TEXT(SalesDataTable[[#This Row],[Order Date]],"MMM")</f>
        <v>Nov</v>
      </c>
      <c r="G2439" s="4" t="s">
        <v>20</v>
      </c>
      <c r="H2439" s="4" t="s">
        <v>31</v>
      </c>
      <c r="I2439" s="4" t="s">
        <v>2</v>
      </c>
      <c r="J2439" s="4" t="s">
        <v>3</v>
      </c>
      <c r="K2439" s="4" t="s">
        <v>14</v>
      </c>
      <c r="L2439" s="4" t="s">
        <v>44</v>
      </c>
      <c r="M2439" s="8">
        <v>2</v>
      </c>
      <c r="N2439" s="5">
        <v>134.19</v>
      </c>
      <c r="O2439" s="6">
        <v>0.1</v>
      </c>
      <c r="P2439" s="5">
        <v>65.39</v>
      </c>
      <c r="Q2439" s="5">
        <f t="shared" si="152"/>
        <v>241.542</v>
      </c>
      <c r="R2439" s="5">
        <f t="shared" si="153"/>
        <v>130.78</v>
      </c>
      <c r="S2439" s="5">
        <f t="shared" si="154"/>
        <v>110.762</v>
      </c>
      <c r="T2439" s="7">
        <f t="shared" si="155"/>
        <v>0.45856207202060095</v>
      </c>
    </row>
    <row r="2440" spans="1:20" ht="15.6">
      <c r="A2440" s="2">
        <v>1108</v>
      </c>
      <c r="B2440" s="3">
        <v>46351</v>
      </c>
      <c r="C2440" s="4">
        <f>YEAR(SalesDataTable[[#This Row],[Order Date]])</f>
        <v>2026</v>
      </c>
      <c r="D2440" s="16" t="str">
        <f>"Q"&amp;ROUNDUP(MONTH(SalesDataTable[[#This Row],[Order Date]])/3,0)</f>
        <v>Q4</v>
      </c>
      <c r="E2440" s="4">
        <f>MONTH(SalesDataTable[[#This Row],[Order Date]])</f>
        <v>11</v>
      </c>
      <c r="F2440" s="16" t="str">
        <f>TEXT(SalesDataTable[[#This Row],[Order Date]],"MMM")</f>
        <v>Nov</v>
      </c>
      <c r="G2440" s="4" t="s">
        <v>6</v>
      </c>
      <c r="H2440" s="4" t="s">
        <v>7</v>
      </c>
      <c r="I2440" s="4" t="s">
        <v>28</v>
      </c>
      <c r="J2440" s="4" t="s">
        <v>13</v>
      </c>
      <c r="K2440" s="4" t="s">
        <v>14</v>
      </c>
      <c r="L2440" s="4" t="s">
        <v>15</v>
      </c>
      <c r="M2440" s="8">
        <v>1</v>
      </c>
      <c r="N2440" s="5">
        <v>37.06</v>
      </c>
      <c r="O2440" s="6">
        <v>0.1</v>
      </c>
      <c r="P2440" s="5">
        <v>13.18</v>
      </c>
      <c r="Q2440" s="5">
        <f t="shared" si="152"/>
        <v>33.354000000000006</v>
      </c>
      <c r="R2440" s="5">
        <f t="shared" si="153"/>
        <v>13.18</v>
      </c>
      <c r="S2440" s="5">
        <f t="shared" si="154"/>
        <v>20.174000000000007</v>
      </c>
      <c r="T2440" s="7">
        <f t="shared" si="155"/>
        <v>0.6048449961024166</v>
      </c>
    </row>
    <row r="2441" spans="1:20" ht="15.6">
      <c r="A2441" s="2">
        <v>1344</v>
      </c>
      <c r="B2441" s="3">
        <v>46351</v>
      </c>
      <c r="C2441" s="4">
        <f>YEAR(SalesDataTable[[#This Row],[Order Date]])</f>
        <v>2026</v>
      </c>
      <c r="D2441" s="16" t="str">
        <f>"Q"&amp;ROUNDUP(MONTH(SalesDataTable[[#This Row],[Order Date]])/3,0)</f>
        <v>Q4</v>
      </c>
      <c r="E2441" s="4">
        <f>MONTH(SalesDataTable[[#This Row],[Order Date]])</f>
        <v>11</v>
      </c>
      <c r="F2441" s="16" t="str">
        <f>TEXT(SalesDataTable[[#This Row],[Order Date]],"MMM")</f>
        <v>Nov</v>
      </c>
      <c r="G2441" s="4" t="s">
        <v>11</v>
      </c>
      <c r="H2441" s="4" t="s">
        <v>39</v>
      </c>
      <c r="I2441" s="4" t="s">
        <v>2</v>
      </c>
      <c r="J2441" s="4" t="s">
        <v>13</v>
      </c>
      <c r="K2441" s="4" t="s">
        <v>14</v>
      </c>
      <c r="L2441" s="4" t="s">
        <v>44</v>
      </c>
      <c r="M2441" s="8">
        <v>4</v>
      </c>
      <c r="N2441" s="5">
        <v>135.21</v>
      </c>
      <c r="O2441" s="6">
        <v>0.05</v>
      </c>
      <c r="P2441" s="5">
        <v>68.64</v>
      </c>
      <c r="Q2441" s="5">
        <f t="shared" si="152"/>
        <v>513.798</v>
      </c>
      <c r="R2441" s="5">
        <f t="shared" si="153"/>
        <v>274.56</v>
      </c>
      <c r="S2441" s="5">
        <f t="shared" si="154"/>
        <v>239.238</v>
      </c>
      <c r="T2441" s="7">
        <f t="shared" si="155"/>
        <v>0.46562656919645462</v>
      </c>
    </row>
    <row r="2442" spans="1:20" ht="15.6">
      <c r="A2442" s="2">
        <v>1922</v>
      </c>
      <c r="B2442" s="3">
        <v>46351</v>
      </c>
      <c r="C2442" s="4">
        <f>YEAR(SalesDataTable[[#This Row],[Order Date]])</f>
        <v>2026</v>
      </c>
      <c r="D2442" s="16" t="str">
        <f>"Q"&amp;ROUNDUP(MONTH(SalesDataTable[[#This Row],[Order Date]])/3,0)</f>
        <v>Q4</v>
      </c>
      <c r="E2442" s="4">
        <f>MONTH(SalesDataTable[[#This Row],[Order Date]])</f>
        <v>11</v>
      </c>
      <c r="F2442" s="16" t="str">
        <f>TEXT(SalesDataTable[[#This Row],[Order Date]],"MMM")</f>
        <v>Nov</v>
      </c>
      <c r="G2442" s="4" t="s">
        <v>0</v>
      </c>
      <c r="H2442" s="4" t="s">
        <v>36</v>
      </c>
      <c r="I2442" s="4" t="s">
        <v>28</v>
      </c>
      <c r="J2442" s="4" t="s">
        <v>3</v>
      </c>
      <c r="K2442" s="4" t="s">
        <v>9</v>
      </c>
      <c r="L2442" s="4" t="s">
        <v>17</v>
      </c>
      <c r="M2442" s="8">
        <v>2</v>
      </c>
      <c r="N2442" s="5">
        <v>145.77000000000001</v>
      </c>
      <c r="O2442" s="6">
        <v>0.1</v>
      </c>
      <c r="P2442" s="5">
        <v>78.14</v>
      </c>
      <c r="Q2442" s="5">
        <f t="shared" si="152"/>
        <v>262.38600000000002</v>
      </c>
      <c r="R2442" s="5">
        <f t="shared" si="153"/>
        <v>156.28</v>
      </c>
      <c r="S2442" s="5">
        <f t="shared" si="154"/>
        <v>106.10600000000002</v>
      </c>
      <c r="T2442" s="7">
        <f t="shared" si="155"/>
        <v>0.40438895367893107</v>
      </c>
    </row>
    <row r="2443" spans="1:20" ht="15.6">
      <c r="A2443" s="2">
        <v>2343</v>
      </c>
      <c r="B2443" s="3">
        <v>46351</v>
      </c>
      <c r="C2443" s="4">
        <f>YEAR(SalesDataTable[[#This Row],[Order Date]])</f>
        <v>2026</v>
      </c>
      <c r="D2443" s="16" t="str">
        <f>"Q"&amp;ROUNDUP(MONTH(SalesDataTable[[#This Row],[Order Date]])/3,0)</f>
        <v>Q4</v>
      </c>
      <c r="E2443" s="4">
        <f>MONTH(SalesDataTable[[#This Row],[Order Date]])</f>
        <v>11</v>
      </c>
      <c r="F2443" s="16" t="str">
        <f>TEXT(SalesDataTable[[#This Row],[Order Date]],"MMM")</f>
        <v>Nov</v>
      </c>
      <c r="G2443" s="4" t="s">
        <v>0</v>
      </c>
      <c r="H2443" s="4" t="s">
        <v>50</v>
      </c>
      <c r="I2443" s="4" t="s">
        <v>19</v>
      </c>
      <c r="J2443" s="4" t="s">
        <v>13</v>
      </c>
      <c r="K2443" s="4" t="s">
        <v>23</v>
      </c>
      <c r="L2443" s="4" t="s">
        <v>51</v>
      </c>
      <c r="M2443" s="8">
        <v>1</v>
      </c>
      <c r="N2443" s="5">
        <v>121.53</v>
      </c>
      <c r="O2443" s="6">
        <v>0.15</v>
      </c>
      <c r="P2443" s="5">
        <v>62.14</v>
      </c>
      <c r="Q2443" s="5">
        <f t="shared" si="152"/>
        <v>103.3005</v>
      </c>
      <c r="R2443" s="5">
        <f t="shared" si="153"/>
        <v>62.14</v>
      </c>
      <c r="S2443" s="5">
        <f t="shared" si="154"/>
        <v>41.160499999999999</v>
      </c>
      <c r="T2443" s="7">
        <f t="shared" si="155"/>
        <v>0.39845402490791426</v>
      </c>
    </row>
    <row r="2444" spans="1:20" ht="15.6">
      <c r="A2444" s="2">
        <v>2466</v>
      </c>
      <c r="B2444" s="3">
        <v>46351</v>
      </c>
      <c r="C2444" s="4">
        <f>YEAR(SalesDataTable[[#This Row],[Order Date]])</f>
        <v>2026</v>
      </c>
      <c r="D2444" s="16" t="str">
        <f>"Q"&amp;ROUNDUP(MONTH(SalesDataTable[[#This Row],[Order Date]])/3,0)</f>
        <v>Q4</v>
      </c>
      <c r="E2444" s="4">
        <f>MONTH(SalesDataTable[[#This Row],[Order Date]])</f>
        <v>11</v>
      </c>
      <c r="F2444" s="16" t="str">
        <f>TEXT(SalesDataTable[[#This Row],[Order Date]],"MMM")</f>
        <v>Nov</v>
      </c>
      <c r="G2444" s="4" t="s">
        <v>11</v>
      </c>
      <c r="H2444" s="4" t="s">
        <v>12</v>
      </c>
      <c r="I2444" s="4" t="s">
        <v>2</v>
      </c>
      <c r="J2444" s="4" t="s">
        <v>16</v>
      </c>
      <c r="K2444" s="4" t="s">
        <v>4</v>
      </c>
      <c r="L2444" s="4" t="s">
        <v>26</v>
      </c>
      <c r="M2444" s="8">
        <v>2</v>
      </c>
      <c r="N2444" s="5">
        <v>40.51</v>
      </c>
      <c r="O2444" s="6">
        <v>0.05</v>
      </c>
      <c r="P2444" s="5">
        <v>16.45</v>
      </c>
      <c r="Q2444" s="5">
        <f t="shared" si="152"/>
        <v>76.968999999999994</v>
      </c>
      <c r="R2444" s="5">
        <f t="shared" si="153"/>
        <v>32.9</v>
      </c>
      <c r="S2444" s="5">
        <f t="shared" si="154"/>
        <v>44.068999999999996</v>
      </c>
      <c r="T2444" s="7">
        <f t="shared" si="155"/>
        <v>0.5725551845548208</v>
      </c>
    </row>
    <row r="2445" spans="1:20" ht="15.6">
      <c r="A2445" s="2">
        <v>2647</v>
      </c>
      <c r="B2445" s="3">
        <v>46351</v>
      </c>
      <c r="C2445" s="4">
        <f>YEAR(SalesDataTable[[#This Row],[Order Date]])</f>
        <v>2026</v>
      </c>
      <c r="D2445" s="16" t="str">
        <f>"Q"&amp;ROUNDUP(MONTH(SalesDataTable[[#This Row],[Order Date]])/3,0)</f>
        <v>Q4</v>
      </c>
      <c r="E2445" s="4">
        <f>MONTH(SalesDataTable[[#This Row],[Order Date]])</f>
        <v>11</v>
      </c>
      <c r="F2445" s="16" t="str">
        <f>TEXT(SalesDataTable[[#This Row],[Order Date]],"MMM")</f>
        <v>Nov</v>
      </c>
      <c r="G2445" s="4" t="s">
        <v>11</v>
      </c>
      <c r="H2445" s="4" t="s">
        <v>25</v>
      </c>
      <c r="I2445" s="4" t="s">
        <v>2</v>
      </c>
      <c r="J2445" s="4" t="s">
        <v>13</v>
      </c>
      <c r="K2445" s="4" t="s">
        <v>9</v>
      </c>
      <c r="L2445" s="4" t="s">
        <v>46</v>
      </c>
      <c r="M2445" s="8">
        <v>1</v>
      </c>
      <c r="N2445" s="5">
        <v>70.099999999999994</v>
      </c>
      <c r="O2445" s="6">
        <v>0.15</v>
      </c>
      <c r="P2445" s="5">
        <v>32.28</v>
      </c>
      <c r="Q2445" s="5">
        <f t="shared" si="152"/>
        <v>59.584999999999994</v>
      </c>
      <c r="R2445" s="5">
        <f t="shared" si="153"/>
        <v>32.28</v>
      </c>
      <c r="S2445" s="5">
        <f t="shared" si="154"/>
        <v>27.304999999999993</v>
      </c>
      <c r="T2445" s="7">
        <f t="shared" si="155"/>
        <v>0.45825291600234952</v>
      </c>
    </row>
    <row r="2446" spans="1:20" ht="15.6">
      <c r="A2446" s="2">
        <v>2958</v>
      </c>
      <c r="B2446" s="3">
        <v>46351</v>
      </c>
      <c r="C2446" s="4">
        <f>YEAR(SalesDataTable[[#This Row],[Order Date]])</f>
        <v>2026</v>
      </c>
      <c r="D2446" s="16" t="str">
        <f>"Q"&amp;ROUNDUP(MONTH(SalesDataTable[[#This Row],[Order Date]])/3,0)</f>
        <v>Q4</v>
      </c>
      <c r="E2446" s="4">
        <f>MONTH(SalesDataTable[[#This Row],[Order Date]])</f>
        <v>11</v>
      </c>
      <c r="F2446" s="16" t="str">
        <f>TEXT(SalesDataTable[[#This Row],[Order Date]],"MMM")</f>
        <v>Nov</v>
      </c>
      <c r="G2446" s="4" t="s">
        <v>6</v>
      </c>
      <c r="H2446" s="4" t="s">
        <v>43</v>
      </c>
      <c r="I2446" s="4" t="s">
        <v>28</v>
      </c>
      <c r="J2446" s="4" t="s">
        <v>13</v>
      </c>
      <c r="K2446" s="4" t="s">
        <v>9</v>
      </c>
      <c r="L2446" s="4" t="s">
        <v>17</v>
      </c>
      <c r="M2446" s="8">
        <v>1</v>
      </c>
      <c r="N2446" s="5">
        <v>144.25</v>
      </c>
      <c r="O2446" s="6">
        <v>0.1</v>
      </c>
      <c r="P2446" s="5">
        <v>79.55</v>
      </c>
      <c r="Q2446" s="5">
        <f t="shared" si="152"/>
        <v>129.82500000000002</v>
      </c>
      <c r="R2446" s="5">
        <f t="shared" si="153"/>
        <v>79.55</v>
      </c>
      <c r="S2446" s="5">
        <f t="shared" si="154"/>
        <v>50.27500000000002</v>
      </c>
      <c r="T2446" s="7">
        <f t="shared" si="155"/>
        <v>0.38725207009435791</v>
      </c>
    </row>
    <row r="2447" spans="1:20" ht="15.6">
      <c r="A2447" s="2">
        <v>3527</v>
      </c>
      <c r="B2447" s="3">
        <v>46351</v>
      </c>
      <c r="C2447" s="4">
        <f>YEAR(SalesDataTable[[#This Row],[Order Date]])</f>
        <v>2026</v>
      </c>
      <c r="D2447" s="16" t="str">
        <f>"Q"&amp;ROUNDUP(MONTH(SalesDataTable[[#This Row],[Order Date]])/3,0)</f>
        <v>Q4</v>
      </c>
      <c r="E2447" s="4">
        <f>MONTH(SalesDataTable[[#This Row],[Order Date]])</f>
        <v>11</v>
      </c>
      <c r="F2447" s="16" t="str">
        <f>TEXT(SalesDataTable[[#This Row],[Order Date]],"MMM")</f>
        <v>Nov</v>
      </c>
      <c r="G2447" s="4" t="s">
        <v>6</v>
      </c>
      <c r="H2447" s="4" t="s">
        <v>27</v>
      </c>
      <c r="I2447" s="4" t="s">
        <v>28</v>
      </c>
      <c r="J2447" s="4" t="s">
        <v>3</v>
      </c>
      <c r="K2447" s="4" t="s">
        <v>9</v>
      </c>
      <c r="L2447" s="4" t="s">
        <v>17</v>
      </c>
      <c r="M2447" s="8">
        <v>4</v>
      </c>
      <c r="N2447" s="5">
        <v>146.19</v>
      </c>
      <c r="O2447" s="6">
        <v>0.1</v>
      </c>
      <c r="P2447" s="5">
        <v>79.569999999999993</v>
      </c>
      <c r="Q2447" s="5">
        <f t="shared" si="152"/>
        <v>526.28399999999999</v>
      </c>
      <c r="R2447" s="5">
        <f t="shared" si="153"/>
        <v>318.27999999999997</v>
      </c>
      <c r="S2447" s="5">
        <f t="shared" si="154"/>
        <v>208.00400000000002</v>
      </c>
      <c r="T2447" s="7">
        <f t="shared" si="155"/>
        <v>0.39523147198090769</v>
      </c>
    </row>
    <row r="2448" spans="1:20" ht="15.6">
      <c r="A2448" s="2">
        <v>3729</v>
      </c>
      <c r="B2448" s="3">
        <v>46351</v>
      </c>
      <c r="C2448" s="4">
        <f>YEAR(SalesDataTable[[#This Row],[Order Date]])</f>
        <v>2026</v>
      </c>
      <c r="D2448" s="16" t="str">
        <f>"Q"&amp;ROUNDUP(MONTH(SalesDataTable[[#This Row],[Order Date]])/3,0)</f>
        <v>Q4</v>
      </c>
      <c r="E2448" s="4">
        <f>MONTH(SalesDataTable[[#This Row],[Order Date]])</f>
        <v>11</v>
      </c>
      <c r="F2448" s="16" t="str">
        <f>TEXT(SalesDataTable[[#This Row],[Order Date]],"MMM")</f>
        <v>Nov</v>
      </c>
      <c r="G2448" s="4" t="s">
        <v>0</v>
      </c>
      <c r="H2448" s="4" t="s">
        <v>36</v>
      </c>
      <c r="I2448" s="4" t="s">
        <v>2</v>
      </c>
      <c r="J2448" s="4" t="s">
        <v>13</v>
      </c>
      <c r="K2448" s="4" t="s">
        <v>23</v>
      </c>
      <c r="L2448" s="4" t="s">
        <v>40</v>
      </c>
      <c r="M2448" s="8">
        <v>1</v>
      </c>
      <c r="N2448" s="5">
        <v>81.89</v>
      </c>
      <c r="O2448" s="6">
        <v>0.05</v>
      </c>
      <c r="P2448" s="5">
        <v>38.33</v>
      </c>
      <c r="Q2448" s="5">
        <f t="shared" si="152"/>
        <v>77.79549999999999</v>
      </c>
      <c r="R2448" s="5">
        <f t="shared" si="153"/>
        <v>38.33</v>
      </c>
      <c r="S2448" s="5">
        <f t="shared" si="154"/>
        <v>39.465499999999992</v>
      </c>
      <c r="T2448" s="7">
        <f t="shared" si="155"/>
        <v>0.50729797996028048</v>
      </c>
    </row>
    <row r="2449" spans="1:20" ht="15.6">
      <c r="A2449" s="2">
        <v>4961</v>
      </c>
      <c r="B2449" s="3">
        <v>46351</v>
      </c>
      <c r="C2449" s="4">
        <f>YEAR(SalesDataTable[[#This Row],[Order Date]])</f>
        <v>2026</v>
      </c>
      <c r="D2449" s="16" t="str">
        <f>"Q"&amp;ROUNDUP(MONTH(SalesDataTable[[#This Row],[Order Date]])/3,0)</f>
        <v>Q4</v>
      </c>
      <c r="E2449" s="4">
        <f>MONTH(SalesDataTable[[#This Row],[Order Date]])</f>
        <v>11</v>
      </c>
      <c r="F2449" s="16" t="str">
        <f>TEXT(SalesDataTable[[#This Row],[Order Date]],"MMM")</f>
        <v>Nov</v>
      </c>
      <c r="G2449" s="4" t="s">
        <v>11</v>
      </c>
      <c r="H2449" s="4" t="s">
        <v>12</v>
      </c>
      <c r="I2449" s="4" t="s">
        <v>19</v>
      </c>
      <c r="J2449" s="4" t="s">
        <v>13</v>
      </c>
      <c r="K2449" s="4" t="s">
        <v>23</v>
      </c>
      <c r="L2449" s="4" t="s">
        <v>29</v>
      </c>
      <c r="M2449" s="8">
        <v>2</v>
      </c>
      <c r="N2449" s="5">
        <v>194.78</v>
      </c>
      <c r="O2449" s="6">
        <v>0.15</v>
      </c>
      <c r="P2449" s="5">
        <v>102.51</v>
      </c>
      <c r="Q2449" s="5">
        <f t="shared" si="152"/>
        <v>331.12599999999998</v>
      </c>
      <c r="R2449" s="5">
        <f t="shared" si="153"/>
        <v>205.02</v>
      </c>
      <c r="S2449" s="5">
        <f t="shared" si="154"/>
        <v>126.10599999999997</v>
      </c>
      <c r="T2449" s="7">
        <f t="shared" si="155"/>
        <v>0.38083992196324051</v>
      </c>
    </row>
    <row r="2450" spans="1:20" ht="15.6">
      <c r="A2450" s="2">
        <v>5034</v>
      </c>
      <c r="B2450" s="3">
        <v>46351</v>
      </c>
      <c r="C2450" s="4">
        <f>YEAR(SalesDataTable[[#This Row],[Order Date]])</f>
        <v>2026</v>
      </c>
      <c r="D2450" s="16" t="str">
        <f>"Q"&amp;ROUNDUP(MONTH(SalesDataTable[[#This Row],[Order Date]])/3,0)</f>
        <v>Q4</v>
      </c>
      <c r="E2450" s="4">
        <f>MONTH(SalesDataTable[[#This Row],[Order Date]])</f>
        <v>11</v>
      </c>
      <c r="F2450" s="16" t="str">
        <f>TEXT(SalesDataTable[[#This Row],[Order Date]],"MMM")</f>
        <v>Nov</v>
      </c>
      <c r="G2450" s="4" t="s">
        <v>6</v>
      </c>
      <c r="H2450" s="4" t="s">
        <v>49</v>
      </c>
      <c r="I2450" s="4" t="s">
        <v>2</v>
      </c>
      <c r="J2450" s="4" t="s">
        <v>3</v>
      </c>
      <c r="K2450" s="4" t="s">
        <v>9</v>
      </c>
      <c r="L2450" s="4" t="s">
        <v>17</v>
      </c>
      <c r="M2450" s="8">
        <v>1</v>
      </c>
      <c r="N2450" s="5">
        <v>141.63</v>
      </c>
      <c r="O2450" s="6">
        <v>0.05</v>
      </c>
      <c r="P2450" s="5">
        <v>77.17</v>
      </c>
      <c r="Q2450" s="5">
        <f t="shared" si="152"/>
        <v>134.54849999999999</v>
      </c>
      <c r="R2450" s="5">
        <f t="shared" si="153"/>
        <v>77.17</v>
      </c>
      <c r="S2450" s="5">
        <f t="shared" si="154"/>
        <v>57.378499999999988</v>
      </c>
      <c r="T2450" s="7">
        <f t="shared" si="155"/>
        <v>0.42645217152179321</v>
      </c>
    </row>
    <row r="2451" spans="1:20" ht="15.6">
      <c r="A2451" s="2">
        <v>343</v>
      </c>
      <c r="B2451" s="3">
        <v>46352</v>
      </c>
      <c r="C2451" s="4">
        <f>YEAR(SalesDataTable[[#This Row],[Order Date]])</f>
        <v>2026</v>
      </c>
      <c r="D2451" s="16" t="str">
        <f>"Q"&amp;ROUNDUP(MONTH(SalesDataTable[[#This Row],[Order Date]])/3,0)</f>
        <v>Q4</v>
      </c>
      <c r="E2451" s="4">
        <f>MONTH(SalesDataTable[[#This Row],[Order Date]])</f>
        <v>11</v>
      </c>
      <c r="F2451" s="16" t="str">
        <f>TEXT(SalesDataTable[[#This Row],[Order Date]],"MMM")</f>
        <v>Nov</v>
      </c>
      <c r="G2451" s="4" t="s">
        <v>11</v>
      </c>
      <c r="H2451" s="4" t="s">
        <v>52</v>
      </c>
      <c r="I2451" s="4" t="s">
        <v>2</v>
      </c>
      <c r="J2451" s="4" t="s">
        <v>3</v>
      </c>
      <c r="K2451" s="4" t="s">
        <v>4</v>
      </c>
      <c r="L2451" s="4" t="s">
        <v>26</v>
      </c>
      <c r="M2451" s="8">
        <v>1</v>
      </c>
      <c r="N2451" s="5">
        <v>40.86</v>
      </c>
      <c r="O2451" s="6">
        <v>0.05</v>
      </c>
      <c r="P2451" s="5">
        <v>17.14</v>
      </c>
      <c r="Q2451" s="5">
        <f t="shared" si="152"/>
        <v>38.817</v>
      </c>
      <c r="R2451" s="5">
        <f t="shared" si="153"/>
        <v>17.14</v>
      </c>
      <c r="S2451" s="5">
        <f t="shared" si="154"/>
        <v>21.677</v>
      </c>
      <c r="T2451" s="7">
        <f t="shared" si="155"/>
        <v>0.55844088930107938</v>
      </c>
    </row>
    <row r="2452" spans="1:20" ht="15.6">
      <c r="A2452" s="2">
        <v>405</v>
      </c>
      <c r="B2452" s="3">
        <v>46352</v>
      </c>
      <c r="C2452" s="4">
        <f>YEAR(SalesDataTable[[#This Row],[Order Date]])</f>
        <v>2026</v>
      </c>
      <c r="D2452" s="16" t="str">
        <f>"Q"&amp;ROUNDUP(MONTH(SalesDataTable[[#This Row],[Order Date]])/3,0)</f>
        <v>Q4</v>
      </c>
      <c r="E2452" s="4">
        <f>MONTH(SalesDataTable[[#This Row],[Order Date]])</f>
        <v>11</v>
      </c>
      <c r="F2452" s="16" t="str">
        <f>TEXT(SalesDataTable[[#This Row],[Order Date]],"MMM")</f>
        <v>Nov</v>
      </c>
      <c r="G2452" s="4" t="s">
        <v>20</v>
      </c>
      <c r="H2452" s="4" t="s">
        <v>33</v>
      </c>
      <c r="I2452" s="4" t="s">
        <v>2</v>
      </c>
      <c r="J2452" s="4" t="s">
        <v>13</v>
      </c>
      <c r="K2452" s="4" t="s">
        <v>9</v>
      </c>
      <c r="L2452" s="4" t="s">
        <v>17</v>
      </c>
      <c r="M2452" s="8">
        <v>1</v>
      </c>
      <c r="N2452" s="5">
        <v>141.61000000000001</v>
      </c>
      <c r="O2452" s="6">
        <v>0.05</v>
      </c>
      <c r="P2452" s="5">
        <v>77.7</v>
      </c>
      <c r="Q2452" s="5">
        <f t="shared" si="152"/>
        <v>134.52950000000001</v>
      </c>
      <c r="R2452" s="5">
        <f t="shared" si="153"/>
        <v>77.7</v>
      </c>
      <c r="S2452" s="5">
        <f t="shared" si="154"/>
        <v>56.82950000000001</v>
      </c>
      <c r="T2452" s="7">
        <f t="shared" si="155"/>
        <v>0.42243151130421214</v>
      </c>
    </row>
    <row r="2453" spans="1:20" ht="15.6">
      <c r="A2453" s="2">
        <v>485</v>
      </c>
      <c r="B2453" s="3">
        <v>46352</v>
      </c>
      <c r="C2453" s="4">
        <f>YEAR(SalesDataTable[[#This Row],[Order Date]])</f>
        <v>2026</v>
      </c>
      <c r="D2453" s="16" t="str">
        <f>"Q"&amp;ROUNDUP(MONTH(SalesDataTable[[#This Row],[Order Date]])/3,0)</f>
        <v>Q4</v>
      </c>
      <c r="E2453" s="4">
        <f>MONTH(SalesDataTable[[#This Row],[Order Date]])</f>
        <v>11</v>
      </c>
      <c r="F2453" s="16" t="str">
        <f>TEXT(SalesDataTable[[#This Row],[Order Date]],"MMM")</f>
        <v>Nov</v>
      </c>
      <c r="G2453" s="4" t="s">
        <v>20</v>
      </c>
      <c r="H2453" s="4" t="s">
        <v>31</v>
      </c>
      <c r="I2453" s="4" t="s">
        <v>2</v>
      </c>
      <c r="J2453" s="4" t="s">
        <v>13</v>
      </c>
      <c r="K2453" s="4" t="s">
        <v>23</v>
      </c>
      <c r="L2453" s="4" t="s">
        <v>51</v>
      </c>
      <c r="M2453" s="8">
        <v>2</v>
      </c>
      <c r="N2453" s="5">
        <v>122.15</v>
      </c>
      <c r="O2453" s="6">
        <v>0.1</v>
      </c>
      <c r="P2453" s="5">
        <v>61.15</v>
      </c>
      <c r="Q2453" s="5">
        <f t="shared" si="152"/>
        <v>219.87</v>
      </c>
      <c r="R2453" s="5">
        <f t="shared" si="153"/>
        <v>122.3</v>
      </c>
      <c r="S2453" s="5">
        <f t="shared" si="154"/>
        <v>97.570000000000007</v>
      </c>
      <c r="T2453" s="7">
        <f t="shared" si="155"/>
        <v>0.44376222313185065</v>
      </c>
    </row>
    <row r="2454" spans="1:20" ht="15.6">
      <c r="A2454" s="2">
        <v>807</v>
      </c>
      <c r="B2454" s="3">
        <v>46352</v>
      </c>
      <c r="C2454" s="4">
        <f>YEAR(SalesDataTable[[#This Row],[Order Date]])</f>
        <v>2026</v>
      </c>
      <c r="D2454" s="16" t="str">
        <f>"Q"&amp;ROUNDUP(MONTH(SalesDataTable[[#This Row],[Order Date]])/3,0)</f>
        <v>Q4</v>
      </c>
      <c r="E2454" s="4">
        <f>MONTH(SalesDataTable[[#This Row],[Order Date]])</f>
        <v>11</v>
      </c>
      <c r="F2454" s="16" t="str">
        <f>TEXT(SalesDataTable[[#This Row],[Order Date]],"MMM")</f>
        <v>Nov</v>
      </c>
      <c r="G2454" s="4" t="s">
        <v>11</v>
      </c>
      <c r="H2454" s="4" t="s">
        <v>25</v>
      </c>
      <c r="I2454" s="4" t="s">
        <v>19</v>
      </c>
      <c r="J2454" s="4" t="s">
        <v>3</v>
      </c>
      <c r="K2454" s="4" t="s">
        <v>14</v>
      </c>
      <c r="L2454" s="4" t="s">
        <v>44</v>
      </c>
      <c r="M2454" s="8">
        <v>5</v>
      </c>
      <c r="N2454" s="5">
        <v>130.24</v>
      </c>
      <c r="O2454" s="6">
        <v>0.1</v>
      </c>
      <c r="P2454" s="5">
        <v>66.75</v>
      </c>
      <c r="Q2454" s="5">
        <f t="shared" si="152"/>
        <v>586.08000000000004</v>
      </c>
      <c r="R2454" s="5">
        <f t="shared" si="153"/>
        <v>333.75</v>
      </c>
      <c r="S2454" s="5">
        <f t="shared" si="154"/>
        <v>252.33000000000004</v>
      </c>
      <c r="T2454" s="7">
        <f t="shared" si="155"/>
        <v>0.43053849303849306</v>
      </c>
    </row>
    <row r="2455" spans="1:20" ht="15.6">
      <c r="A2455" s="2">
        <v>1666</v>
      </c>
      <c r="B2455" s="3">
        <v>46352</v>
      </c>
      <c r="C2455" s="4">
        <f>YEAR(SalesDataTable[[#This Row],[Order Date]])</f>
        <v>2026</v>
      </c>
      <c r="D2455" s="16" t="str">
        <f>"Q"&amp;ROUNDUP(MONTH(SalesDataTable[[#This Row],[Order Date]])/3,0)</f>
        <v>Q4</v>
      </c>
      <c r="E2455" s="4">
        <f>MONTH(SalesDataTable[[#This Row],[Order Date]])</f>
        <v>11</v>
      </c>
      <c r="F2455" s="16" t="str">
        <f>TEXT(SalesDataTable[[#This Row],[Order Date]],"MMM")</f>
        <v>Nov</v>
      </c>
      <c r="G2455" s="4" t="s">
        <v>0</v>
      </c>
      <c r="H2455" s="4" t="s">
        <v>50</v>
      </c>
      <c r="I2455" s="4" t="s">
        <v>8</v>
      </c>
      <c r="J2455" s="4" t="s">
        <v>3</v>
      </c>
      <c r="K2455" s="4" t="s">
        <v>4</v>
      </c>
      <c r="L2455" s="4" t="s">
        <v>22</v>
      </c>
      <c r="M2455" s="8">
        <v>3</v>
      </c>
      <c r="N2455" s="5">
        <v>50.18</v>
      </c>
      <c r="O2455" s="6">
        <v>0.1</v>
      </c>
      <c r="P2455" s="5">
        <v>23.12</v>
      </c>
      <c r="Q2455" s="5">
        <f t="shared" si="152"/>
        <v>135.48599999999999</v>
      </c>
      <c r="R2455" s="5">
        <f t="shared" si="153"/>
        <v>69.36</v>
      </c>
      <c r="S2455" s="5">
        <f t="shared" si="154"/>
        <v>66.125999999999991</v>
      </c>
      <c r="T2455" s="7">
        <f t="shared" si="155"/>
        <v>0.4880651875470528</v>
      </c>
    </row>
    <row r="2456" spans="1:20" ht="15.6">
      <c r="A2456" s="2">
        <v>3442</v>
      </c>
      <c r="B2456" s="3">
        <v>46352</v>
      </c>
      <c r="C2456" s="4">
        <f>YEAR(SalesDataTable[[#This Row],[Order Date]])</f>
        <v>2026</v>
      </c>
      <c r="D2456" s="16" t="str">
        <f>"Q"&amp;ROUNDUP(MONTH(SalesDataTable[[#This Row],[Order Date]])/3,0)</f>
        <v>Q4</v>
      </c>
      <c r="E2456" s="4">
        <f>MONTH(SalesDataTable[[#This Row],[Order Date]])</f>
        <v>11</v>
      </c>
      <c r="F2456" s="16" t="str">
        <f>TEXT(SalesDataTable[[#This Row],[Order Date]],"MMM")</f>
        <v>Nov</v>
      </c>
      <c r="G2456" s="4" t="s">
        <v>0</v>
      </c>
      <c r="H2456" s="4" t="s">
        <v>36</v>
      </c>
      <c r="I2456" s="4" t="s">
        <v>19</v>
      </c>
      <c r="J2456" s="4" t="s">
        <v>13</v>
      </c>
      <c r="K2456" s="4" t="s">
        <v>34</v>
      </c>
      <c r="L2456" s="4" t="s">
        <v>45</v>
      </c>
      <c r="M2456" s="8">
        <v>2</v>
      </c>
      <c r="N2456" s="5">
        <v>50.93</v>
      </c>
      <c r="O2456" s="6">
        <v>0.15</v>
      </c>
      <c r="P2456" s="5">
        <v>22.35</v>
      </c>
      <c r="Q2456" s="5">
        <f t="shared" si="152"/>
        <v>86.581000000000003</v>
      </c>
      <c r="R2456" s="5">
        <f t="shared" si="153"/>
        <v>44.7</v>
      </c>
      <c r="S2456" s="5">
        <f t="shared" si="154"/>
        <v>41.881</v>
      </c>
      <c r="T2456" s="7">
        <f t="shared" si="155"/>
        <v>0.48372044674928677</v>
      </c>
    </row>
    <row r="2457" spans="1:20" ht="15.6">
      <c r="A2457" s="2">
        <v>4177</v>
      </c>
      <c r="B2457" s="3">
        <v>46352</v>
      </c>
      <c r="C2457" s="4">
        <f>YEAR(SalesDataTable[[#This Row],[Order Date]])</f>
        <v>2026</v>
      </c>
      <c r="D2457" s="16" t="str">
        <f>"Q"&amp;ROUNDUP(MONTH(SalesDataTable[[#This Row],[Order Date]])/3,0)</f>
        <v>Q4</v>
      </c>
      <c r="E2457" s="4">
        <f>MONTH(SalesDataTable[[#This Row],[Order Date]])</f>
        <v>11</v>
      </c>
      <c r="F2457" s="16" t="str">
        <f>TEXT(SalesDataTable[[#This Row],[Order Date]],"MMM")</f>
        <v>Nov</v>
      </c>
      <c r="G2457" s="4" t="s">
        <v>11</v>
      </c>
      <c r="H2457" s="4" t="s">
        <v>39</v>
      </c>
      <c r="I2457" s="4" t="s">
        <v>2</v>
      </c>
      <c r="J2457" s="4" t="s">
        <v>16</v>
      </c>
      <c r="K2457" s="4" t="s">
        <v>4</v>
      </c>
      <c r="L2457" s="4" t="s">
        <v>22</v>
      </c>
      <c r="M2457" s="8">
        <v>1</v>
      </c>
      <c r="N2457" s="5">
        <v>49.6</v>
      </c>
      <c r="O2457" s="6">
        <v>0</v>
      </c>
      <c r="P2457" s="5">
        <v>22.62</v>
      </c>
      <c r="Q2457" s="5">
        <f t="shared" si="152"/>
        <v>49.6</v>
      </c>
      <c r="R2457" s="5">
        <f t="shared" si="153"/>
        <v>22.62</v>
      </c>
      <c r="S2457" s="5">
        <f t="shared" si="154"/>
        <v>26.98</v>
      </c>
      <c r="T2457" s="7">
        <f t="shared" si="155"/>
        <v>0.5439516129032258</v>
      </c>
    </row>
    <row r="2458" spans="1:20" ht="15.6">
      <c r="A2458" s="2">
        <v>4659</v>
      </c>
      <c r="B2458" s="3">
        <v>46352</v>
      </c>
      <c r="C2458" s="4">
        <f>YEAR(SalesDataTable[[#This Row],[Order Date]])</f>
        <v>2026</v>
      </c>
      <c r="D2458" s="16" t="str">
        <f>"Q"&amp;ROUNDUP(MONTH(SalesDataTable[[#This Row],[Order Date]])/3,0)</f>
        <v>Q4</v>
      </c>
      <c r="E2458" s="4">
        <f>MONTH(SalesDataTable[[#This Row],[Order Date]])</f>
        <v>11</v>
      </c>
      <c r="F2458" s="16" t="str">
        <f>TEXT(SalesDataTable[[#This Row],[Order Date]],"MMM")</f>
        <v>Nov</v>
      </c>
      <c r="G2458" s="4" t="s">
        <v>6</v>
      </c>
      <c r="H2458" s="4" t="s">
        <v>41</v>
      </c>
      <c r="I2458" s="4" t="s">
        <v>8</v>
      </c>
      <c r="J2458" s="4" t="s">
        <v>16</v>
      </c>
      <c r="K2458" s="4" t="s">
        <v>23</v>
      </c>
      <c r="L2458" s="4" t="s">
        <v>40</v>
      </c>
      <c r="M2458" s="8">
        <v>3</v>
      </c>
      <c r="N2458" s="5">
        <v>83.3</v>
      </c>
      <c r="O2458" s="6">
        <v>0.15</v>
      </c>
      <c r="P2458" s="5">
        <v>38.74</v>
      </c>
      <c r="Q2458" s="5">
        <f t="shared" si="152"/>
        <v>212.41499999999996</v>
      </c>
      <c r="R2458" s="5">
        <f t="shared" si="153"/>
        <v>116.22</v>
      </c>
      <c r="S2458" s="5">
        <f t="shared" si="154"/>
        <v>96.194999999999965</v>
      </c>
      <c r="T2458" s="7">
        <f t="shared" si="155"/>
        <v>0.45286349834051259</v>
      </c>
    </row>
    <row r="2459" spans="1:20" ht="15.6">
      <c r="A2459" s="2">
        <v>4667</v>
      </c>
      <c r="B2459" s="3">
        <v>46352</v>
      </c>
      <c r="C2459" s="4">
        <f>YEAR(SalesDataTable[[#This Row],[Order Date]])</f>
        <v>2026</v>
      </c>
      <c r="D2459" s="16" t="str">
        <f>"Q"&amp;ROUNDUP(MONTH(SalesDataTable[[#This Row],[Order Date]])/3,0)</f>
        <v>Q4</v>
      </c>
      <c r="E2459" s="4">
        <f>MONTH(SalesDataTable[[#This Row],[Order Date]])</f>
        <v>11</v>
      </c>
      <c r="F2459" s="16" t="str">
        <f>TEXT(SalesDataTable[[#This Row],[Order Date]],"MMM")</f>
        <v>Nov</v>
      </c>
      <c r="G2459" s="4" t="s">
        <v>6</v>
      </c>
      <c r="H2459" s="4" t="s">
        <v>49</v>
      </c>
      <c r="I2459" s="4" t="s">
        <v>28</v>
      </c>
      <c r="J2459" s="4" t="s">
        <v>16</v>
      </c>
      <c r="K2459" s="4" t="s">
        <v>14</v>
      </c>
      <c r="L2459" s="4" t="s">
        <v>15</v>
      </c>
      <c r="M2459" s="8">
        <v>1</v>
      </c>
      <c r="N2459" s="5">
        <v>35.89</v>
      </c>
      <c r="O2459" s="6">
        <v>0.05</v>
      </c>
      <c r="P2459" s="5">
        <v>13.53</v>
      </c>
      <c r="Q2459" s="5">
        <f t="shared" si="152"/>
        <v>34.095500000000001</v>
      </c>
      <c r="R2459" s="5">
        <f t="shared" si="153"/>
        <v>13.53</v>
      </c>
      <c r="S2459" s="5">
        <f t="shared" si="154"/>
        <v>20.5655</v>
      </c>
      <c r="T2459" s="7">
        <f t="shared" si="155"/>
        <v>0.60317343931017287</v>
      </c>
    </row>
    <row r="2460" spans="1:20" ht="15.6">
      <c r="A2460" s="2">
        <v>197</v>
      </c>
      <c r="B2460" s="3">
        <v>46353</v>
      </c>
      <c r="C2460" s="4">
        <f>YEAR(SalesDataTable[[#This Row],[Order Date]])</f>
        <v>2026</v>
      </c>
      <c r="D2460" s="16" t="str">
        <f>"Q"&amp;ROUNDUP(MONTH(SalesDataTable[[#This Row],[Order Date]])/3,0)</f>
        <v>Q4</v>
      </c>
      <c r="E2460" s="4">
        <f>MONTH(SalesDataTable[[#This Row],[Order Date]])</f>
        <v>11</v>
      </c>
      <c r="F2460" s="16" t="str">
        <f>TEXT(SalesDataTable[[#This Row],[Order Date]],"MMM")</f>
        <v>Nov</v>
      </c>
      <c r="G2460" s="4" t="s">
        <v>20</v>
      </c>
      <c r="H2460" s="4" t="s">
        <v>21</v>
      </c>
      <c r="I2460" s="4" t="s">
        <v>19</v>
      </c>
      <c r="J2460" s="4" t="s">
        <v>13</v>
      </c>
      <c r="K2460" s="4" t="s">
        <v>23</v>
      </c>
      <c r="L2460" s="4" t="s">
        <v>29</v>
      </c>
      <c r="M2460" s="8">
        <v>1</v>
      </c>
      <c r="N2460" s="5">
        <v>195.32</v>
      </c>
      <c r="O2460" s="6">
        <v>0</v>
      </c>
      <c r="P2460" s="5">
        <v>103.21</v>
      </c>
      <c r="Q2460" s="5">
        <f t="shared" si="152"/>
        <v>195.32</v>
      </c>
      <c r="R2460" s="5">
        <f t="shared" si="153"/>
        <v>103.21</v>
      </c>
      <c r="S2460" s="5">
        <f t="shared" si="154"/>
        <v>92.11</v>
      </c>
      <c r="T2460" s="7">
        <f t="shared" si="155"/>
        <v>0.47158509113250052</v>
      </c>
    </row>
    <row r="2461" spans="1:20" ht="15.6">
      <c r="A2461" s="2">
        <v>361</v>
      </c>
      <c r="B2461" s="3">
        <v>46353</v>
      </c>
      <c r="C2461" s="4">
        <f>YEAR(SalesDataTable[[#This Row],[Order Date]])</f>
        <v>2026</v>
      </c>
      <c r="D2461" s="16" t="str">
        <f>"Q"&amp;ROUNDUP(MONTH(SalesDataTable[[#This Row],[Order Date]])/3,0)</f>
        <v>Q4</v>
      </c>
      <c r="E2461" s="4">
        <f>MONTH(SalesDataTable[[#This Row],[Order Date]])</f>
        <v>11</v>
      </c>
      <c r="F2461" s="16" t="str">
        <f>TEXT(SalesDataTable[[#This Row],[Order Date]],"MMM")</f>
        <v>Nov</v>
      </c>
      <c r="G2461" s="4" t="s">
        <v>6</v>
      </c>
      <c r="H2461" s="4" t="s">
        <v>27</v>
      </c>
      <c r="I2461" s="4" t="s">
        <v>2</v>
      </c>
      <c r="J2461" s="4" t="s">
        <v>3</v>
      </c>
      <c r="K2461" s="4" t="s">
        <v>14</v>
      </c>
      <c r="L2461" s="4" t="s">
        <v>15</v>
      </c>
      <c r="M2461" s="8">
        <v>1</v>
      </c>
      <c r="N2461" s="5">
        <v>36.36</v>
      </c>
      <c r="O2461" s="6">
        <v>0.05</v>
      </c>
      <c r="P2461" s="5">
        <v>13.33</v>
      </c>
      <c r="Q2461" s="5">
        <f t="shared" si="152"/>
        <v>34.541999999999994</v>
      </c>
      <c r="R2461" s="5">
        <f t="shared" si="153"/>
        <v>13.33</v>
      </c>
      <c r="S2461" s="5">
        <f t="shared" si="154"/>
        <v>21.211999999999996</v>
      </c>
      <c r="T2461" s="7">
        <f t="shared" si="155"/>
        <v>0.61409298824619307</v>
      </c>
    </row>
    <row r="2462" spans="1:20" ht="15.6">
      <c r="A2462" s="2">
        <v>841</v>
      </c>
      <c r="B2462" s="3">
        <v>46353</v>
      </c>
      <c r="C2462" s="4">
        <f>YEAR(SalesDataTable[[#This Row],[Order Date]])</f>
        <v>2026</v>
      </c>
      <c r="D2462" s="16" t="str">
        <f>"Q"&amp;ROUNDUP(MONTH(SalesDataTable[[#This Row],[Order Date]])/3,0)</f>
        <v>Q4</v>
      </c>
      <c r="E2462" s="4">
        <f>MONTH(SalesDataTable[[#This Row],[Order Date]])</f>
        <v>11</v>
      </c>
      <c r="F2462" s="16" t="str">
        <f>TEXT(SalesDataTable[[#This Row],[Order Date]],"MMM")</f>
        <v>Nov</v>
      </c>
      <c r="G2462" s="4" t="s">
        <v>6</v>
      </c>
      <c r="H2462" s="4" t="s">
        <v>43</v>
      </c>
      <c r="I2462" s="4" t="s">
        <v>2</v>
      </c>
      <c r="J2462" s="4" t="s">
        <v>3</v>
      </c>
      <c r="K2462" s="4" t="s">
        <v>14</v>
      </c>
      <c r="L2462" s="4" t="s">
        <v>15</v>
      </c>
      <c r="M2462" s="8">
        <v>2</v>
      </c>
      <c r="N2462" s="5">
        <v>35.85</v>
      </c>
      <c r="O2462" s="6">
        <v>0.05</v>
      </c>
      <c r="P2462" s="5">
        <v>13.69</v>
      </c>
      <c r="Q2462" s="5">
        <f t="shared" si="152"/>
        <v>68.114999999999995</v>
      </c>
      <c r="R2462" s="5">
        <f t="shared" si="153"/>
        <v>27.38</v>
      </c>
      <c r="S2462" s="5">
        <f t="shared" si="154"/>
        <v>40.734999999999999</v>
      </c>
      <c r="T2462" s="7">
        <f t="shared" si="155"/>
        <v>0.59803273875064233</v>
      </c>
    </row>
    <row r="2463" spans="1:20" ht="15.6">
      <c r="A2463" s="2">
        <v>903</v>
      </c>
      <c r="B2463" s="3">
        <v>46353</v>
      </c>
      <c r="C2463" s="4">
        <f>YEAR(SalesDataTable[[#This Row],[Order Date]])</f>
        <v>2026</v>
      </c>
      <c r="D2463" s="16" t="str">
        <f>"Q"&amp;ROUNDUP(MONTH(SalesDataTable[[#This Row],[Order Date]])/3,0)</f>
        <v>Q4</v>
      </c>
      <c r="E2463" s="4">
        <f>MONTH(SalesDataTable[[#This Row],[Order Date]])</f>
        <v>11</v>
      </c>
      <c r="F2463" s="16" t="str">
        <f>TEXT(SalesDataTable[[#This Row],[Order Date]],"MMM")</f>
        <v>Nov</v>
      </c>
      <c r="G2463" s="4" t="s">
        <v>20</v>
      </c>
      <c r="H2463" s="4" t="s">
        <v>33</v>
      </c>
      <c r="I2463" s="4" t="s">
        <v>2</v>
      </c>
      <c r="J2463" s="4" t="s">
        <v>13</v>
      </c>
      <c r="K2463" s="4" t="s">
        <v>14</v>
      </c>
      <c r="L2463" s="4" t="s">
        <v>32</v>
      </c>
      <c r="M2463" s="8">
        <v>4</v>
      </c>
      <c r="N2463" s="5">
        <v>46.73</v>
      </c>
      <c r="O2463" s="6">
        <v>0</v>
      </c>
      <c r="P2463" s="5">
        <v>17.989999999999998</v>
      </c>
      <c r="Q2463" s="5">
        <f t="shared" si="152"/>
        <v>186.92</v>
      </c>
      <c r="R2463" s="5">
        <f t="shared" si="153"/>
        <v>71.959999999999994</v>
      </c>
      <c r="S2463" s="5">
        <f t="shared" si="154"/>
        <v>114.96</v>
      </c>
      <c r="T2463" s="7">
        <f t="shared" si="155"/>
        <v>0.61502246950567085</v>
      </c>
    </row>
    <row r="2464" spans="1:20" ht="15.6">
      <c r="A2464" s="2">
        <v>1278</v>
      </c>
      <c r="B2464" s="3">
        <v>46353</v>
      </c>
      <c r="C2464" s="4">
        <f>YEAR(SalesDataTable[[#This Row],[Order Date]])</f>
        <v>2026</v>
      </c>
      <c r="D2464" s="16" t="str">
        <f>"Q"&amp;ROUNDUP(MONTH(SalesDataTable[[#This Row],[Order Date]])/3,0)</f>
        <v>Q4</v>
      </c>
      <c r="E2464" s="4">
        <f>MONTH(SalesDataTable[[#This Row],[Order Date]])</f>
        <v>11</v>
      </c>
      <c r="F2464" s="16" t="str">
        <f>TEXT(SalesDataTable[[#This Row],[Order Date]],"MMM")</f>
        <v>Nov</v>
      </c>
      <c r="G2464" s="4" t="s">
        <v>20</v>
      </c>
      <c r="H2464" s="4" t="s">
        <v>47</v>
      </c>
      <c r="I2464" s="4" t="s">
        <v>19</v>
      </c>
      <c r="J2464" s="4" t="s">
        <v>3</v>
      </c>
      <c r="K2464" s="4" t="s">
        <v>9</v>
      </c>
      <c r="L2464" s="4" t="s">
        <v>17</v>
      </c>
      <c r="M2464" s="8">
        <v>3</v>
      </c>
      <c r="N2464" s="5">
        <v>143.72</v>
      </c>
      <c r="O2464" s="6">
        <v>0.15</v>
      </c>
      <c r="P2464" s="5">
        <v>78.56</v>
      </c>
      <c r="Q2464" s="5">
        <f t="shared" si="152"/>
        <v>366.48599999999999</v>
      </c>
      <c r="R2464" s="5">
        <f t="shared" si="153"/>
        <v>235.68</v>
      </c>
      <c r="S2464" s="5">
        <f t="shared" si="154"/>
        <v>130.80599999999998</v>
      </c>
      <c r="T2464" s="7">
        <f t="shared" si="155"/>
        <v>0.35691950033561987</v>
      </c>
    </row>
    <row r="2465" spans="1:20" ht="15.6">
      <c r="A2465" s="2">
        <v>2091</v>
      </c>
      <c r="B2465" s="3">
        <v>46353</v>
      </c>
      <c r="C2465" s="4">
        <f>YEAR(SalesDataTable[[#This Row],[Order Date]])</f>
        <v>2026</v>
      </c>
      <c r="D2465" s="16" t="str">
        <f>"Q"&amp;ROUNDUP(MONTH(SalesDataTable[[#This Row],[Order Date]])/3,0)</f>
        <v>Q4</v>
      </c>
      <c r="E2465" s="4">
        <f>MONTH(SalesDataTable[[#This Row],[Order Date]])</f>
        <v>11</v>
      </c>
      <c r="F2465" s="16" t="str">
        <f>TEXT(SalesDataTable[[#This Row],[Order Date]],"MMM")</f>
        <v>Nov</v>
      </c>
      <c r="G2465" s="4" t="s">
        <v>6</v>
      </c>
      <c r="H2465" s="4" t="s">
        <v>43</v>
      </c>
      <c r="I2465" s="4" t="s">
        <v>28</v>
      </c>
      <c r="J2465" s="4" t="s">
        <v>13</v>
      </c>
      <c r="K2465" s="4" t="s">
        <v>34</v>
      </c>
      <c r="L2465" s="4" t="s">
        <v>42</v>
      </c>
      <c r="M2465" s="8">
        <v>1</v>
      </c>
      <c r="N2465" s="5">
        <v>35.590000000000003</v>
      </c>
      <c r="O2465" s="6">
        <v>0</v>
      </c>
      <c r="P2465" s="5">
        <v>13.57</v>
      </c>
      <c r="Q2465" s="5">
        <f t="shared" si="152"/>
        <v>35.590000000000003</v>
      </c>
      <c r="R2465" s="5">
        <f t="shared" si="153"/>
        <v>13.57</v>
      </c>
      <c r="S2465" s="5">
        <f t="shared" si="154"/>
        <v>22.020000000000003</v>
      </c>
      <c r="T2465" s="7">
        <f t="shared" si="155"/>
        <v>0.61871312166338865</v>
      </c>
    </row>
    <row r="2466" spans="1:20" ht="15.6">
      <c r="A2466" s="2">
        <v>3070</v>
      </c>
      <c r="B2466" s="3">
        <v>46353</v>
      </c>
      <c r="C2466" s="4">
        <f>YEAR(SalesDataTable[[#This Row],[Order Date]])</f>
        <v>2026</v>
      </c>
      <c r="D2466" s="16" t="str">
        <f>"Q"&amp;ROUNDUP(MONTH(SalesDataTable[[#This Row],[Order Date]])/3,0)</f>
        <v>Q4</v>
      </c>
      <c r="E2466" s="4">
        <f>MONTH(SalesDataTable[[#This Row],[Order Date]])</f>
        <v>11</v>
      </c>
      <c r="F2466" s="16" t="str">
        <f>TEXT(SalesDataTable[[#This Row],[Order Date]],"MMM")</f>
        <v>Nov</v>
      </c>
      <c r="G2466" s="4" t="s">
        <v>20</v>
      </c>
      <c r="H2466" s="4" t="s">
        <v>47</v>
      </c>
      <c r="I2466" s="4" t="s">
        <v>28</v>
      </c>
      <c r="J2466" s="4" t="s">
        <v>3</v>
      </c>
      <c r="K2466" s="4" t="s">
        <v>9</v>
      </c>
      <c r="L2466" s="4" t="s">
        <v>46</v>
      </c>
      <c r="M2466" s="8">
        <v>4</v>
      </c>
      <c r="N2466" s="5">
        <v>71.11</v>
      </c>
      <c r="O2466" s="6">
        <v>0.05</v>
      </c>
      <c r="P2466" s="5">
        <v>32.25</v>
      </c>
      <c r="Q2466" s="5">
        <f t="shared" si="152"/>
        <v>270.21799999999996</v>
      </c>
      <c r="R2466" s="5">
        <f t="shared" si="153"/>
        <v>129</v>
      </c>
      <c r="S2466" s="5">
        <f t="shared" si="154"/>
        <v>141.21799999999996</v>
      </c>
      <c r="T2466" s="7">
        <f t="shared" si="155"/>
        <v>0.52260767232382732</v>
      </c>
    </row>
    <row r="2467" spans="1:20" ht="15.6">
      <c r="A2467" s="2">
        <v>4007</v>
      </c>
      <c r="B2467" s="3">
        <v>46353</v>
      </c>
      <c r="C2467" s="4">
        <f>YEAR(SalesDataTable[[#This Row],[Order Date]])</f>
        <v>2026</v>
      </c>
      <c r="D2467" s="16" t="str">
        <f>"Q"&amp;ROUNDUP(MONTH(SalesDataTable[[#This Row],[Order Date]])/3,0)</f>
        <v>Q4</v>
      </c>
      <c r="E2467" s="4">
        <f>MONTH(SalesDataTable[[#This Row],[Order Date]])</f>
        <v>11</v>
      </c>
      <c r="F2467" s="16" t="str">
        <f>TEXT(SalesDataTable[[#This Row],[Order Date]],"MMM")</f>
        <v>Nov</v>
      </c>
      <c r="G2467" s="4" t="s">
        <v>0</v>
      </c>
      <c r="H2467" s="4" t="s">
        <v>36</v>
      </c>
      <c r="I2467" s="4" t="s">
        <v>28</v>
      </c>
      <c r="J2467" s="4" t="s">
        <v>16</v>
      </c>
      <c r="K2467" s="4" t="s">
        <v>4</v>
      </c>
      <c r="L2467" s="4" t="s">
        <v>22</v>
      </c>
      <c r="M2467" s="8">
        <v>5</v>
      </c>
      <c r="N2467" s="5">
        <v>51.04</v>
      </c>
      <c r="O2467" s="6">
        <v>0</v>
      </c>
      <c r="P2467" s="5">
        <v>22.69</v>
      </c>
      <c r="Q2467" s="5">
        <f t="shared" si="152"/>
        <v>255.2</v>
      </c>
      <c r="R2467" s="5">
        <f t="shared" si="153"/>
        <v>113.45</v>
      </c>
      <c r="S2467" s="5">
        <f t="shared" si="154"/>
        <v>141.75</v>
      </c>
      <c r="T2467" s="7">
        <f t="shared" si="155"/>
        <v>0.55544670846394983</v>
      </c>
    </row>
    <row r="2468" spans="1:20" ht="15.6">
      <c r="A2468" s="2">
        <v>4488</v>
      </c>
      <c r="B2468" s="3">
        <v>46353</v>
      </c>
      <c r="C2468" s="4">
        <f>YEAR(SalesDataTable[[#This Row],[Order Date]])</f>
        <v>2026</v>
      </c>
      <c r="D2468" s="16" t="str">
        <f>"Q"&amp;ROUNDUP(MONTH(SalesDataTable[[#This Row],[Order Date]])/3,0)</f>
        <v>Q4</v>
      </c>
      <c r="E2468" s="4">
        <f>MONTH(SalesDataTable[[#This Row],[Order Date]])</f>
        <v>11</v>
      </c>
      <c r="F2468" s="16" t="str">
        <f>TEXT(SalesDataTable[[#This Row],[Order Date]],"MMM")</f>
        <v>Nov</v>
      </c>
      <c r="G2468" s="4" t="s">
        <v>6</v>
      </c>
      <c r="H2468" s="4" t="s">
        <v>49</v>
      </c>
      <c r="I2468" s="4" t="s">
        <v>19</v>
      </c>
      <c r="J2468" s="4" t="s">
        <v>3</v>
      </c>
      <c r="K2468" s="4" t="s">
        <v>14</v>
      </c>
      <c r="L2468" s="4" t="s">
        <v>48</v>
      </c>
      <c r="M2468" s="8">
        <v>3</v>
      </c>
      <c r="N2468" s="5">
        <v>161.66</v>
      </c>
      <c r="O2468" s="6">
        <v>0.05</v>
      </c>
      <c r="P2468" s="5">
        <v>88.3</v>
      </c>
      <c r="Q2468" s="5">
        <f t="shared" si="152"/>
        <v>460.73099999999999</v>
      </c>
      <c r="R2468" s="5">
        <f t="shared" si="153"/>
        <v>264.89999999999998</v>
      </c>
      <c r="S2468" s="5">
        <f t="shared" si="154"/>
        <v>195.83100000000002</v>
      </c>
      <c r="T2468" s="7">
        <f t="shared" si="155"/>
        <v>0.42504411467863029</v>
      </c>
    </row>
    <row r="2469" spans="1:20" ht="15.6">
      <c r="A2469" s="2">
        <v>5159</v>
      </c>
      <c r="B2469" s="3">
        <v>46353</v>
      </c>
      <c r="C2469" s="4">
        <f>YEAR(SalesDataTable[[#This Row],[Order Date]])</f>
        <v>2026</v>
      </c>
      <c r="D2469" s="16" t="str">
        <f>"Q"&amp;ROUNDUP(MONTH(SalesDataTable[[#This Row],[Order Date]])/3,0)</f>
        <v>Q4</v>
      </c>
      <c r="E2469" s="4">
        <f>MONTH(SalesDataTable[[#This Row],[Order Date]])</f>
        <v>11</v>
      </c>
      <c r="F2469" s="16" t="str">
        <f>TEXT(SalesDataTable[[#This Row],[Order Date]],"MMM")</f>
        <v>Nov</v>
      </c>
      <c r="G2469" s="4" t="s">
        <v>20</v>
      </c>
      <c r="H2469" s="4" t="s">
        <v>47</v>
      </c>
      <c r="I2469" s="4" t="s">
        <v>2</v>
      </c>
      <c r="J2469" s="4" t="s">
        <v>16</v>
      </c>
      <c r="K2469" s="4" t="s">
        <v>23</v>
      </c>
      <c r="L2469" s="4" t="s">
        <v>40</v>
      </c>
      <c r="M2469" s="8">
        <v>2</v>
      </c>
      <c r="N2469" s="5">
        <v>80.400000000000006</v>
      </c>
      <c r="O2469" s="6">
        <v>0.15</v>
      </c>
      <c r="P2469" s="5">
        <v>38.869999999999997</v>
      </c>
      <c r="Q2469" s="5">
        <f t="shared" si="152"/>
        <v>136.68</v>
      </c>
      <c r="R2469" s="5">
        <f t="shared" si="153"/>
        <v>77.739999999999995</v>
      </c>
      <c r="S2469" s="5">
        <f t="shared" si="154"/>
        <v>58.940000000000012</v>
      </c>
      <c r="T2469" s="7">
        <f t="shared" si="155"/>
        <v>0.43122622183201648</v>
      </c>
    </row>
    <row r="2470" spans="1:20" ht="15.6">
      <c r="A2470" s="2">
        <v>669</v>
      </c>
      <c r="B2470" s="3">
        <v>46354</v>
      </c>
      <c r="C2470" s="4">
        <f>YEAR(SalesDataTable[[#This Row],[Order Date]])</f>
        <v>2026</v>
      </c>
      <c r="D2470" s="16" t="str">
        <f>"Q"&amp;ROUNDUP(MONTH(SalesDataTable[[#This Row],[Order Date]])/3,0)</f>
        <v>Q4</v>
      </c>
      <c r="E2470" s="4">
        <f>MONTH(SalesDataTable[[#This Row],[Order Date]])</f>
        <v>11</v>
      </c>
      <c r="F2470" s="16" t="str">
        <f>TEXT(SalesDataTable[[#This Row],[Order Date]],"MMM")</f>
        <v>Nov</v>
      </c>
      <c r="G2470" s="4" t="s">
        <v>11</v>
      </c>
      <c r="H2470" s="4" t="s">
        <v>18</v>
      </c>
      <c r="I2470" s="4" t="s">
        <v>2</v>
      </c>
      <c r="J2470" s="4" t="s">
        <v>3</v>
      </c>
      <c r="K2470" s="4" t="s">
        <v>34</v>
      </c>
      <c r="L2470" s="4" t="s">
        <v>42</v>
      </c>
      <c r="M2470" s="8">
        <v>3</v>
      </c>
      <c r="N2470" s="5">
        <v>36.81</v>
      </c>
      <c r="O2470" s="6">
        <v>0.05</v>
      </c>
      <c r="P2470" s="5">
        <v>13.82</v>
      </c>
      <c r="Q2470" s="5">
        <f t="shared" si="152"/>
        <v>104.9085</v>
      </c>
      <c r="R2470" s="5">
        <f t="shared" si="153"/>
        <v>41.46</v>
      </c>
      <c r="S2470" s="5">
        <f t="shared" si="154"/>
        <v>63.448500000000003</v>
      </c>
      <c r="T2470" s="7">
        <f t="shared" si="155"/>
        <v>0.60479846723573405</v>
      </c>
    </row>
    <row r="2471" spans="1:20" ht="15.6">
      <c r="A2471" s="2">
        <v>686</v>
      </c>
      <c r="B2471" s="3">
        <v>46354</v>
      </c>
      <c r="C2471" s="4">
        <f>YEAR(SalesDataTable[[#This Row],[Order Date]])</f>
        <v>2026</v>
      </c>
      <c r="D2471" s="16" t="str">
        <f>"Q"&amp;ROUNDUP(MONTH(SalesDataTable[[#This Row],[Order Date]])/3,0)</f>
        <v>Q4</v>
      </c>
      <c r="E2471" s="4">
        <f>MONTH(SalesDataTable[[#This Row],[Order Date]])</f>
        <v>11</v>
      </c>
      <c r="F2471" s="16" t="str">
        <f>TEXT(SalesDataTable[[#This Row],[Order Date]],"MMM")</f>
        <v>Nov</v>
      </c>
      <c r="G2471" s="4" t="s">
        <v>6</v>
      </c>
      <c r="H2471" s="4" t="s">
        <v>43</v>
      </c>
      <c r="I2471" s="4" t="s">
        <v>28</v>
      </c>
      <c r="J2471" s="4" t="s">
        <v>3</v>
      </c>
      <c r="K2471" s="4" t="s">
        <v>14</v>
      </c>
      <c r="L2471" s="4" t="s">
        <v>44</v>
      </c>
      <c r="M2471" s="8">
        <v>2</v>
      </c>
      <c r="N2471" s="5">
        <v>132.61000000000001</v>
      </c>
      <c r="O2471" s="6">
        <v>0.1</v>
      </c>
      <c r="P2471" s="5">
        <v>67.3</v>
      </c>
      <c r="Q2471" s="5">
        <f t="shared" si="152"/>
        <v>238.69800000000004</v>
      </c>
      <c r="R2471" s="5">
        <f t="shared" si="153"/>
        <v>134.6</v>
      </c>
      <c r="S2471" s="5">
        <f t="shared" si="154"/>
        <v>104.09800000000004</v>
      </c>
      <c r="T2471" s="7">
        <f t="shared" si="155"/>
        <v>0.43610755012610086</v>
      </c>
    </row>
    <row r="2472" spans="1:20" ht="15.6">
      <c r="A2472" s="2">
        <v>990</v>
      </c>
      <c r="B2472" s="3">
        <v>46354</v>
      </c>
      <c r="C2472" s="4">
        <f>YEAR(SalesDataTable[[#This Row],[Order Date]])</f>
        <v>2026</v>
      </c>
      <c r="D2472" s="16" t="str">
        <f>"Q"&amp;ROUNDUP(MONTH(SalesDataTable[[#This Row],[Order Date]])/3,0)</f>
        <v>Q4</v>
      </c>
      <c r="E2472" s="4">
        <f>MONTH(SalesDataTable[[#This Row],[Order Date]])</f>
        <v>11</v>
      </c>
      <c r="F2472" s="16" t="str">
        <f>TEXT(SalesDataTable[[#This Row],[Order Date]],"MMM")</f>
        <v>Nov</v>
      </c>
      <c r="G2472" s="4" t="s">
        <v>0</v>
      </c>
      <c r="H2472" s="4" t="s">
        <v>50</v>
      </c>
      <c r="I2472" s="4" t="s">
        <v>2</v>
      </c>
      <c r="J2472" s="4" t="s">
        <v>3</v>
      </c>
      <c r="K2472" s="4" t="s">
        <v>4</v>
      </c>
      <c r="L2472" s="4" t="s">
        <v>26</v>
      </c>
      <c r="M2472" s="8">
        <v>5</v>
      </c>
      <c r="N2472" s="5">
        <v>39.79</v>
      </c>
      <c r="O2472" s="6">
        <v>0.1</v>
      </c>
      <c r="P2472" s="5">
        <v>17.09</v>
      </c>
      <c r="Q2472" s="5">
        <f t="shared" si="152"/>
        <v>179.05500000000001</v>
      </c>
      <c r="R2472" s="5">
        <f t="shared" si="153"/>
        <v>85.45</v>
      </c>
      <c r="S2472" s="5">
        <f t="shared" si="154"/>
        <v>93.605000000000004</v>
      </c>
      <c r="T2472" s="7">
        <f t="shared" si="155"/>
        <v>0.52277233252352628</v>
      </c>
    </row>
    <row r="2473" spans="1:20" ht="15.6">
      <c r="A2473" s="2">
        <v>1134</v>
      </c>
      <c r="B2473" s="3">
        <v>46354</v>
      </c>
      <c r="C2473" s="4">
        <f>YEAR(SalesDataTable[[#This Row],[Order Date]])</f>
        <v>2026</v>
      </c>
      <c r="D2473" s="16" t="str">
        <f>"Q"&amp;ROUNDUP(MONTH(SalesDataTable[[#This Row],[Order Date]])/3,0)</f>
        <v>Q4</v>
      </c>
      <c r="E2473" s="4">
        <f>MONTH(SalesDataTable[[#This Row],[Order Date]])</f>
        <v>11</v>
      </c>
      <c r="F2473" s="16" t="str">
        <f>TEXT(SalesDataTable[[#This Row],[Order Date]],"MMM")</f>
        <v>Nov</v>
      </c>
      <c r="G2473" s="4" t="s">
        <v>20</v>
      </c>
      <c r="H2473" s="4" t="s">
        <v>21</v>
      </c>
      <c r="I2473" s="4" t="s">
        <v>2</v>
      </c>
      <c r="J2473" s="4" t="s">
        <v>3</v>
      </c>
      <c r="K2473" s="4" t="s">
        <v>14</v>
      </c>
      <c r="L2473" s="4" t="s">
        <v>15</v>
      </c>
      <c r="M2473" s="8">
        <v>2</v>
      </c>
      <c r="N2473" s="5">
        <v>36.119999999999997</v>
      </c>
      <c r="O2473" s="6">
        <v>0.1</v>
      </c>
      <c r="P2473" s="5">
        <v>13.61</v>
      </c>
      <c r="Q2473" s="5">
        <f t="shared" si="152"/>
        <v>65.015999999999991</v>
      </c>
      <c r="R2473" s="5">
        <f t="shared" si="153"/>
        <v>27.22</v>
      </c>
      <c r="S2473" s="5">
        <f t="shared" si="154"/>
        <v>37.795999999999992</v>
      </c>
      <c r="T2473" s="7">
        <f t="shared" si="155"/>
        <v>0.58133382551987201</v>
      </c>
    </row>
    <row r="2474" spans="1:20" ht="15.6">
      <c r="A2474" s="2">
        <v>1770</v>
      </c>
      <c r="B2474" s="3">
        <v>46354</v>
      </c>
      <c r="C2474" s="4">
        <f>YEAR(SalesDataTable[[#This Row],[Order Date]])</f>
        <v>2026</v>
      </c>
      <c r="D2474" s="16" t="str">
        <f>"Q"&amp;ROUNDUP(MONTH(SalesDataTable[[#This Row],[Order Date]])/3,0)</f>
        <v>Q4</v>
      </c>
      <c r="E2474" s="4">
        <f>MONTH(SalesDataTable[[#This Row],[Order Date]])</f>
        <v>11</v>
      </c>
      <c r="F2474" s="16" t="str">
        <f>TEXT(SalesDataTable[[#This Row],[Order Date]],"MMM")</f>
        <v>Nov</v>
      </c>
      <c r="G2474" s="4" t="s">
        <v>20</v>
      </c>
      <c r="H2474" s="4" t="s">
        <v>31</v>
      </c>
      <c r="I2474" s="4" t="s">
        <v>19</v>
      </c>
      <c r="J2474" s="4" t="s">
        <v>3</v>
      </c>
      <c r="K2474" s="4" t="s">
        <v>9</v>
      </c>
      <c r="L2474" s="4" t="s">
        <v>37</v>
      </c>
      <c r="M2474" s="8">
        <v>5</v>
      </c>
      <c r="N2474" s="5">
        <v>153.93</v>
      </c>
      <c r="O2474" s="6">
        <v>0.05</v>
      </c>
      <c r="P2474" s="5">
        <v>77.27</v>
      </c>
      <c r="Q2474" s="5">
        <f t="shared" si="152"/>
        <v>731.16750000000002</v>
      </c>
      <c r="R2474" s="5">
        <f t="shared" si="153"/>
        <v>386.34999999999997</v>
      </c>
      <c r="S2474" s="5">
        <f t="shared" si="154"/>
        <v>344.81750000000005</v>
      </c>
      <c r="T2474" s="7">
        <f t="shared" si="155"/>
        <v>0.4715985051304934</v>
      </c>
    </row>
    <row r="2475" spans="1:20" ht="15.6">
      <c r="A2475" s="2">
        <v>3396</v>
      </c>
      <c r="B2475" s="3">
        <v>46354</v>
      </c>
      <c r="C2475" s="4">
        <f>YEAR(SalesDataTable[[#This Row],[Order Date]])</f>
        <v>2026</v>
      </c>
      <c r="D2475" s="16" t="str">
        <f>"Q"&amp;ROUNDUP(MONTH(SalesDataTable[[#This Row],[Order Date]])/3,0)</f>
        <v>Q4</v>
      </c>
      <c r="E2475" s="4">
        <f>MONTH(SalesDataTable[[#This Row],[Order Date]])</f>
        <v>11</v>
      </c>
      <c r="F2475" s="16" t="str">
        <f>TEXT(SalesDataTable[[#This Row],[Order Date]],"MMM")</f>
        <v>Nov</v>
      </c>
      <c r="G2475" s="4" t="s">
        <v>11</v>
      </c>
      <c r="H2475" s="4" t="s">
        <v>18</v>
      </c>
      <c r="I2475" s="4" t="s">
        <v>19</v>
      </c>
      <c r="J2475" s="4" t="s">
        <v>13</v>
      </c>
      <c r="K2475" s="4" t="s">
        <v>34</v>
      </c>
      <c r="L2475" s="4" t="s">
        <v>45</v>
      </c>
      <c r="M2475" s="8">
        <v>3</v>
      </c>
      <c r="N2475" s="5">
        <v>50.67</v>
      </c>
      <c r="O2475" s="6">
        <v>0.05</v>
      </c>
      <c r="P2475" s="5">
        <v>22.25</v>
      </c>
      <c r="Q2475" s="5">
        <f t="shared" si="152"/>
        <v>144.40949999999998</v>
      </c>
      <c r="R2475" s="5">
        <f t="shared" si="153"/>
        <v>66.75</v>
      </c>
      <c r="S2475" s="5">
        <f t="shared" si="154"/>
        <v>77.65949999999998</v>
      </c>
      <c r="T2475" s="7">
        <f t="shared" si="155"/>
        <v>0.53777279195620775</v>
      </c>
    </row>
    <row r="2476" spans="1:20" ht="15.6">
      <c r="A2476" s="2">
        <v>4259</v>
      </c>
      <c r="B2476" s="3">
        <v>46354</v>
      </c>
      <c r="C2476" s="4">
        <f>YEAR(SalesDataTable[[#This Row],[Order Date]])</f>
        <v>2026</v>
      </c>
      <c r="D2476" s="16" t="str">
        <f>"Q"&amp;ROUNDUP(MONTH(SalesDataTable[[#This Row],[Order Date]])/3,0)</f>
        <v>Q4</v>
      </c>
      <c r="E2476" s="4">
        <f>MONTH(SalesDataTable[[#This Row],[Order Date]])</f>
        <v>11</v>
      </c>
      <c r="F2476" s="16" t="str">
        <f>TEXT(SalesDataTable[[#This Row],[Order Date]],"MMM")</f>
        <v>Nov</v>
      </c>
      <c r="G2476" s="4" t="s">
        <v>11</v>
      </c>
      <c r="H2476" s="4" t="s">
        <v>18</v>
      </c>
      <c r="I2476" s="4" t="s">
        <v>2</v>
      </c>
      <c r="J2476" s="4" t="s">
        <v>3</v>
      </c>
      <c r="K2476" s="4" t="s">
        <v>9</v>
      </c>
      <c r="L2476" s="4" t="s">
        <v>46</v>
      </c>
      <c r="M2476" s="8">
        <v>4</v>
      </c>
      <c r="N2476" s="5">
        <v>72.77</v>
      </c>
      <c r="O2476" s="6">
        <v>0</v>
      </c>
      <c r="P2476" s="5">
        <v>32.090000000000003</v>
      </c>
      <c r="Q2476" s="5">
        <f t="shared" si="152"/>
        <v>291.08</v>
      </c>
      <c r="R2476" s="5">
        <f t="shared" si="153"/>
        <v>128.36000000000001</v>
      </c>
      <c r="S2476" s="5">
        <f t="shared" si="154"/>
        <v>162.71999999999997</v>
      </c>
      <c r="T2476" s="7">
        <f t="shared" si="155"/>
        <v>0.55902157482479031</v>
      </c>
    </row>
    <row r="2477" spans="1:20" ht="15.6">
      <c r="A2477" s="2">
        <v>4440</v>
      </c>
      <c r="B2477" s="3">
        <v>46354</v>
      </c>
      <c r="C2477" s="4">
        <f>YEAR(SalesDataTable[[#This Row],[Order Date]])</f>
        <v>2026</v>
      </c>
      <c r="D2477" s="16" t="str">
        <f>"Q"&amp;ROUNDUP(MONTH(SalesDataTable[[#This Row],[Order Date]])/3,0)</f>
        <v>Q4</v>
      </c>
      <c r="E2477" s="4">
        <f>MONTH(SalesDataTable[[#This Row],[Order Date]])</f>
        <v>11</v>
      </c>
      <c r="F2477" s="16" t="str">
        <f>TEXT(SalesDataTable[[#This Row],[Order Date]],"MMM")</f>
        <v>Nov</v>
      </c>
      <c r="G2477" s="4" t="s">
        <v>11</v>
      </c>
      <c r="H2477" s="4" t="s">
        <v>39</v>
      </c>
      <c r="I2477" s="4" t="s">
        <v>28</v>
      </c>
      <c r="J2477" s="4" t="s">
        <v>13</v>
      </c>
      <c r="K2477" s="4" t="s">
        <v>14</v>
      </c>
      <c r="L2477" s="4" t="s">
        <v>32</v>
      </c>
      <c r="M2477" s="8">
        <v>1</v>
      </c>
      <c r="N2477" s="5">
        <v>46.45</v>
      </c>
      <c r="O2477" s="6">
        <v>0.1</v>
      </c>
      <c r="P2477" s="5">
        <v>17.96</v>
      </c>
      <c r="Q2477" s="5">
        <f t="shared" si="152"/>
        <v>41.805000000000007</v>
      </c>
      <c r="R2477" s="5">
        <f t="shared" si="153"/>
        <v>17.96</v>
      </c>
      <c r="S2477" s="5">
        <f t="shared" si="154"/>
        <v>23.845000000000006</v>
      </c>
      <c r="T2477" s="7">
        <f t="shared" si="155"/>
        <v>0.57038631742614521</v>
      </c>
    </row>
    <row r="2478" spans="1:20" ht="15.6">
      <c r="A2478" s="2">
        <v>5115</v>
      </c>
      <c r="B2478" s="3">
        <v>46354</v>
      </c>
      <c r="C2478" s="4">
        <f>YEAR(SalesDataTable[[#This Row],[Order Date]])</f>
        <v>2026</v>
      </c>
      <c r="D2478" s="16" t="str">
        <f>"Q"&amp;ROUNDUP(MONTH(SalesDataTable[[#This Row],[Order Date]])/3,0)</f>
        <v>Q4</v>
      </c>
      <c r="E2478" s="4">
        <f>MONTH(SalesDataTable[[#This Row],[Order Date]])</f>
        <v>11</v>
      </c>
      <c r="F2478" s="16" t="str">
        <f>TEXT(SalesDataTable[[#This Row],[Order Date]],"MMM")</f>
        <v>Nov</v>
      </c>
      <c r="G2478" s="4" t="s">
        <v>0</v>
      </c>
      <c r="H2478" s="4" t="s">
        <v>50</v>
      </c>
      <c r="I2478" s="4" t="s">
        <v>2</v>
      </c>
      <c r="J2478" s="4" t="s">
        <v>13</v>
      </c>
      <c r="K2478" s="4" t="s">
        <v>14</v>
      </c>
      <c r="L2478" s="4" t="s">
        <v>48</v>
      </c>
      <c r="M2478" s="8">
        <v>1</v>
      </c>
      <c r="N2478" s="5">
        <v>165.75</v>
      </c>
      <c r="O2478" s="6">
        <v>0.2</v>
      </c>
      <c r="P2478" s="5">
        <v>89.16</v>
      </c>
      <c r="Q2478" s="5">
        <f t="shared" si="152"/>
        <v>132.6</v>
      </c>
      <c r="R2478" s="5">
        <f t="shared" si="153"/>
        <v>89.16</v>
      </c>
      <c r="S2478" s="5">
        <f t="shared" si="154"/>
        <v>43.44</v>
      </c>
      <c r="T2478" s="7">
        <f t="shared" si="155"/>
        <v>0.32760180995475113</v>
      </c>
    </row>
    <row r="2479" spans="1:20" ht="15.6">
      <c r="A2479" s="2">
        <v>5136</v>
      </c>
      <c r="B2479" s="3">
        <v>46354</v>
      </c>
      <c r="C2479" s="4">
        <f>YEAR(SalesDataTable[[#This Row],[Order Date]])</f>
        <v>2026</v>
      </c>
      <c r="D2479" s="16" t="str">
        <f>"Q"&amp;ROUNDUP(MONTH(SalesDataTable[[#This Row],[Order Date]])/3,0)</f>
        <v>Q4</v>
      </c>
      <c r="E2479" s="4">
        <f>MONTH(SalesDataTable[[#This Row],[Order Date]])</f>
        <v>11</v>
      </c>
      <c r="F2479" s="16" t="str">
        <f>TEXT(SalesDataTable[[#This Row],[Order Date]],"MMM")</f>
        <v>Nov</v>
      </c>
      <c r="G2479" s="4" t="s">
        <v>11</v>
      </c>
      <c r="H2479" s="4" t="s">
        <v>12</v>
      </c>
      <c r="I2479" s="4" t="s">
        <v>28</v>
      </c>
      <c r="J2479" s="4" t="s">
        <v>13</v>
      </c>
      <c r="K2479" s="4" t="s">
        <v>23</v>
      </c>
      <c r="L2479" s="4" t="s">
        <v>29</v>
      </c>
      <c r="M2479" s="8">
        <v>4</v>
      </c>
      <c r="N2479" s="5">
        <v>198.02</v>
      </c>
      <c r="O2479" s="6">
        <v>0.05</v>
      </c>
      <c r="P2479" s="5">
        <v>103.82</v>
      </c>
      <c r="Q2479" s="5">
        <f t="shared" si="152"/>
        <v>752.476</v>
      </c>
      <c r="R2479" s="5">
        <f t="shared" si="153"/>
        <v>415.28</v>
      </c>
      <c r="S2479" s="5">
        <f t="shared" si="154"/>
        <v>337.19600000000003</v>
      </c>
      <c r="T2479" s="7">
        <f t="shared" si="155"/>
        <v>0.44811528872681655</v>
      </c>
    </row>
    <row r="2480" spans="1:20" ht="15.6">
      <c r="A2480" s="2">
        <v>562</v>
      </c>
      <c r="B2480" s="3">
        <v>46355</v>
      </c>
      <c r="C2480" s="4">
        <f>YEAR(SalesDataTable[[#This Row],[Order Date]])</f>
        <v>2026</v>
      </c>
      <c r="D2480" s="16" t="str">
        <f>"Q"&amp;ROUNDUP(MONTH(SalesDataTable[[#This Row],[Order Date]])/3,0)</f>
        <v>Q4</v>
      </c>
      <c r="E2480" s="4">
        <f>MONTH(SalesDataTable[[#This Row],[Order Date]])</f>
        <v>11</v>
      </c>
      <c r="F2480" s="16" t="str">
        <f>TEXT(SalesDataTable[[#This Row],[Order Date]],"MMM")</f>
        <v>Nov</v>
      </c>
      <c r="G2480" s="4" t="s">
        <v>6</v>
      </c>
      <c r="H2480" s="4" t="s">
        <v>43</v>
      </c>
      <c r="I2480" s="4" t="s">
        <v>2</v>
      </c>
      <c r="J2480" s="4" t="s">
        <v>13</v>
      </c>
      <c r="K2480" s="4" t="s">
        <v>14</v>
      </c>
      <c r="L2480" s="4" t="s">
        <v>32</v>
      </c>
      <c r="M2480" s="8">
        <v>1</v>
      </c>
      <c r="N2480" s="5">
        <v>46.3</v>
      </c>
      <c r="O2480" s="6">
        <v>0.2</v>
      </c>
      <c r="P2480" s="5">
        <v>18.78</v>
      </c>
      <c r="Q2480" s="5">
        <f t="shared" si="152"/>
        <v>37.04</v>
      </c>
      <c r="R2480" s="5">
        <f t="shared" si="153"/>
        <v>18.78</v>
      </c>
      <c r="S2480" s="5">
        <f t="shared" si="154"/>
        <v>18.259999999999998</v>
      </c>
      <c r="T2480" s="7">
        <f t="shared" si="155"/>
        <v>0.49298056155507552</v>
      </c>
    </row>
    <row r="2481" spans="1:20" ht="15.6">
      <c r="A2481" s="2">
        <v>806</v>
      </c>
      <c r="B2481" s="3">
        <v>46355</v>
      </c>
      <c r="C2481" s="4">
        <f>YEAR(SalesDataTable[[#This Row],[Order Date]])</f>
        <v>2026</v>
      </c>
      <c r="D2481" s="16" t="str">
        <f>"Q"&amp;ROUNDUP(MONTH(SalesDataTable[[#This Row],[Order Date]])/3,0)</f>
        <v>Q4</v>
      </c>
      <c r="E2481" s="4">
        <f>MONTH(SalesDataTable[[#This Row],[Order Date]])</f>
        <v>11</v>
      </c>
      <c r="F2481" s="16" t="str">
        <f>TEXT(SalesDataTable[[#This Row],[Order Date]],"MMM")</f>
        <v>Nov</v>
      </c>
      <c r="G2481" s="4" t="s">
        <v>0</v>
      </c>
      <c r="H2481" s="4" t="s">
        <v>50</v>
      </c>
      <c r="I2481" s="4" t="s">
        <v>28</v>
      </c>
      <c r="J2481" s="4" t="s">
        <v>3</v>
      </c>
      <c r="K2481" s="4" t="s">
        <v>34</v>
      </c>
      <c r="L2481" s="4" t="s">
        <v>35</v>
      </c>
      <c r="M2481" s="8">
        <v>1</v>
      </c>
      <c r="N2481" s="5">
        <v>39.659999999999997</v>
      </c>
      <c r="O2481" s="6">
        <v>0</v>
      </c>
      <c r="P2481" s="5">
        <v>14.76</v>
      </c>
      <c r="Q2481" s="5">
        <f t="shared" si="152"/>
        <v>39.659999999999997</v>
      </c>
      <c r="R2481" s="5">
        <f t="shared" si="153"/>
        <v>14.76</v>
      </c>
      <c r="S2481" s="5">
        <f t="shared" si="154"/>
        <v>24.9</v>
      </c>
      <c r="T2481" s="7">
        <f t="shared" si="155"/>
        <v>0.62783661119515888</v>
      </c>
    </row>
    <row r="2482" spans="1:20" ht="15.6">
      <c r="A2482" s="2">
        <v>3150</v>
      </c>
      <c r="B2482" s="3">
        <v>46355</v>
      </c>
      <c r="C2482" s="4">
        <f>YEAR(SalesDataTable[[#This Row],[Order Date]])</f>
        <v>2026</v>
      </c>
      <c r="D2482" s="16" t="str">
        <f>"Q"&amp;ROUNDUP(MONTH(SalesDataTable[[#This Row],[Order Date]])/3,0)</f>
        <v>Q4</v>
      </c>
      <c r="E2482" s="4">
        <f>MONTH(SalesDataTable[[#This Row],[Order Date]])</f>
        <v>11</v>
      </c>
      <c r="F2482" s="16" t="str">
        <f>TEXT(SalesDataTable[[#This Row],[Order Date]],"MMM")</f>
        <v>Nov</v>
      </c>
      <c r="G2482" s="4" t="s">
        <v>6</v>
      </c>
      <c r="H2482" s="4" t="s">
        <v>27</v>
      </c>
      <c r="I2482" s="4" t="s">
        <v>2</v>
      </c>
      <c r="J2482" s="4" t="s">
        <v>13</v>
      </c>
      <c r="K2482" s="4" t="s">
        <v>23</v>
      </c>
      <c r="L2482" s="4" t="s">
        <v>40</v>
      </c>
      <c r="M2482" s="8">
        <v>3</v>
      </c>
      <c r="N2482" s="5">
        <v>80.72</v>
      </c>
      <c r="O2482" s="6">
        <v>0.05</v>
      </c>
      <c r="P2482" s="5">
        <v>39.130000000000003</v>
      </c>
      <c r="Q2482" s="5">
        <f t="shared" si="152"/>
        <v>230.05199999999999</v>
      </c>
      <c r="R2482" s="5">
        <f t="shared" si="153"/>
        <v>117.39000000000001</v>
      </c>
      <c r="S2482" s="5">
        <f t="shared" si="154"/>
        <v>112.66199999999998</v>
      </c>
      <c r="T2482" s="7">
        <f t="shared" si="155"/>
        <v>0.48972406238589528</v>
      </c>
    </row>
    <row r="2483" spans="1:20" ht="15.6">
      <c r="A2483" s="2">
        <v>4847</v>
      </c>
      <c r="B2483" s="3">
        <v>46355</v>
      </c>
      <c r="C2483" s="4">
        <f>YEAR(SalesDataTable[[#This Row],[Order Date]])</f>
        <v>2026</v>
      </c>
      <c r="D2483" s="16" t="str">
        <f>"Q"&amp;ROUNDUP(MONTH(SalesDataTable[[#This Row],[Order Date]])/3,0)</f>
        <v>Q4</v>
      </c>
      <c r="E2483" s="4">
        <f>MONTH(SalesDataTable[[#This Row],[Order Date]])</f>
        <v>11</v>
      </c>
      <c r="F2483" s="16" t="str">
        <f>TEXT(SalesDataTable[[#This Row],[Order Date]],"MMM")</f>
        <v>Nov</v>
      </c>
      <c r="G2483" s="4" t="s">
        <v>6</v>
      </c>
      <c r="H2483" s="4" t="s">
        <v>49</v>
      </c>
      <c r="I2483" s="4" t="s">
        <v>28</v>
      </c>
      <c r="J2483" s="4" t="s">
        <v>13</v>
      </c>
      <c r="K2483" s="4" t="s">
        <v>14</v>
      </c>
      <c r="L2483" s="4" t="s">
        <v>15</v>
      </c>
      <c r="M2483" s="8">
        <v>2</v>
      </c>
      <c r="N2483" s="5">
        <v>35.51</v>
      </c>
      <c r="O2483" s="6">
        <v>0.05</v>
      </c>
      <c r="P2483" s="5">
        <v>13.24</v>
      </c>
      <c r="Q2483" s="5">
        <f t="shared" si="152"/>
        <v>67.468999999999994</v>
      </c>
      <c r="R2483" s="5">
        <f t="shared" si="153"/>
        <v>26.48</v>
      </c>
      <c r="S2483" s="5">
        <f t="shared" si="154"/>
        <v>40.98899999999999</v>
      </c>
      <c r="T2483" s="7">
        <f t="shared" si="155"/>
        <v>0.60752345521646967</v>
      </c>
    </row>
    <row r="2484" spans="1:20" ht="15.6">
      <c r="A2484" s="2">
        <v>221</v>
      </c>
      <c r="B2484" s="3">
        <v>46356</v>
      </c>
      <c r="C2484" s="4">
        <f>YEAR(SalesDataTable[[#This Row],[Order Date]])</f>
        <v>2026</v>
      </c>
      <c r="D2484" s="16" t="str">
        <f>"Q"&amp;ROUNDUP(MONTH(SalesDataTable[[#This Row],[Order Date]])/3,0)</f>
        <v>Q4</v>
      </c>
      <c r="E2484" s="4">
        <f>MONTH(SalesDataTable[[#This Row],[Order Date]])</f>
        <v>11</v>
      </c>
      <c r="F2484" s="16" t="str">
        <f>TEXT(SalesDataTable[[#This Row],[Order Date]],"MMM")</f>
        <v>Nov</v>
      </c>
      <c r="G2484" s="4" t="s">
        <v>20</v>
      </c>
      <c r="H2484" s="4" t="s">
        <v>33</v>
      </c>
      <c r="I2484" s="4" t="s">
        <v>19</v>
      </c>
      <c r="J2484" s="4" t="s">
        <v>16</v>
      </c>
      <c r="K2484" s="4" t="s">
        <v>14</v>
      </c>
      <c r="L2484" s="4" t="s">
        <v>44</v>
      </c>
      <c r="M2484" s="8">
        <v>1</v>
      </c>
      <c r="N2484" s="5">
        <v>132.06</v>
      </c>
      <c r="O2484" s="6">
        <v>0.15</v>
      </c>
      <c r="P2484" s="5">
        <v>67.53</v>
      </c>
      <c r="Q2484" s="5">
        <f t="shared" si="152"/>
        <v>112.251</v>
      </c>
      <c r="R2484" s="5">
        <f t="shared" si="153"/>
        <v>67.53</v>
      </c>
      <c r="S2484" s="5">
        <f t="shared" si="154"/>
        <v>44.721000000000004</v>
      </c>
      <c r="T2484" s="7">
        <f t="shared" si="155"/>
        <v>0.39840179597509157</v>
      </c>
    </row>
    <row r="2485" spans="1:20" ht="15.6">
      <c r="A2485" s="2">
        <v>630</v>
      </c>
      <c r="B2485" s="3">
        <v>46356</v>
      </c>
      <c r="C2485" s="4">
        <f>YEAR(SalesDataTable[[#This Row],[Order Date]])</f>
        <v>2026</v>
      </c>
      <c r="D2485" s="16" t="str">
        <f>"Q"&amp;ROUNDUP(MONTH(SalesDataTable[[#This Row],[Order Date]])/3,0)</f>
        <v>Q4</v>
      </c>
      <c r="E2485" s="4">
        <f>MONTH(SalesDataTable[[#This Row],[Order Date]])</f>
        <v>11</v>
      </c>
      <c r="F2485" s="16" t="str">
        <f>TEXT(SalesDataTable[[#This Row],[Order Date]],"MMM")</f>
        <v>Nov</v>
      </c>
      <c r="G2485" s="4" t="s">
        <v>20</v>
      </c>
      <c r="H2485" s="4" t="s">
        <v>33</v>
      </c>
      <c r="I2485" s="4" t="s">
        <v>2</v>
      </c>
      <c r="J2485" s="4" t="s">
        <v>16</v>
      </c>
      <c r="K2485" s="4" t="s">
        <v>4</v>
      </c>
      <c r="L2485" s="4" t="s">
        <v>26</v>
      </c>
      <c r="M2485" s="8">
        <v>3</v>
      </c>
      <c r="N2485" s="5">
        <v>41.07</v>
      </c>
      <c r="O2485" s="6">
        <v>0.1</v>
      </c>
      <c r="P2485" s="5">
        <v>16.86</v>
      </c>
      <c r="Q2485" s="5">
        <f t="shared" si="152"/>
        <v>110.88900000000001</v>
      </c>
      <c r="R2485" s="5">
        <f t="shared" si="153"/>
        <v>50.58</v>
      </c>
      <c r="S2485" s="5">
        <f t="shared" si="154"/>
        <v>60.309000000000012</v>
      </c>
      <c r="T2485" s="7">
        <f t="shared" si="155"/>
        <v>0.54386819251684126</v>
      </c>
    </row>
    <row r="2486" spans="1:20" ht="15.6">
      <c r="A2486" s="2">
        <v>1789</v>
      </c>
      <c r="B2486" s="3">
        <v>46356</v>
      </c>
      <c r="C2486" s="4">
        <f>YEAR(SalesDataTable[[#This Row],[Order Date]])</f>
        <v>2026</v>
      </c>
      <c r="D2486" s="16" t="str">
        <f>"Q"&amp;ROUNDUP(MONTH(SalesDataTable[[#This Row],[Order Date]])/3,0)</f>
        <v>Q4</v>
      </c>
      <c r="E2486" s="4">
        <f>MONTH(SalesDataTable[[#This Row],[Order Date]])</f>
        <v>11</v>
      </c>
      <c r="F2486" s="16" t="str">
        <f>TEXT(SalesDataTable[[#This Row],[Order Date]],"MMM")</f>
        <v>Nov</v>
      </c>
      <c r="G2486" s="4" t="s">
        <v>6</v>
      </c>
      <c r="H2486" s="4" t="s">
        <v>43</v>
      </c>
      <c r="I2486" s="4" t="s">
        <v>2</v>
      </c>
      <c r="J2486" s="4" t="s">
        <v>13</v>
      </c>
      <c r="K2486" s="4" t="s">
        <v>9</v>
      </c>
      <c r="L2486" s="4" t="s">
        <v>37</v>
      </c>
      <c r="M2486" s="8">
        <v>2</v>
      </c>
      <c r="N2486" s="5">
        <v>151.49</v>
      </c>
      <c r="O2486" s="6">
        <v>0.1</v>
      </c>
      <c r="P2486" s="5">
        <v>81.39</v>
      </c>
      <c r="Q2486" s="5">
        <f t="shared" si="152"/>
        <v>272.68200000000002</v>
      </c>
      <c r="R2486" s="5">
        <f t="shared" si="153"/>
        <v>162.78</v>
      </c>
      <c r="S2486" s="5">
        <f t="shared" si="154"/>
        <v>109.90200000000002</v>
      </c>
      <c r="T2486" s="7">
        <f t="shared" si="155"/>
        <v>0.40304090479019522</v>
      </c>
    </row>
    <row r="2487" spans="1:20" ht="15.6">
      <c r="A2487" s="2">
        <v>1947</v>
      </c>
      <c r="B2487" s="3">
        <v>46356</v>
      </c>
      <c r="C2487" s="4">
        <f>YEAR(SalesDataTable[[#This Row],[Order Date]])</f>
        <v>2026</v>
      </c>
      <c r="D2487" s="16" t="str">
        <f>"Q"&amp;ROUNDUP(MONTH(SalesDataTable[[#This Row],[Order Date]])/3,0)</f>
        <v>Q4</v>
      </c>
      <c r="E2487" s="4">
        <f>MONTH(SalesDataTable[[#This Row],[Order Date]])</f>
        <v>11</v>
      </c>
      <c r="F2487" s="16" t="str">
        <f>TEXT(SalesDataTable[[#This Row],[Order Date]],"MMM")</f>
        <v>Nov</v>
      </c>
      <c r="G2487" s="4" t="s">
        <v>0</v>
      </c>
      <c r="H2487" s="4" t="s">
        <v>1</v>
      </c>
      <c r="I2487" s="4" t="s">
        <v>19</v>
      </c>
      <c r="J2487" s="4" t="s">
        <v>16</v>
      </c>
      <c r="K2487" s="4" t="s">
        <v>34</v>
      </c>
      <c r="L2487" s="4" t="s">
        <v>42</v>
      </c>
      <c r="M2487" s="8">
        <v>1</v>
      </c>
      <c r="N2487" s="5">
        <v>35.729999999999997</v>
      </c>
      <c r="O2487" s="6">
        <v>0.2</v>
      </c>
      <c r="P2487" s="5">
        <v>14.33</v>
      </c>
      <c r="Q2487" s="5">
        <f t="shared" si="152"/>
        <v>28.584</v>
      </c>
      <c r="R2487" s="5">
        <f t="shared" si="153"/>
        <v>14.33</v>
      </c>
      <c r="S2487" s="5">
        <f t="shared" si="154"/>
        <v>14.254</v>
      </c>
      <c r="T2487" s="7">
        <f t="shared" si="155"/>
        <v>0.49867058494262523</v>
      </c>
    </row>
    <row r="2488" spans="1:20" ht="15.6">
      <c r="A2488" s="2">
        <v>2279</v>
      </c>
      <c r="B2488" s="3">
        <v>46356</v>
      </c>
      <c r="C2488" s="4">
        <f>YEAR(SalesDataTable[[#This Row],[Order Date]])</f>
        <v>2026</v>
      </c>
      <c r="D2488" s="16" t="str">
        <f>"Q"&amp;ROUNDUP(MONTH(SalesDataTable[[#This Row],[Order Date]])/3,0)</f>
        <v>Q4</v>
      </c>
      <c r="E2488" s="4">
        <f>MONTH(SalesDataTable[[#This Row],[Order Date]])</f>
        <v>11</v>
      </c>
      <c r="F2488" s="16" t="str">
        <f>TEXT(SalesDataTable[[#This Row],[Order Date]],"MMM")</f>
        <v>Nov</v>
      </c>
      <c r="G2488" s="4" t="s">
        <v>0</v>
      </c>
      <c r="H2488" s="4" t="s">
        <v>1</v>
      </c>
      <c r="I2488" s="4" t="s">
        <v>19</v>
      </c>
      <c r="J2488" s="4" t="s">
        <v>3</v>
      </c>
      <c r="K2488" s="4" t="s">
        <v>4</v>
      </c>
      <c r="L2488" s="4" t="s">
        <v>22</v>
      </c>
      <c r="M2488" s="8">
        <v>2</v>
      </c>
      <c r="N2488" s="5">
        <v>50.38</v>
      </c>
      <c r="O2488" s="6">
        <v>0.1</v>
      </c>
      <c r="P2488" s="5">
        <v>22.41</v>
      </c>
      <c r="Q2488" s="5">
        <f t="shared" si="152"/>
        <v>90.684000000000012</v>
      </c>
      <c r="R2488" s="5">
        <f t="shared" si="153"/>
        <v>44.82</v>
      </c>
      <c r="S2488" s="5">
        <f t="shared" si="154"/>
        <v>45.864000000000011</v>
      </c>
      <c r="T2488" s="7">
        <f t="shared" si="155"/>
        <v>0.50575625248114342</v>
      </c>
    </row>
    <row r="2489" spans="1:20" ht="15.6">
      <c r="A2489" s="2">
        <v>2439</v>
      </c>
      <c r="B2489" s="3">
        <v>46356</v>
      </c>
      <c r="C2489" s="4">
        <f>YEAR(SalesDataTable[[#This Row],[Order Date]])</f>
        <v>2026</v>
      </c>
      <c r="D2489" s="16" t="str">
        <f>"Q"&amp;ROUNDUP(MONTH(SalesDataTable[[#This Row],[Order Date]])/3,0)</f>
        <v>Q4</v>
      </c>
      <c r="E2489" s="4">
        <f>MONTH(SalesDataTable[[#This Row],[Order Date]])</f>
        <v>11</v>
      </c>
      <c r="F2489" s="16" t="str">
        <f>TEXT(SalesDataTable[[#This Row],[Order Date]],"MMM")</f>
        <v>Nov</v>
      </c>
      <c r="G2489" s="4" t="s">
        <v>0</v>
      </c>
      <c r="H2489" s="4" t="s">
        <v>36</v>
      </c>
      <c r="I2489" s="4" t="s">
        <v>2</v>
      </c>
      <c r="J2489" s="4" t="s">
        <v>16</v>
      </c>
      <c r="K2489" s="4" t="s">
        <v>34</v>
      </c>
      <c r="L2489" s="4" t="s">
        <v>42</v>
      </c>
      <c r="M2489" s="8">
        <v>1</v>
      </c>
      <c r="N2489" s="5">
        <v>35.67</v>
      </c>
      <c r="O2489" s="6">
        <v>0.1</v>
      </c>
      <c r="P2489" s="5">
        <v>13.81</v>
      </c>
      <c r="Q2489" s="5">
        <f t="shared" si="152"/>
        <v>32.103000000000002</v>
      </c>
      <c r="R2489" s="5">
        <f t="shared" si="153"/>
        <v>13.81</v>
      </c>
      <c r="S2489" s="5">
        <f t="shared" si="154"/>
        <v>18.292999999999999</v>
      </c>
      <c r="T2489" s="7">
        <f t="shared" si="155"/>
        <v>0.5698221350029592</v>
      </c>
    </row>
    <row r="2490" spans="1:20" ht="15.6">
      <c r="A2490" s="2">
        <v>2540</v>
      </c>
      <c r="B2490" s="3">
        <v>46356</v>
      </c>
      <c r="C2490" s="4">
        <f>YEAR(SalesDataTable[[#This Row],[Order Date]])</f>
        <v>2026</v>
      </c>
      <c r="D2490" s="16" t="str">
        <f>"Q"&amp;ROUNDUP(MONTH(SalesDataTable[[#This Row],[Order Date]])/3,0)</f>
        <v>Q4</v>
      </c>
      <c r="E2490" s="4">
        <f>MONTH(SalesDataTable[[#This Row],[Order Date]])</f>
        <v>11</v>
      </c>
      <c r="F2490" s="16" t="str">
        <f>TEXT(SalesDataTable[[#This Row],[Order Date]],"MMM")</f>
        <v>Nov</v>
      </c>
      <c r="G2490" s="4" t="s">
        <v>6</v>
      </c>
      <c r="H2490" s="4" t="s">
        <v>49</v>
      </c>
      <c r="I2490" s="4" t="s">
        <v>8</v>
      </c>
      <c r="J2490" s="4" t="s">
        <v>16</v>
      </c>
      <c r="K2490" s="4" t="s">
        <v>23</v>
      </c>
      <c r="L2490" s="4" t="s">
        <v>40</v>
      </c>
      <c r="M2490" s="8">
        <v>12</v>
      </c>
      <c r="N2490" s="5">
        <v>81.150000000000006</v>
      </c>
      <c r="O2490" s="6">
        <v>0.15</v>
      </c>
      <c r="P2490" s="5">
        <v>39.590000000000003</v>
      </c>
      <c r="Q2490" s="5">
        <f t="shared" si="152"/>
        <v>827.73</v>
      </c>
      <c r="R2490" s="5">
        <f t="shared" si="153"/>
        <v>475.08000000000004</v>
      </c>
      <c r="S2490" s="5">
        <f t="shared" si="154"/>
        <v>352.65</v>
      </c>
      <c r="T2490" s="7">
        <f t="shared" si="155"/>
        <v>0.42604472472907828</v>
      </c>
    </row>
    <row r="2491" spans="1:20" ht="15.6">
      <c r="A2491" s="2">
        <v>2747</v>
      </c>
      <c r="B2491" s="3">
        <v>46356</v>
      </c>
      <c r="C2491" s="4">
        <f>YEAR(SalesDataTable[[#This Row],[Order Date]])</f>
        <v>2026</v>
      </c>
      <c r="D2491" s="16" t="str">
        <f>"Q"&amp;ROUNDUP(MONTH(SalesDataTable[[#This Row],[Order Date]])/3,0)</f>
        <v>Q4</v>
      </c>
      <c r="E2491" s="4">
        <f>MONTH(SalesDataTable[[#This Row],[Order Date]])</f>
        <v>11</v>
      </c>
      <c r="F2491" s="16" t="str">
        <f>TEXT(SalesDataTable[[#This Row],[Order Date]],"MMM")</f>
        <v>Nov</v>
      </c>
      <c r="G2491" s="4" t="s">
        <v>0</v>
      </c>
      <c r="H2491" s="4" t="s">
        <v>50</v>
      </c>
      <c r="I2491" s="4" t="s">
        <v>19</v>
      </c>
      <c r="J2491" s="4" t="s">
        <v>3</v>
      </c>
      <c r="K2491" s="4" t="s">
        <v>23</v>
      </c>
      <c r="L2491" s="4" t="s">
        <v>29</v>
      </c>
      <c r="M2491" s="8">
        <v>1</v>
      </c>
      <c r="N2491" s="5">
        <v>194.73</v>
      </c>
      <c r="O2491" s="6">
        <v>0</v>
      </c>
      <c r="P2491" s="5">
        <v>104.48</v>
      </c>
      <c r="Q2491" s="5">
        <f t="shared" si="152"/>
        <v>194.73</v>
      </c>
      <c r="R2491" s="5">
        <f t="shared" si="153"/>
        <v>104.48</v>
      </c>
      <c r="S2491" s="5">
        <f t="shared" si="154"/>
        <v>90.249999999999986</v>
      </c>
      <c r="T2491" s="7">
        <f t="shared" si="155"/>
        <v>0.46346222975401835</v>
      </c>
    </row>
    <row r="2492" spans="1:20" ht="15.6">
      <c r="A2492" s="2">
        <v>3094</v>
      </c>
      <c r="B2492" s="3">
        <v>46356</v>
      </c>
      <c r="C2492" s="4">
        <f>YEAR(SalesDataTable[[#This Row],[Order Date]])</f>
        <v>2026</v>
      </c>
      <c r="D2492" s="16" t="str">
        <f>"Q"&amp;ROUNDUP(MONTH(SalesDataTable[[#This Row],[Order Date]])/3,0)</f>
        <v>Q4</v>
      </c>
      <c r="E2492" s="4">
        <f>MONTH(SalesDataTable[[#This Row],[Order Date]])</f>
        <v>11</v>
      </c>
      <c r="F2492" s="16" t="str">
        <f>TEXT(SalesDataTable[[#This Row],[Order Date]],"MMM")</f>
        <v>Nov</v>
      </c>
      <c r="G2492" s="4" t="s">
        <v>6</v>
      </c>
      <c r="H2492" s="4" t="s">
        <v>7</v>
      </c>
      <c r="I2492" s="4" t="s">
        <v>28</v>
      </c>
      <c r="J2492" s="4" t="s">
        <v>16</v>
      </c>
      <c r="K2492" s="4" t="s">
        <v>23</v>
      </c>
      <c r="L2492" s="4" t="s">
        <v>51</v>
      </c>
      <c r="M2492" s="8">
        <v>2</v>
      </c>
      <c r="N2492" s="5">
        <v>122.18</v>
      </c>
      <c r="O2492" s="6">
        <v>0.15</v>
      </c>
      <c r="P2492" s="5">
        <v>61.3</v>
      </c>
      <c r="Q2492" s="5">
        <f t="shared" si="152"/>
        <v>207.70600000000002</v>
      </c>
      <c r="R2492" s="5">
        <f t="shared" si="153"/>
        <v>122.6</v>
      </c>
      <c r="S2492" s="5">
        <f t="shared" si="154"/>
        <v>85.106000000000023</v>
      </c>
      <c r="T2492" s="7">
        <f t="shared" si="155"/>
        <v>0.40974261696821479</v>
      </c>
    </row>
    <row r="2493" spans="1:20" ht="15.6">
      <c r="A2493" s="2">
        <v>3359</v>
      </c>
      <c r="B2493" s="3">
        <v>46356</v>
      </c>
      <c r="C2493" s="4">
        <f>YEAR(SalesDataTable[[#This Row],[Order Date]])</f>
        <v>2026</v>
      </c>
      <c r="D2493" s="16" t="str">
        <f>"Q"&amp;ROUNDUP(MONTH(SalesDataTable[[#This Row],[Order Date]])/3,0)</f>
        <v>Q4</v>
      </c>
      <c r="E2493" s="4">
        <f>MONTH(SalesDataTable[[#This Row],[Order Date]])</f>
        <v>11</v>
      </c>
      <c r="F2493" s="16" t="str">
        <f>TEXT(SalesDataTable[[#This Row],[Order Date]],"MMM")</f>
        <v>Nov</v>
      </c>
      <c r="G2493" s="4" t="s">
        <v>20</v>
      </c>
      <c r="H2493" s="4" t="s">
        <v>47</v>
      </c>
      <c r="I2493" s="4" t="s">
        <v>2</v>
      </c>
      <c r="J2493" s="4" t="s">
        <v>3</v>
      </c>
      <c r="K2493" s="4" t="s">
        <v>23</v>
      </c>
      <c r="L2493" s="4" t="s">
        <v>40</v>
      </c>
      <c r="M2493" s="8">
        <v>1</v>
      </c>
      <c r="N2493" s="5">
        <v>83.14</v>
      </c>
      <c r="O2493" s="6">
        <v>0</v>
      </c>
      <c r="P2493" s="5">
        <v>39.369999999999997</v>
      </c>
      <c r="Q2493" s="5">
        <f t="shared" si="152"/>
        <v>83.14</v>
      </c>
      <c r="R2493" s="5">
        <f t="shared" si="153"/>
        <v>39.369999999999997</v>
      </c>
      <c r="S2493" s="5">
        <f t="shared" si="154"/>
        <v>43.77</v>
      </c>
      <c r="T2493" s="7">
        <f t="shared" si="155"/>
        <v>0.52646139042578788</v>
      </c>
    </row>
    <row r="2494" spans="1:20" ht="15.6">
      <c r="A2494" s="2">
        <v>3473</v>
      </c>
      <c r="B2494" s="3">
        <v>46356</v>
      </c>
      <c r="C2494" s="4">
        <f>YEAR(SalesDataTable[[#This Row],[Order Date]])</f>
        <v>2026</v>
      </c>
      <c r="D2494" s="16" t="str">
        <f>"Q"&amp;ROUNDUP(MONTH(SalesDataTable[[#This Row],[Order Date]])/3,0)</f>
        <v>Q4</v>
      </c>
      <c r="E2494" s="4">
        <f>MONTH(SalesDataTable[[#This Row],[Order Date]])</f>
        <v>11</v>
      </c>
      <c r="F2494" s="16" t="str">
        <f>TEXT(SalesDataTable[[#This Row],[Order Date]],"MMM")</f>
        <v>Nov</v>
      </c>
      <c r="G2494" s="4" t="s">
        <v>11</v>
      </c>
      <c r="H2494" s="4" t="s">
        <v>25</v>
      </c>
      <c r="I2494" s="4" t="s">
        <v>2</v>
      </c>
      <c r="J2494" s="4" t="s">
        <v>3</v>
      </c>
      <c r="K2494" s="4" t="s">
        <v>4</v>
      </c>
      <c r="L2494" s="4" t="s">
        <v>5</v>
      </c>
      <c r="M2494" s="8">
        <v>1</v>
      </c>
      <c r="N2494" s="5">
        <v>80.97</v>
      </c>
      <c r="O2494" s="6">
        <v>0</v>
      </c>
      <c r="P2494" s="5">
        <v>43.64</v>
      </c>
      <c r="Q2494" s="5">
        <f t="shared" si="152"/>
        <v>80.97</v>
      </c>
      <c r="R2494" s="5">
        <f t="shared" si="153"/>
        <v>43.64</v>
      </c>
      <c r="S2494" s="5">
        <f t="shared" si="154"/>
        <v>37.33</v>
      </c>
      <c r="T2494" s="7">
        <f t="shared" si="155"/>
        <v>0.4610349512164999</v>
      </c>
    </row>
    <row r="2495" spans="1:20" ht="15.6">
      <c r="A2495" s="2">
        <v>3589</v>
      </c>
      <c r="B2495" s="3">
        <v>46356</v>
      </c>
      <c r="C2495" s="4">
        <f>YEAR(SalesDataTable[[#This Row],[Order Date]])</f>
        <v>2026</v>
      </c>
      <c r="D2495" s="16" t="str">
        <f>"Q"&amp;ROUNDUP(MONTH(SalesDataTable[[#This Row],[Order Date]])/3,0)</f>
        <v>Q4</v>
      </c>
      <c r="E2495" s="4">
        <f>MONTH(SalesDataTable[[#This Row],[Order Date]])</f>
        <v>11</v>
      </c>
      <c r="F2495" s="16" t="str">
        <f>TEXT(SalesDataTable[[#This Row],[Order Date]],"MMM")</f>
        <v>Nov</v>
      </c>
      <c r="G2495" s="4" t="s">
        <v>0</v>
      </c>
      <c r="H2495" s="4" t="s">
        <v>36</v>
      </c>
      <c r="I2495" s="4" t="s">
        <v>2</v>
      </c>
      <c r="J2495" s="4" t="s">
        <v>13</v>
      </c>
      <c r="K2495" s="4" t="s">
        <v>9</v>
      </c>
      <c r="L2495" s="4" t="s">
        <v>46</v>
      </c>
      <c r="M2495" s="8">
        <v>1</v>
      </c>
      <c r="N2495" s="5">
        <v>73.03</v>
      </c>
      <c r="O2495" s="6">
        <v>0</v>
      </c>
      <c r="P2495" s="5">
        <v>32.71</v>
      </c>
      <c r="Q2495" s="5">
        <f t="shared" si="152"/>
        <v>73.03</v>
      </c>
      <c r="R2495" s="5">
        <f t="shared" si="153"/>
        <v>32.71</v>
      </c>
      <c r="S2495" s="5">
        <f t="shared" si="154"/>
        <v>40.32</v>
      </c>
      <c r="T2495" s="7">
        <f t="shared" si="155"/>
        <v>0.55210187594139393</v>
      </c>
    </row>
    <row r="2496" spans="1:20" ht="15.6">
      <c r="A2496" s="2">
        <v>4689</v>
      </c>
      <c r="B2496" s="3">
        <v>46356</v>
      </c>
      <c r="C2496" s="4">
        <f>YEAR(SalesDataTable[[#This Row],[Order Date]])</f>
        <v>2026</v>
      </c>
      <c r="D2496" s="16" t="str">
        <f>"Q"&amp;ROUNDUP(MONTH(SalesDataTable[[#This Row],[Order Date]])/3,0)</f>
        <v>Q4</v>
      </c>
      <c r="E2496" s="4">
        <f>MONTH(SalesDataTable[[#This Row],[Order Date]])</f>
        <v>11</v>
      </c>
      <c r="F2496" s="16" t="str">
        <f>TEXT(SalesDataTable[[#This Row],[Order Date]],"MMM")</f>
        <v>Nov</v>
      </c>
      <c r="G2496" s="4" t="s">
        <v>11</v>
      </c>
      <c r="H2496" s="4" t="s">
        <v>18</v>
      </c>
      <c r="I2496" s="4" t="s">
        <v>2</v>
      </c>
      <c r="J2496" s="4" t="s">
        <v>3</v>
      </c>
      <c r="K2496" s="4" t="s">
        <v>14</v>
      </c>
      <c r="L2496" s="4" t="s">
        <v>32</v>
      </c>
      <c r="M2496" s="8">
        <v>1</v>
      </c>
      <c r="N2496" s="5">
        <v>46.81</v>
      </c>
      <c r="O2496" s="6">
        <v>0.05</v>
      </c>
      <c r="P2496" s="5">
        <v>17.87</v>
      </c>
      <c r="Q2496" s="5">
        <f t="shared" si="152"/>
        <v>44.469500000000004</v>
      </c>
      <c r="R2496" s="5">
        <f t="shared" si="153"/>
        <v>17.87</v>
      </c>
      <c r="S2496" s="5">
        <f t="shared" si="154"/>
        <v>26.599500000000003</v>
      </c>
      <c r="T2496" s="7">
        <f t="shared" si="155"/>
        <v>0.59815154206815913</v>
      </c>
    </row>
    <row r="2497" spans="1:20" ht="15.6">
      <c r="A2497" s="2">
        <v>4819</v>
      </c>
      <c r="B2497" s="3">
        <v>46356</v>
      </c>
      <c r="C2497" s="4">
        <f>YEAR(SalesDataTable[[#This Row],[Order Date]])</f>
        <v>2026</v>
      </c>
      <c r="D2497" s="16" t="str">
        <f>"Q"&amp;ROUNDUP(MONTH(SalesDataTable[[#This Row],[Order Date]])/3,0)</f>
        <v>Q4</v>
      </c>
      <c r="E2497" s="4">
        <f>MONTH(SalesDataTable[[#This Row],[Order Date]])</f>
        <v>11</v>
      </c>
      <c r="F2497" s="16" t="str">
        <f>TEXT(SalesDataTable[[#This Row],[Order Date]],"MMM")</f>
        <v>Nov</v>
      </c>
      <c r="G2497" s="4" t="s">
        <v>20</v>
      </c>
      <c r="H2497" s="4" t="s">
        <v>31</v>
      </c>
      <c r="I2497" s="4" t="s">
        <v>28</v>
      </c>
      <c r="J2497" s="4" t="s">
        <v>13</v>
      </c>
      <c r="K2497" s="4" t="s">
        <v>9</v>
      </c>
      <c r="L2497" s="4" t="s">
        <v>37</v>
      </c>
      <c r="M2497" s="8">
        <v>2</v>
      </c>
      <c r="N2497" s="5">
        <v>153.51</v>
      </c>
      <c r="O2497" s="6">
        <v>0.15</v>
      </c>
      <c r="P2497" s="5">
        <v>81.290000000000006</v>
      </c>
      <c r="Q2497" s="5">
        <f t="shared" si="152"/>
        <v>260.96699999999998</v>
      </c>
      <c r="R2497" s="5">
        <f t="shared" si="153"/>
        <v>162.58000000000001</v>
      </c>
      <c r="S2497" s="5">
        <f t="shared" si="154"/>
        <v>98.386999999999972</v>
      </c>
      <c r="T2497" s="7">
        <f t="shared" si="155"/>
        <v>0.3770093536730697</v>
      </c>
    </row>
    <row r="2498" spans="1:20" ht="15.6">
      <c r="A2498" s="2">
        <v>5167</v>
      </c>
      <c r="B2498" s="3">
        <v>46356</v>
      </c>
      <c r="C2498" s="4">
        <f>YEAR(SalesDataTable[[#This Row],[Order Date]])</f>
        <v>2026</v>
      </c>
      <c r="D2498" s="16" t="str">
        <f>"Q"&amp;ROUNDUP(MONTH(SalesDataTable[[#This Row],[Order Date]])/3,0)</f>
        <v>Q4</v>
      </c>
      <c r="E2498" s="4">
        <f>MONTH(SalesDataTable[[#This Row],[Order Date]])</f>
        <v>11</v>
      </c>
      <c r="F2498" s="16" t="str">
        <f>TEXT(SalesDataTable[[#This Row],[Order Date]],"MMM")</f>
        <v>Nov</v>
      </c>
      <c r="G2498" s="4" t="s">
        <v>11</v>
      </c>
      <c r="H2498" s="4" t="s">
        <v>25</v>
      </c>
      <c r="I2498" s="4" t="s">
        <v>28</v>
      </c>
      <c r="J2498" s="4" t="s">
        <v>13</v>
      </c>
      <c r="K2498" s="4" t="s">
        <v>23</v>
      </c>
      <c r="L2498" s="4" t="s">
        <v>29</v>
      </c>
      <c r="M2498" s="8">
        <v>2</v>
      </c>
      <c r="N2498" s="5">
        <v>197.5</v>
      </c>
      <c r="O2498" s="6">
        <v>0</v>
      </c>
      <c r="P2498" s="5">
        <v>104.47</v>
      </c>
      <c r="Q2498" s="5">
        <f t="shared" ref="Q2498:Q2561" si="156">M2498*N2498*(1-O2498)</f>
        <v>395</v>
      </c>
      <c r="R2498" s="5">
        <f t="shared" ref="R2498:R2561" si="157">M2498*P2498</f>
        <v>208.94</v>
      </c>
      <c r="S2498" s="5">
        <f t="shared" ref="S2498:S2561" si="158">Q2498-R2498</f>
        <v>186.06</v>
      </c>
      <c r="T2498" s="7">
        <f t="shared" ref="T2498:T2561" si="159">IFERROR(S2498/Q2498,0)</f>
        <v>0.4710379746835443</v>
      </c>
    </row>
    <row r="2499" spans="1:20" ht="15.6">
      <c r="A2499" s="2">
        <v>38</v>
      </c>
      <c r="B2499" s="3">
        <v>46357</v>
      </c>
      <c r="C2499" s="4">
        <f>YEAR(SalesDataTable[[#This Row],[Order Date]])</f>
        <v>2026</v>
      </c>
      <c r="D2499" s="16" t="str">
        <f>"Q"&amp;ROUNDUP(MONTH(SalesDataTable[[#This Row],[Order Date]])/3,0)</f>
        <v>Q4</v>
      </c>
      <c r="E2499" s="4">
        <f>MONTH(SalesDataTable[[#This Row],[Order Date]])</f>
        <v>12</v>
      </c>
      <c r="F2499" s="16" t="str">
        <f>TEXT(SalesDataTable[[#This Row],[Order Date]],"MMM")</f>
        <v>Dec</v>
      </c>
      <c r="G2499" s="4" t="s">
        <v>20</v>
      </c>
      <c r="H2499" s="4" t="s">
        <v>33</v>
      </c>
      <c r="I2499" s="4" t="s">
        <v>8</v>
      </c>
      <c r="J2499" s="4" t="s">
        <v>16</v>
      </c>
      <c r="K2499" s="4" t="s">
        <v>9</v>
      </c>
      <c r="L2499" s="4" t="s">
        <v>17</v>
      </c>
      <c r="M2499" s="8">
        <v>8</v>
      </c>
      <c r="N2499" s="5">
        <v>146.55000000000001</v>
      </c>
      <c r="O2499" s="6">
        <v>0.1</v>
      </c>
      <c r="P2499" s="5">
        <v>78.03</v>
      </c>
      <c r="Q2499" s="5">
        <f t="shared" si="156"/>
        <v>1055.1600000000001</v>
      </c>
      <c r="R2499" s="5">
        <f t="shared" si="157"/>
        <v>624.24</v>
      </c>
      <c r="S2499" s="5">
        <f t="shared" si="158"/>
        <v>430.92000000000007</v>
      </c>
      <c r="T2499" s="7">
        <f t="shared" si="159"/>
        <v>0.40839303991811671</v>
      </c>
    </row>
    <row r="2500" spans="1:20" ht="15.6">
      <c r="A2500" s="2">
        <v>364</v>
      </c>
      <c r="B2500" s="3">
        <v>46357</v>
      </c>
      <c r="C2500" s="4">
        <f>YEAR(SalesDataTable[[#This Row],[Order Date]])</f>
        <v>2026</v>
      </c>
      <c r="D2500" s="16" t="str">
        <f>"Q"&amp;ROUNDUP(MONTH(SalesDataTable[[#This Row],[Order Date]])/3,0)</f>
        <v>Q4</v>
      </c>
      <c r="E2500" s="4">
        <f>MONTH(SalesDataTable[[#This Row],[Order Date]])</f>
        <v>12</v>
      </c>
      <c r="F2500" s="16" t="str">
        <f>TEXT(SalesDataTable[[#This Row],[Order Date]],"MMM")</f>
        <v>Dec</v>
      </c>
      <c r="G2500" s="4" t="s">
        <v>20</v>
      </c>
      <c r="H2500" s="4" t="s">
        <v>47</v>
      </c>
      <c r="I2500" s="4" t="s">
        <v>2</v>
      </c>
      <c r="J2500" s="4" t="s">
        <v>16</v>
      </c>
      <c r="K2500" s="4" t="s">
        <v>4</v>
      </c>
      <c r="L2500" s="4" t="s">
        <v>22</v>
      </c>
      <c r="M2500" s="8">
        <v>2</v>
      </c>
      <c r="N2500" s="5">
        <v>51.83</v>
      </c>
      <c r="O2500" s="6">
        <v>0.15</v>
      </c>
      <c r="P2500" s="5">
        <v>22.02</v>
      </c>
      <c r="Q2500" s="5">
        <f t="shared" si="156"/>
        <v>88.11099999999999</v>
      </c>
      <c r="R2500" s="5">
        <f t="shared" si="157"/>
        <v>44.04</v>
      </c>
      <c r="S2500" s="5">
        <f t="shared" si="158"/>
        <v>44.070999999999991</v>
      </c>
      <c r="T2500" s="7">
        <f t="shared" si="159"/>
        <v>0.50017591447151888</v>
      </c>
    </row>
    <row r="2501" spans="1:20" ht="15.6">
      <c r="A2501" s="2">
        <v>2040</v>
      </c>
      <c r="B2501" s="3">
        <v>46357</v>
      </c>
      <c r="C2501" s="4">
        <f>YEAR(SalesDataTable[[#This Row],[Order Date]])</f>
        <v>2026</v>
      </c>
      <c r="D2501" s="16" t="str">
        <f>"Q"&amp;ROUNDUP(MONTH(SalesDataTable[[#This Row],[Order Date]])/3,0)</f>
        <v>Q4</v>
      </c>
      <c r="E2501" s="4">
        <f>MONTH(SalesDataTable[[#This Row],[Order Date]])</f>
        <v>12</v>
      </c>
      <c r="F2501" s="16" t="str">
        <f>TEXT(SalesDataTable[[#This Row],[Order Date]],"MMM")</f>
        <v>Dec</v>
      </c>
      <c r="G2501" s="4" t="s">
        <v>6</v>
      </c>
      <c r="H2501" s="4" t="s">
        <v>43</v>
      </c>
      <c r="I2501" s="4" t="s">
        <v>2</v>
      </c>
      <c r="J2501" s="4" t="s">
        <v>13</v>
      </c>
      <c r="K2501" s="4" t="s">
        <v>9</v>
      </c>
      <c r="L2501" s="4" t="s">
        <v>17</v>
      </c>
      <c r="M2501" s="8">
        <v>1</v>
      </c>
      <c r="N2501" s="5">
        <v>140.34</v>
      </c>
      <c r="O2501" s="6">
        <v>0.15</v>
      </c>
      <c r="P2501" s="5">
        <v>79.92</v>
      </c>
      <c r="Q2501" s="5">
        <f t="shared" si="156"/>
        <v>119.289</v>
      </c>
      <c r="R2501" s="5">
        <f t="shared" si="157"/>
        <v>79.92</v>
      </c>
      <c r="S2501" s="5">
        <f t="shared" si="158"/>
        <v>39.369</v>
      </c>
      <c r="T2501" s="7">
        <f t="shared" si="159"/>
        <v>0.33003043029952467</v>
      </c>
    </row>
    <row r="2502" spans="1:20" ht="15.6">
      <c r="A2502" s="2">
        <v>2899</v>
      </c>
      <c r="B2502" s="3">
        <v>46357</v>
      </c>
      <c r="C2502" s="4">
        <f>YEAR(SalesDataTable[[#This Row],[Order Date]])</f>
        <v>2026</v>
      </c>
      <c r="D2502" s="16" t="str">
        <f>"Q"&amp;ROUNDUP(MONTH(SalesDataTable[[#This Row],[Order Date]])/3,0)</f>
        <v>Q4</v>
      </c>
      <c r="E2502" s="4">
        <f>MONTH(SalesDataTable[[#This Row],[Order Date]])</f>
        <v>12</v>
      </c>
      <c r="F2502" s="16" t="str">
        <f>TEXT(SalesDataTable[[#This Row],[Order Date]],"MMM")</f>
        <v>Dec</v>
      </c>
      <c r="G2502" s="4" t="s">
        <v>0</v>
      </c>
      <c r="H2502" s="4" t="s">
        <v>1</v>
      </c>
      <c r="I2502" s="4" t="s">
        <v>2</v>
      </c>
      <c r="J2502" s="4" t="s">
        <v>13</v>
      </c>
      <c r="K2502" s="4" t="s">
        <v>9</v>
      </c>
      <c r="L2502" s="4" t="s">
        <v>37</v>
      </c>
      <c r="M2502" s="8">
        <v>1</v>
      </c>
      <c r="N2502" s="5">
        <v>156.44999999999999</v>
      </c>
      <c r="O2502" s="6">
        <v>0</v>
      </c>
      <c r="P2502" s="5">
        <v>80.56</v>
      </c>
      <c r="Q2502" s="5">
        <f t="shared" si="156"/>
        <v>156.44999999999999</v>
      </c>
      <c r="R2502" s="5">
        <f t="shared" si="157"/>
        <v>80.56</v>
      </c>
      <c r="S2502" s="5">
        <f t="shared" si="158"/>
        <v>75.889999999999986</v>
      </c>
      <c r="T2502" s="7">
        <f t="shared" si="159"/>
        <v>0.48507510386705011</v>
      </c>
    </row>
    <row r="2503" spans="1:20" ht="15.6">
      <c r="A2503" s="2">
        <v>3199</v>
      </c>
      <c r="B2503" s="3">
        <v>46357</v>
      </c>
      <c r="C2503" s="4">
        <f>YEAR(SalesDataTable[[#This Row],[Order Date]])</f>
        <v>2026</v>
      </c>
      <c r="D2503" s="16" t="str">
        <f>"Q"&amp;ROUNDUP(MONTH(SalesDataTable[[#This Row],[Order Date]])/3,0)</f>
        <v>Q4</v>
      </c>
      <c r="E2503" s="4">
        <f>MONTH(SalesDataTable[[#This Row],[Order Date]])</f>
        <v>12</v>
      </c>
      <c r="F2503" s="16" t="str">
        <f>TEXT(SalesDataTable[[#This Row],[Order Date]],"MMM")</f>
        <v>Dec</v>
      </c>
      <c r="G2503" s="4" t="s">
        <v>11</v>
      </c>
      <c r="H2503" s="4" t="s">
        <v>52</v>
      </c>
      <c r="I2503" s="4" t="s">
        <v>28</v>
      </c>
      <c r="J2503" s="4" t="s">
        <v>3</v>
      </c>
      <c r="K2503" s="4" t="s">
        <v>34</v>
      </c>
      <c r="L2503" s="4" t="s">
        <v>35</v>
      </c>
      <c r="M2503" s="8">
        <v>1</v>
      </c>
      <c r="N2503" s="5">
        <v>41.33</v>
      </c>
      <c r="O2503" s="6">
        <v>0</v>
      </c>
      <c r="P2503" s="5">
        <v>15.03</v>
      </c>
      <c r="Q2503" s="5">
        <f t="shared" si="156"/>
        <v>41.33</v>
      </c>
      <c r="R2503" s="5">
        <f t="shared" si="157"/>
        <v>15.03</v>
      </c>
      <c r="S2503" s="5">
        <f t="shared" si="158"/>
        <v>26.299999999999997</v>
      </c>
      <c r="T2503" s="7">
        <f t="shared" si="159"/>
        <v>0.6363416404548754</v>
      </c>
    </row>
    <row r="2504" spans="1:20" ht="15.6">
      <c r="A2504" s="2">
        <v>4722</v>
      </c>
      <c r="B2504" s="3">
        <v>46357</v>
      </c>
      <c r="C2504" s="4">
        <f>YEAR(SalesDataTable[[#This Row],[Order Date]])</f>
        <v>2026</v>
      </c>
      <c r="D2504" s="16" t="str">
        <f>"Q"&amp;ROUNDUP(MONTH(SalesDataTable[[#This Row],[Order Date]])/3,0)</f>
        <v>Q4</v>
      </c>
      <c r="E2504" s="4">
        <f>MONTH(SalesDataTable[[#This Row],[Order Date]])</f>
        <v>12</v>
      </c>
      <c r="F2504" s="16" t="str">
        <f>TEXT(SalesDataTable[[#This Row],[Order Date]],"MMM")</f>
        <v>Dec</v>
      </c>
      <c r="G2504" s="4" t="s">
        <v>6</v>
      </c>
      <c r="H2504" s="4" t="s">
        <v>41</v>
      </c>
      <c r="I2504" s="4" t="s">
        <v>19</v>
      </c>
      <c r="J2504" s="4" t="s">
        <v>13</v>
      </c>
      <c r="K2504" s="4" t="s">
        <v>4</v>
      </c>
      <c r="L2504" s="4" t="s">
        <v>26</v>
      </c>
      <c r="M2504" s="8">
        <v>1</v>
      </c>
      <c r="N2504" s="5">
        <v>39.479999999999997</v>
      </c>
      <c r="O2504" s="6">
        <v>0.05</v>
      </c>
      <c r="P2504" s="5">
        <v>16.78</v>
      </c>
      <c r="Q2504" s="5">
        <f t="shared" si="156"/>
        <v>37.505999999999993</v>
      </c>
      <c r="R2504" s="5">
        <f t="shared" si="157"/>
        <v>16.78</v>
      </c>
      <c r="S2504" s="5">
        <f t="shared" si="158"/>
        <v>20.725999999999992</v>
      </c>
      <c r="T2504" s="7">
        <f t="shared" si="159"/>
        <v>0.55260491654668575</v>
      </c>
    </row>
    <row r="2505" spans="1:20" ht="15.6">
      <c r="A2505" s="2">
        <v>1423</v>
      </c>
      <c r="B2505" s="3">
        <v>46358</v>
      </c>
      <c r="C2505" s="4">
        <f>YEAR(SalesDataTable[[#This Row],[Order Date]])</f>
        <v>2026</v>
      </c>
      <c r="D2505" s="16" t="str">
        <f>"Q"&amp;ROUNDUP(MONTH(SalesDataTable[[#This Row],[Order Date]])/3,0)</f>
        <v>Q4</v>
      </c>
      <c r="E2505" s="4">
        <f>MONTH(SalesDataTable[[#This Row],[Order Date]])</f>
        <v>12</v>
      </c>
      <c r="F2505" s="16" t="str">
        <f>TEXT(SalesDataTable[[#This Row],[Order Date]],"MMM")</f>
        <v>Dec</v>
      </c>
      <c r="G2505" s="4" t="s">
        <v>11</v>
      </c>
      <c r="H2505" s="4" t="s">
        <v>18</v>
      </c>
      <c r="I2505" s="4" t="s">
        <v>2</v>
      </c>
      <c r="J2505" s="4" t="s">
        <v>16</v>
      </c>
      <c r="K2505" s="4" t="s">
        <v>9</v>
      </c>
      <c r="L2505" s="4" t="s">
        <v>46</v>
      </c>
      <c r="M2505" s="8">
        <v>1</v>
      </c>
      <c r="N2505" s="5">
        <v>73.010000000000005</v>
      </c>
      <c r="O2505" s="6">
        <v>0.1</v>
      </c>
      <c r="P2505" s="5">
        <v>31.51</v>
      </c>
      <c r="Q2505" s="5">
        <f t="shared" si="156"/>
        <v>65.709000000000003</v>
      </c>
      <c r="R2505" s="5">
        <f t="shared" si="157"/>
        <v>31.51</v>
      </c>
      <c r="S2505" s="5">
        <f t="shared" si="158"/>
        <v>34.198999999999998</v>
      </c>
      <c r="T2505" s="7">
        <f t="shared" si="159"/>
        <v>0.52046142841924237</v>
      </c>
    </row>
    <row r="2506" spans="1:20" ht="15.6">
      <c r="A2506" s="2">
        <v>1505</v>
      </c>
      <c r="B2506" s="3">
        <v>46358</v>
      </c>
      <c r="C2506" s="4">
        <f>YEAR(SalesDataTable[[#This Row],[Order Date]])</f>
        <v>2026</v>
      </c>
      <c r="D2506" s="16" t="str">
        <f>"Q"&amp;ROUNDUP(MONTH(SalesDataTable[[#This Row],[Order Date]])/3,0)</f>
        <v>Q4</v>
      </c>
      <c r="E2506" s="4">
        <f>MONTH(SalesDataTable[[#This Row],[Order Date]])</f>
        <v>12</v>
      </c>
      <c r="F2506" s="16" t="str">
        <f>TEXT(SalesDataTable[[#This Row],[Order Date]],"MMM")</f>
        <v>Dec</v>
      </c>
      <c r="G2506" s="4" t="s">
        <v>0</v>
      </c>
      <c r="H2506" s="4" t="s">
        <v>50</v>
      </c>
      <c r="I2506" s="4" t="s">
        <v>2</v>
      </c>
      <c r="J2506" s="4" t="s">
        <v>16</v>
      </c>
      <c r="K2506" s="4" t="s">
        <v>34</v>
      </c>
      <c r="L2506" s="4" t="s">
        <v>35</v>
      </c>
      <c r="M2506" s="8">
        <v>2</v>
      </c>
      <c r="N2506" s="5">
        <v>40.86</v>
      </c>
      <c r="O2506" s="6">
        <v>0.05</v>
      </c>
      <c r="P2506" s="5">
        <v>15.06</v>
      </c>
      <c r="Q2506" s="5">
        <f t="shared" si="156"/>
        <v>77.634</v>
      </c>
      <c r="R2506" s="5">
        <f t="shared" si="157"/>
        <v>30.12</v>
      </c>
      <c r="S2506" s="5">
        <f t="shared" si="158"/>
        <v>47.513999999999996</v>
      </c>
      <c r="T2506" s="7">
        <f t="shared" si="159"/>
        <v>0.6120256588608084</v>
      </c>
    </row>
    <row r="2507" spans="1:20" ht="15.6">
      <c r="A2507" s="2">
        <v>1664</v>
      </c>
      <c r="B2507" s="3">
        <v>46358</v>
      </c>
      <c r="C2507" s="4">
        <f>YEAR(SalesDataTable[[#This Row],[Order Date]])</f>
        <v>2026</v>
      </c>
      <c r="D2507" s="16" t="str">
        <f>"Q"&amp;ROUNDUP(MONTH(SalesDataTable[[#This Row],[Order Date]])/3,0)</f>
        <v>Q4</v>
      </c>
      <c r="E2507" s="4">
        <f>MONTH(SalesDataTable[[#This Row],[Order Date]])</f>
        <v>12</v>
      </c>
      <c r="F2507" s="16" t="str">
        <f>TEXT(SalesDataTable[[#This Row],[Order Date]],"MMM")</f>
        <v>Dec</v>
      </c>
      <c r="G2507" s="4" t="s">
        <v>11</v>
      </c>
      <c r="H2507" s="4" t="s">
        <v>25</v>
      </c>
      <c r="I2507" s="4" t="s">
        <v>28</v>
      </c>
      <c r="J2507" s="4" t="s">
        <v>3</v>
      </c>
      <c r="K2507" s="4" t="s">
        <v>23</v>
      </c>
      <c r="L2507" s="4" t="s">
        <v>29</v>
      </c>
      <c r="M2507" s="8">
        <v>6</v>
      </c>
      <c r="N2507" s="5">
        <v>194.79</v>
      </c>
      <c r="O2507" s="6">
        <v>0</v>
      </c>
      <c r="P2507" s="5">
        <v>105.73</v>
      </c>
      <c r="Q2507" s="5">
        <f t="shared" si="156"/>
        <v>1168.74</v>
      </c>
      <c r="R2507" s="5">
        <f t="shared" si="157"/>
        <v>634.38</v>
      </c>
      <c r="S2507" s="5">
        <f t="shared" si="158"/>
        <v>534.36</v>
      </c>
      <c r="T2507" s="7">
        <f t="shared" si="159"/>
        <v>0.45721032907233433</v>
      </c>
    </row>
    <row r="2508" spans="1:20" ht="15.6">
      <c r="A2508" s="2">
        <v>2035</v>
      </c>
      <c r="B2508" s="3">
        <v>46358</v>
      </c>
      <c r="C2508" s="4">
        <f>YEAR(SalesDataTable[[#This Row],[Order Date]])</f>
        <v>2026</v>
      </c>
      <c r="D2508" s="16" t="str">
        <f>"Q"&amp;ROUNDUP(MONTH(SalesDataTable[[#This Row],[Order Date]])/3,0)</f>
        <v>Q4</v>
      </c>
      <c r="E2508" s="4">
        <f>MONTH(SalesDataTable[[#This Row],[Order Date]])</f>
        <v>12</v>
      </c>
      <c r="F2508" s="16" t="str">
        <f>TEXT(SalesDataTable[[#This Row],[Order Date]],"MMM")</f>
        <v>Dec</v>
      </c>
      <c r="G2508" s="4" t="s">
        <v>20</v>
      </c>
      <c r="H2508" s="4" t="s">
        <v>47</v>
      </c>
      <c r="I2508" s="4" t="s">
        <v>2</v>
      </c>
      <c r="J2508" s="4" t="s">
        <v>13</v>
      </c>
      <c r="K2508" s="4" t="s">
        <v>23</v>
      </c>
      <c r="L2508" s="4" t="s">
        <v>40</v>
      </c>
      <c r="M2508" s="8">
        <v>4</v>
      </c>
      <c r="N2508" s="5">
        <v>80.98</v>
      </c>
      <c r="O2508" s="6">
        <v>0.2</v>
      </c>
      <c r="P2508" s="5">
        <v>38.6</v>
      </c>
      <c r="Q2508" s="5">
        <f t="shared" si="156"/>
        <v>259.13600000000002</v>
      </c>
      <c r="R2508" s="5">
        <f t="shared" si="157"/>
        <v>154.4</v>
      </c>
      <c r="S2508" s="5">
        <f t="shared" si="158"/>
        <v>104.73600000000002</v>
      </c>
      <c r="T2508" s="7">
        <f t="shared" si="159"/>
        <v>0.40417387009138062</v>
      </c>
    </row>
    <row r="2509" spans="1:20" ht="15.6">
      <c r="A2509" s="2">
        <v>2094</v>
      </c>
      <c r="B2509" s="3">
        <v>46358</v>
      </c>
      <c r="C2509" s="4">
        <f>YEAR(SalesDataTable[[#This Row],[Order Date]])</f>
        <v>2026</v>
      </c>
      <c r="D2509" s="16" t="str">
        <f>"Q"&amp;ROUNDUP(MONTH(SalesDataTable[[#This Row],[Order Date]])/3,0)</f>
        <v>Q4</v>
      </c>
      <c r="E2509" s="4">
        <f>MONTH(SalesDataTable[[#This Row],[Order Date]])</f>
        <v>12</v>
      </c>
      <c r="F2509" s="16" t="str">
        <f>TEXT(SalesDataTable[[#This Row],[Order Date]],"MMM")</f>
        <v>Dec</v>
      </c>
      <c r="G2509" s="4" t="s">
        <v>0</v>
      </c>
      <c r="H2509" s="4" t="s">
        <v>50</v>
      </c>
      <c r="I2509" s="4" t="s">
        <v>2</v>
      </c>
      <c r="J2509" s="4" t="s">
        <v>13</v>
      </c>
      <c r="K2509" s="4" t="s">
        <v>23</v>
      </c>
      <c r="L2509" s="4" t="s">
        <v>29</v>
      </c>
      <c r="M2509" s="8">
        <v>3</v>
      </c>
      <c r="N2509" s="5">
        <v>196.48</v>
      </c>
      <c r="O2509" s="6">
        <v>0.05</v>
      </c>
      <c r="P2509" s="5">
        <v>107.2</v>
      </c>
      <c r="Q2509" s="5">
        <f t="shared" si="156"/>
        <v>559.96799999999996</v>
      </c>
      <c r="R2509" s="5">
        <f t="shared" si="157"/>
        <v>321.60000000000002</v>
      </c>
      <c r="S2509" s="5">
        <f t="shared" si="158"/>
        <v>238.36799999999994</v>
      </c>
      <c r="T2509" s="7">
        <f t="shared" si="159"/>
        <v>0.42568146751242919</v>
      </c>
    </row>
    <row r="2510" spans="1:20" ht="15.6">
      <c r="A2510" s="2">
        <v>2204</v>
      </c>
      <c r="B2510" s="3">
        <v>46358</v>
      </c>
      <c r="C2510" s="4">
        <f>YEAR(SalesDataTable[[#This Row],[Order Date]])</f>
        <v>2026</v>
      </c>
      <c r="D2510" s="16" t="str">
        <f>"Q"&amp;ROUNDUP(MONTH(SalesDataTable[[#This Row],[Order Date]])/3,0)</f>
        <v>Q4</v>
      </c>
      <c r="E2510" s="4">
        <f>MONTH(SalesDataTable[[#This Row],[Order Date]])</f>
        <v>12</v>
      </c>
      <c r="F2510" s="16" t="str">
        <f>TEXT(SalesDataTable[[#This Row],[Order Date]],"MMM")</f>
        <v>Dec</v>
      </c>
      <c r="G2510" s="4" t="s">
        <v>0</v>
      </c>
      <c r="H2510" s="4" t="s">
        <v>36</v>
      </c>
      <c r="I2510" s="4" t="s">
        <v>19</v>
      </c>
      <c r="J2510" s="4" t="s">
        <v>13</v>
      </c>
      <c r="K2510" s="4" t="s">
        <v>14</v>
      </c>
      <c r="L2510" s="4" t="s">
        <v>32</v>
      </c>
      <c r="M2510" s="8">
        <v>2</v>
      </c>
      <c r="N2510" s="5">
        <v>46.63</v>
      </c>
      <c r="O2510" s="6">
        <v>0</v>
      </c>
      <c r="P2510" s="5">
        <v>18.68</v>
      </c>
      <c r="Q2510" s="5">
        <f t="shared" si="156"/>
        <v>93.26</v>
      </c>
      <c r="R2510" s="5">
        <f t="shared" si="157"/>
        <v>37.36</v>
      </c>
      <c r="S2510" s="5">
        <f t="shared" si="158"/>
        <v>55.900000000000006</v>
      </c>
      <c r="T2510" s="7">
        <f t="shared" si="159"/>
        <v>0.59939952820072917</v>
      </c>
    </row>
    <row r="2511" spans="1:20" ht="15.6">
      <c r="A2511" s="2">
        <v>3921</v>
      </c>
      <c r="B2511" s="3">
        <v>46358</v>
      </c>
      <c r="C2511" s="4">
        <f>YEAR(SalesDataTable[[#This Row],[Order Date]])</f>
        <v>2026</v>
      </c>
      <c r="D2511" s="16" t="str">
        <f>"Q"&amp;ROUNDUP(MONTH(SalesDataTable[[#This Row],[Order Date]])/3,0)</f>
        <v>Q4</v>
      </c>
      <c r="E2511" s="4">
        <f>MONTH(SalesDataTable[[#This Row],[Order Date]])</f>
        <v>12</v>
      </c>
      <c r="F2511" s="16" t="str">
        <f>TEXT(SalesDataTable[[#This Row],[Order Date]],"MMM")</f>
        <v>Dec</v>
      </c>
      <c r="G2511" s="4" t="s">
        <v>11</v>
      </c>
      <c r="H2511" s="4" t="s">
        <v>25</v>
      </c>
      <c r="I2511" s="4" t="s">
        <v>8</v>
      </c>
      <c r="J2511" s="4" t="s">
        <v>16</v>
      </c>
      <c r="K2511" s="4" t="s">
        <v>9</v>
      </c>
      <c r="L2511" s="4" t="s">
        <v>17</v>
      </c>
      <c r="M2511" s="8">
        <v>12</v>
      </c>
      <c r="N2511" s="5">
        <v>142.93</v>
      </c>
      <c r="O2511" s="6">
        <v>0.1</v>
      </c>
      <c r="P2511" s="5">
        <v>79.81</v>
      </c>
      <c r="Q2511" s="5">
        <f t="shared" si="156"/>
        <v>1543.644</v>
      </c>
      <c r="R2511" s="5">
        <f t="shared" si="157"/>
        <v>957.72</v>
      </c>
      <c r="S2511" s="5">
        <f t="shared" si="158"/>
        <v>585.92399999999998</v>
      </c>
      <c r="T2511" s="7">
        <f t="shared" si="159"/>
        <v>0.37957197384889263</v>
      </c>
    </row>
    <row r="2512" spans="1:20" ht="15.6">
      <c r="A2512" s="2">
        <v>3999</v>
      </c>
      <c r="B2512" s="3">
        <v>46358</v>
      </c>
      <c r="C2512" s="4">
        <f>YEAR(SalesDataTable[[#This Row],[Order Date]])</f>
        <v>2026</v>
      </c>
      <c r="D2512" s="16" t="str">
        <f>"Q"&amp;ROUNDUP(MONTH(SalesDataTable[[#This Row],[Order Date]])/3,0)</f>
        <v>Q4</v>
      </c>
      <c r="E2512" s="4">
        <f>MONTH(SalesDataTable[[#This Row],[Order Date]])</f>
        <v>12</v>
      </c>
      <c r="F2512" s="16" t="str">
        <f>TEXT(SalesDataTable[[#This Row],[Order Date]],"MMM")</f>
        <v>Dec</v>
      </c>
      <c r="G2512" s="4" t="s">
        <v>6</v>
      </c>
      <c r="H2512" s="4" t="s">
        <v>43</v>
      </c>
      <c r="I2512" s="4" t="s">
        <v>19</v>
      </c>
      <c r="J2512" s="4" t="s">
        <v>3</v>
      </c>
      <c r="K2512" s="4" t="s">
        <v>9</v>
      </c>
      <c r="L2512" s="4" t="s">
        <v>37</v>
      </c>
      <c r="M2512" s="8">
        <v>2</v>
      </c>
      <c r="N2512" s="5">
        <v>153.97</v>
      </c>
      <c r="O2512" s="6">
        <v>0</v>
      </c>
      <c r="P2512" s="5">
        <v>79.45</v>
      </c>
      <c r="Q2512" s="5">
        <f t="shared" si="156"/>
        <v>307.94</v>
      </c>
      <c r="R2512" s="5">
        <f t="shared" si="157"/>
        <v>158.9</v>
      </c>
      <c r="S2512" s="5">
        <f t="shared" si="158"/>
        <v>149.04</v>
      </c>
      <c r="T2512" s="7">
        <f t="shared" si="159"/>
        <v>0.48399038773787101</v>
      </c>
    </row>
    <row r="2513" spans="1:20" ht="15.6">
      <c r="A2513" s="2">
        <v>4546</v>
      </c>
      <c r="B2513" s="3">
        <v>46358</v>
      </c>
      <c r="C2513" s="4">
        <f>YEAR(SalesDataTable[[#This Row],[Order Date]])</f>
        <v>2026</v>
      </c>
      <c r="D2513" s="16" t="str">
        <f>"Q"&amp;ROUNDUP(MONTH(SalesDataTable[[#This Row],[Order Date]])/3,0)</f>
        <v>Q4</v>
      </c>
      <c r="E2513" s="4">
        <f>MONTH(SalesDataTable[[#This Row],[Order Date]])</f>
        <v>12</v>
      </c>
      <c r="F2513" s="16" t="str">
        <f>TEXT(SalesDataTable[[#This Row],[Order Date]],"MMM")</f>
        <v>Dec</v>
      </c>
      <c r="G2513" s="4" t="s">
        <v>20</v>
      </c>
      <c r="H2513" s="4" t="s">
        <v>47</v>
      </c>
      <c r="I2513" s="4" t="s">
        <v>2</v>
      </c>
      <c r="J2513" s="4" t="s">
        <v>3</v>
      </c>
      <c r="K2513" s="4" t="s">
        <v>23</v>
      </c>
      <c r="L2513" s="4" t="s">
        <v>24</v>
      </c>
      <c r="M2513" s="8">
        <v>1</v>
      </c>
      <c r="N2513" s="5">
        <v>344.63</v>
      </c>
      <c r="O2513" s="6">
        <v>0.05</v>
      </c>
      <c r="P2513" s="5">
        <v>189.22</v>
      </c>
      <c r="Q2513" s="5">
        <f t="shared" si="156"/>
        <v>327.39849999999996</v>
      </c>
      <c r="R2513" s="5">
        <f t="shared" si="157"/>
        <v>189.22</v>
      </c>
      <c r="S2513" s="5">
        <f t="shared" si="158"/>
        <v>138.17849999999996</v>
      </c>
      <c r="T2513" s="7">
        <f t="shared" si="159"/>
        <v>0.42204988721695419</v>
      </c>
    </row>
    <row r="2514" spans="1:20" ht="15.6">
      <c r="A2514" s="2">
        <v>158</v>
      </c>
      <c r="B2514" s="3">
        <v>46359</v>
      </c>
      <c r="C2514" s="4">
        <f>YEAR(SalesDataTable[[#This Row],[Order Date]])</f>
        <v>2026</v>
      </c>
      <c r="D2514" s="16" t="str">
        <f>"Q"&amp;ROUNDUP(MONTH(SalesDataTable[[#This Row],[Order Date]])/3,0)</f>
        <v>Q4</v>
      </c>
      <c r="E2514" s="4">
        <f>MONTH(SalesDataTable[[#This Row],[Order Date]])</f>
        <v>12</v>
      </c>
      <c r="F2514" s="16" t="str">
        <f>TEXT(SalesDataTable[[#This Row],[Order Date]],"MMM")</f>
        <v>Dec</v>
      </c>
      <c r="G2514" s="4" t="s">
        <v>20</v>
      </c>
      <c r="H2514" s="4" t="s">
        <v>47</v>
      </c>
      <c r="I2514" s="4" t="s">
        <v>2</v>
      </c>
      <c r="J2514" s="4" t="s">
        <v>13</v>
      </c>
      <c r="K2514" s="4" t="s">
        <v>14</v>
      </c>
      <c r="L2514" s="4" t="s">
        <v>32</v>
      </c>
      <c r="M2514" s="8">
        <v>2</v>
      </c>
      <c r="N2514" s="5">
        <v>46.51</v>
      </c>
      <c r="O2514" s="6">
        <v>0.05</v>
      </c>
      <c r="P2514" s="5">
        <v>18.73</v>
      </c>
      <c r="Q2514" s="5">
        <f t="shared" si="156"/>
        <v>88.368999999999986</v>
      </c>
      <c r="R2514" s="5">
        <f t="shared" si="157"/>
        <v>37.46</v>
      </c>
      <c r="S2514" s="5">
        <f t="shared" si="158"/>
        <v>50.908999999999985</v>
      </c>
      <c r="T2514" s="7">
        <f t="shared" si="159"/>
        <v>0.57609568966492763</v>
      </c>
    </row>
    <row r="2515" spans="1:20" ht="15.6">
      <c r="A2515" s="2">
        <v>1972</v>
      </c>
      <c r="B2515" s="3">
        <v>46359</v>
      </c>
      <c r="C2515" s="4">
        <f>YEAR(SalesDataTable[[#This Row],[Order Date]])</f>
        <v>2026</v>
      </c>
      <c r="D2515" s="16" t="str">
        <f>"Q"&amp;ROUNDUP(MONTH(SalesDataTable[[#This Row],[Order Date]])/3,0)</f>
        <v>Q4</v>
      </c>
      <c r="E2515" s="4">
        <f>MONTH(SalesDataTable[[#This Row],[Order Date]])</f>
        <v>12</v>
      </c>
      <c r="F2515" s="16" t="str">
        <f>TEXT(SalesDataTable[[#This Row],[Order Date]],"MMM")</f>
        <v>Dec</v>
      </c>
      <c r="G2515" s="4" t="s">
        <v>0</v>
      </c>
      <c r="H2515" s="4" t="s">
        <v>36</v>
      </c>
      <c r="I2515" s="4" t="s">
        <v>8</v>
      </c>
      <c r="J2515" s="4" t="s">
        <v>16</v>
      </c>
      <c r="K2515" s="4" t="s">
        <v>4</v>
      </c>
      <c r="L2515" s="4" t="s">
        <v>5</v>
      </c>
      <c r="M2515" s="8">
        <v>6</v>
      </c>
      <c r="N2515" s="5">
        <v>80.17</v>
      </c>
      <c r="O2515" s="6">
        <v>0.1</v>
      </c>
      <c r="P2515" s="5">
        <v>42.67</v>
      </c>
      <c r="Q2515" s="5">
        <f t="shared" si="156"/>
        <v>432.91800000000001</v>
      </c>
      <c r="R2515" s="5">
        <f t="shared" si="157"/>
        <v>256.02</v>
      </c>
      <c r="S2515" s="5">
        <f t="shared" si="158"/>
        <v>176.89800000000002</v>
      </c>
      <c r="T2515" s="7">
        <f t="shared" si="159"/>
        <v>0.40861779828974543</v>
      </c>
    </row>
    <row r="2516" spans="1:20" ht="15.6">
      <c r="A2516" s="2">
        <v>3196</v>
      </c>
      <c r="B2516" s="3">
        <v>46359</v>
      </c>
      <c r="C2516" s="4">
        <f>YEAR(SalesDataTable[[#This Row],[Order Date]])</f>
        <v>2026</v>
      </c>
      <c r="D2516" s="16" t="str">
        <f>"Q"&amp;ROUNDUP(MONTH(SalesDataTable[[#This Row],[Order Date]])/3,0)</f>
        <v>Q4</v>
      </c>
      <c r="E2516" s="4">
        <f>MONTH(SalesDataTable[[#This Row],[Order Date]])</f>
        <v>12</v>
      </c>
      <c r="F2516" s="16" t="str">
        <f>TEXT(SalesDataTable[[#This Row],[Order Date]],"MMM")</f>
        <v>Dec</v>
      </c>
      <c r="G2516" s="4" t="s">
        <v>20</v>
      </c>
      <c r="H2516" s="4" t="s">
        <v>47</v>
      </c>
      <c r="I2516" s="4" t="s">
        <v>2</v>
      </c>
      <c r="J2516" s="4" t="s">
        <v>13</v>
      </c>
      <c r="K2516" s="4" t="s">
        <v>23</v>
      </c>
      <c r="L2516" s="4" t="s">
        <v>51</v>
      </c>
      <c r="M2516" s="8">
        <v>2</v>
      </c>
      <c r="N2516" s="5">
        <v>124.62</v>
      </c>
      <c r="O2516" s="6">
        <v>0.1</v>
      </c>
      <c r="P2516" s="5">
        <v>58.91</v>
      </c>
      <c r="Q2516" s="5">
        <f t="shared" si="156"/>
        <v>224.316</v>
      </c>
      <c r="R2516" s="5">
        <f t="shared" si="157"/>
        <v>117.82</v>
      </c>
      <c r="S2516" s="5">
        <f t="shared" si="158"/>
        <v>106.49600000000001</v>
      </c>
      <c r="T2516" s="7">
        <f t="shared" si="159"/>
        <v>0.47475882237557737</v>
      </c>
    </row>
    <row r="2517" spans="1:20" ht="15.6">
      <c r="A2517" s="2">
        <v>3722</v>
      </c>
      <c r="B2517" s="3">
        <v>46359</v>
      </c>
      <c r="C2517" s="4">
        <f>YEAR(SalesDataTable[[#This Row],[Order Date]])</f>
        <v>2026</v>
      </c>
      <c r="D2517" s="16" t="str">
        <f>"Q"&amp;ROUNDUP(MONTH(SalesDataTable[[#This Row],[Order Date]])/3,0)</f>
        <v>Q4</v>
      </c>
      <c r="E2517" s="4">
        <f>MONTH(SalesDataTable[[#This Row],[Order Date]])</f>
        <v>12</v>
      </c>
      <c r="F2517" s="16" t="str">
        <f>TEXT(SalesDataTable[[#This Row],[Order Date]],"MMM")</f>
        <v>Dec</v>
      </c>
      <c r="G2517" s="4" t="s">
        <v>11</v>
      </c>
      <c r="H2517" s="4" t="s">
        <v>18</v>
      </c>
      <c r="I2517" s="4" t="s">
        <v>2</v>
      </c>
      <c r="J2517" s="4" t="s">
        <v>3</v>
      </c>
      <c r="K2517" s="4" t="s">
        <v>9</v>
      </c>
      <c r="L2517" s="4" t="s">
        <v>17</v>
      </c>
      <c r="M2517" s="8">
        <v>1</v>
      </c>
      <c r="N2517" s="5">
        <v>144.78</v>
      </c>
      <c r="O2517" s="6">
        <v>0.15</v>
      </c>
      <c r="P2517" s="5">
        <v>81.53</v>
      </c>
      <c r="Q2517" s="5">
        <f t="shared" si="156"/>
        <v>123.063</v>
      </c>
      <c r="R2517" s="5">
        <f t="shared" si="157"/>
        <v>81.53</v>
      </c>
      <c r="S2517" s="5">
        <f t="shared" si="158"/>
        <v>41.533000000000001</v>
      </c>
      <c r="T2517" s="7">
        <f t="shared" si="159"/>
        <v>0.33749380398657597</v>
      </c>
    </row>
    <row r="2518" spans="1:20" ht="15.6">
      <c r="A2518" s="2">
        <v>4201</v>
      </c>
      <c r="B2518" s="3">
        <v>46359</v>
      </c>
      <c r="C2518" s="4">
        <f>YEAR(SalesDataTable[[#This Row],[Order Date]])</f>
        <v>2026</v>
      </c>
      <c r="D2518" s="16" t="str">
        <f>"Q"&amp;ROUNDUP(MONTH(SalesDataTable[[#This Row],[Order Date]])/3,0)</f>
        <v>Q4</v>
      </c>
      <c r="E2518" s="4">
        <f>MONTH(SalesDataTable[[#This Row],[Order Date]])</f>
        <v>12</v>
      </c>
      <c r="F2518" s="16" t="str">
        <f>TEXT(SalesDataTable[[#This Row],[Order Date]],"MMM")</f>
        <v>Dec</v>
      </c>
      <c r="G2518" s="4" t="s">
        <v>20</v>
      </c>
      <c r="H2518" s="4" t="s">
        <v>31</v>
      </c>
      <c r="I2518" s="4" t="s">
        <v>2</v>
      </c>
      <c r="J2518" s="4" t="s">
        <v>16</v>
      </c>
      <c r="K2518" s="4" t="s">
        <v>14</v>
      </c>
      <c r="L2518" s="4" t="s">
        <v>44</v>
      </c>
      <c r="M2518" s="8">
        <v>1</v>
      </c>
      <c r="N2518" s="5">
        <v>133.80000000000001</v>
      </c>
      <c r="O2518" s="6">
        <v>0</v>
      </c>
      <c r="P2518" s="5">
        <v>66.349999999999994</v>
      </c>
      <c r="Q2518" s="5">
        <f t="shared" si="156"/>
        <v>133.80000000000001</v>
      </c>
      <c r="R2518" s="5">
        <f t="shared" si="157"/>
        <v>66.349999999999994</v>
      </c>
      <c r="S2518" s="5">
        <f t="shared" si="158"/>
        <v>67.450000000000017</v>
      </c>
      <c r="T2518" s="7">
        <f t="shared" si="159"/>
        <v>0.50411061285500758</v>
      </c>
    </row>
    <row r="2519" spans="1:20" ht="15.6">
      <c r="A2519" s="2">
        <v>4498</v>
      </c>
      <c r="B2519" s="3">
        <v>46359</v>
      </c>
      <c r="C2519" s="4">
        <f>YEAR(SalesDataTable[[#This Row],[Order Date]])</f>
        <v>2026</v>
      </c>
      <c r="D2519" s="16" t="str">
        <f>"Q"&amp;ROUNDUP(MONTH(SalesDataTable[[#This Row],[Order Date]])/3,0)</f>
        <v>Q4</v>
      </c>
      <c r="E2519" s="4">
        <f>MONTH(SalesDataTable[[#This Row],[Order Date]])</f>
        <v>12</v>
      </c>
      <c r="F2519" s="16" t="str">
        <f>TEXT(SalesDataTable[[#This Row],[Order Date]],"MMM")</f>
        <v>Dec</v>
      </c>
      <c r="G2519" s="4" t="s">
        <v>20</v>
      </c>
      <c r="H2519" s="4" t="s">
        <v>31</v>
      </c>
      <c r="I2519" s="4" t="s">
        <v>19</v>
      </c>
      <c r="J2519" s="4" t="s">
        <v>13</v>
      </c>
      <c r="K2519" s="4" t="s">
        <v>23</v>
      </c>
      <c r="L2519" s="4" t="s">
        <v>51</v>
      </c>
      <c r="M2519" s="8">
        <v>1</v>
      </c>
      <c r="N2519" s="5">
        <v>124.93</v>
      </c>
      <c r="O2519" s="6">
        <v>0</v>
      </c>
      <c r="P2519" s="5">
        <v>59.41</v>
      </c>
      <c r="Q2519" s="5">
        <f t="shared" si="156"/>
        <v>124.93</v>
      </c>
      <c r="R2519" s="5">
        <f t="shared" si="157"/>
        <v>59.41</v>
      </c>
      <c r="S2519" s="5">
        <f t="shared" si="158"/>
        <v>65.52000000000001</v>
      </c>
      <c r="T2519" s="7">
        <f t="shared" si="159"/>
        <v>0.52445369406867848</v>
      </c>
    </row>
    <row r="2520" spans="1:20" ht="15.6">
      <c r="A2520" s="2">
        <v>4791</v>
      </c>
      <c r="B2520" s="3">
        <v>46359</v>
      </c>
      <c r="C2520" s="4">
        <f>YEAR(SalesDataTable[[#This Row],[Order Date]])</f>
        <v>2026</v>
      </c>
      <c r="D2520" s="16" t="str">
        <f>"Q"&amp;ROUNDUP(MONTH(SalesDataTable[[#This Row],[Order Date]])/3,0)</f>
        <v>Q4</v>
      </c>
      <c r="E2520" s="4">
        <f>MONTH(SalesDataTable[[#This Row],[Order Date]])</f>
        <v>12</v>
      </c>
      <c r="F2520" s="16" t="str">
        <f>TEXT(SalesDataTable[[#This Row],[Order Date]],"MMM")</f>
        <v>Dec</v>
      </c>
      <c r="G2520" s="4" t="s">
        <v>6</v>
      </c>
      <c r="H2520" s="4" t="s">
        <v>43</v>
      </c>
      <c r="I2520" s="4" t="s">
        <v>2</v>
      </c>
      <c r="J2520" s="4" t="s">
        <v>13</v>
      </c>
      <c r="K2520" s="4" t="s">
        <v>9</v>
      </c>
      <c r="L2520" s="4" t="s">
        <v>46</v>
      </c>
      <c r="M2520" s="8">
        <v>2</v>
      </c>
      <c r="N2520" s="5">
        <v>70.59</v>
      </c>
      <c r="O2520" s="6">
        <v>0.1</v>
      </c>
      <c r="P2520" s="5">
        <v>32.68</v>
      </c>
      <c r="Q2520" s="5">
        <f t="shared" si="156"/>
        <v>127.06200000000001</v>
      </c>
      <c r="R2520" s="5">
        <f t="shared" si="157"/>
        <v>65.36</v>
      </c>
      <c r="S2520" s="5">
        <f t="shared" si="158"/>
        <v>61.702000000000012</v>
      </c>
      <c r="T2520" s="7">
        <f t="shared" si="159"/>
        <v>0.48560545245628123</v>
      </c>
    </row>
    <row r="2521" spans="1:20" ht="15.6">
      <c r="A2521" s="2">
        <v>614</v>
      </c>
      <c r="B2521" s="3">
        <v>46360</v>
      </c>
      <c r="C2521" s="4">
        <f>YEAR(SalesDataTable[[#This Row],[Order Date]])</f>
        <v>2026</v>
      </c>
      <c r="D2521" s="16" t="str">
        <f>"Q"&amp;ROUNDUP(MONTH(SalesDataTable[[#This Row],[Order Date]])/3,0)</f>
        <v>Q4</v>
      </c>
      <c r="E2521" s="4">
        <f>MONTH(SalesDataTable[[#This Row],[Order Date]])</f>
        <v>12</v>
      </c>
      <c r="F2521" s="16" t="str">
        <f>TEXT(SalesDataTable[[#This Row],[Order Date]],"MMM")</f>
        <v>Dec</v>
      </c>
      <c r="G2521" s="4" t="s">
        <v>20</v>
      </c>
      <c r="H2521" s="4" t="s">
        <v>31</v>
      </c>
      <c r="I2521" s="4" t="s">
        <v>2</v>
      </c>
      <c r="J2521" s="4" t="s">
        <v>3</v>
      </c>
      <c r="K2521" s="4" t="s">
        <v>9</v>
      </c>
      <c r="L2521" s="4" t="s">
        <v>37</v>
      </c>
      <c r="M2521" s="8">
        <v>2</v>
      </c>
      <c r="N2521" s="5">
        <v>151.05000000000001</v>
      </c>
      <c r="O2521" s="6">
        <v>0.15</v>
      </c>
      <c r="P2521" s="5">
        <v>80.36</v>
      </c>
      <c r="Q2521" s="5">
        <f t="shared" si="156"/>
        <v>256.78500000000003</v>
      </c>
      <c r="R2521" s="5">
        <f t="shared" si="157"/>
        <v>160.72</v>
      </c>
      <c r="S2521" s="5">
        <f t="shared" si="158"/>
        <v>96.065000000000026</v>
      </c>
      <c r="T2521" s="7">
        <f t="shared" si="159"/>
        <v>0.37410674299511271</v>
      </c>
    </row>
    <row r="2522" spans="1:20" ht="15.6">
      <c r="A2522" s="2">
        <v>2301</v>
      </c>
      <c r="B2522" s="3">
        <v>46360</v>
      </c>
      <c r="C2522" s="4">
        <f>YEAR(SalesDataTable[[#This Row],[Order Date]])</f>
        <v>2026</v>
      </c>
      <c r="D2522" s="16" t="str">
        <f>"Q"&amp;ROUNDUP(MONTH(SalesDataTable[[#This Row],[Order Date]])/3,0)</f>
        <v>Q4</v>
      </c>
      <c r="E2522" s="4">
        <f>MONTH(SalesDataTable[[#This Row],[Order Date]])</f>
        <v>12</v>
      </c>
      <c r="F2522" s="16" t="str">
        <f>TEXT(SalesDataTable[[#This Row],[Order Date]],"MMM")</f>
        <v>Dec</v>
      </c>
      <c r="G2522" s="4" t="s">
        <v>20</v>
      </c>
      <c r="H2522" s="4" t="s">
        <v>31</v>
      </c>
      <c r="I2522" s="4" t="s">
        <v>2</v>
      </c>
      <c r="J2522" s="4" t="s">
        <v>3</v>
      </c>
      <c r="K2522" s="4" t="s">
        <v>23</v>
      </c>
      <c r="L2522" s="4" t="s">
        <v>51</v>
      </c>
      <c r="M2522" s="8">
        <v>2</v>
      </c>
      <c r="N2522" s="5">
        <v>120.37</v>
      </c>
      <c r="O2522" s="6">
        <v>0.2</v>
      </c>
      <c r="P2522" s="5">
        <v>59.39</v>
      </c>
      <c r="Q2522" s="5">
        <f t="shared" si="156"/>
        <v>192.59200000000001</v>
      </c>
      <c r="R2522" s="5">
        <f t="shared" si="157"/>
        <v>118.78</v>
      </c>
      <c r="S2522" s="5">
        <f t="shared" si="158"/>
        <v>73.812000000000012</v>
      </c>
      <c r="T2522" s="7">
        <f t="shared" si="159"/>
        <v>0.3832557946332143</v>
      </c>
    </row>
    <row r="2523" spans="1:20" ht="15.6">
      <c r="A2523" s="2">
        <v>4430</v>
      </c>
      <c r="B2523" s="3">
        <v>46360</v>
      </c>
      <c r="C2523" s="4">
        <f>YEAR(SalesDataTable[[#This Row],[Order Date]])</f>
        <v>2026</v>
      </c>
      <c r="D2523" s="16" t="str">
        <f>"Q"&amp;ROUNDUP(MONTH(SalesDataTable[[#This Row],[Order Date]])/3,0)</f>
        <v>Q4</v>
      </c>
      <c r="E2523" s="4">
        <f>MONTH(SalesDataTable[[#This Row],[Order Date]])</f>
        <v>12</v>
      </c>
      <c r="F2523" s="16" t="str">
        <f>TEXT(SalesDataTable[[#This Row],[Order Date]],"MMM")</f>
        <v>Dec</v>
      </c>
      <c r="G2523" s="4" t="s">
        <v>6</v>
      </c>
      <c r="H2523" s="4" t="s">
        <v>7</v>
      </c>
      <c r="I2523" s="4" t="s">
        <v>2</v>
      </c>
      <c r="J2523" s="4" t="s">
        <v>3</v>
      </c>
      <c r="K2523" s="4" t="s">
        <v>23</v>
      </c>
      <c r="L2523" s="4" t="s">
        <v>29</v>
      </c>
      <c r="M2523" s="8">
        <v>3</v>
      </c>
      <c r="N2523" s="5">
        <v>193.8</v>
      </c>
      <c r="O2523" s="6">
        <v>0</v>
      </c>
      <c r="P2523" s="5">
        <v>104.55</v>
      </c>
      <c r="Q2523" s="5">
        <f t="shared" si="156"/>
        <v>581.40000000000009</v>
      </c>
      <c r="R2523" s="5">
        <f t="shared" si="157"/>
        <v>313.64999999999998</v>
      </c>
      <c r="S2523" s="5">
        <f t="shared" si="158"/>
        <v>267.75000000000011</v>
      </c>
      <c r="T2523" s="7">
        <f t="shared" si="159"/>
        <v>0.46052631578947378</v>
      </c>
    </row>
    <row r="2524" spans="1:20" ht="15.6">
      <c r="A2524" s="2">
        <v>318</v>
      </c>
      <c r="B2524" s="3">
        <v>46361</v>
      </c>
      <c r="C2524" s="4">
        <f>YEAR(SalesDataTable[[#This Row],[Order Date]])</f>
        <v>2026</v>
      </c>
      <c r="D2524" s="16" t="str">
        <f>"Q"&amp;ROUNDUP(MONTH(SalesDataTable[[#This Row],[Order Date]])/3,0)</f>
        <v>Q4</v>
      </c>
      <c r="E2524" s="4">
        <f>MONTH(SalesDataTable[[#This Row],[Order Date]])</f>
        <v>12</v>
      </c>
      <c r="F2524" s="16" t="str">
        <f>TEXT(SalesDataTable[[#This Row],[Order Date]],"MMM")</f>
        <v>Dec</v>
      </c>
      <c r="G2524" s="4" t="s">
        <v>20</v>
      </c>
      <c r="H2524" s="4" t="s">
        <v>47</v>
      </c>
      <c r="I2524" s="4" t="s">
        <v>2</v>
      </c>
      <c r="J2524" s="4" t="s">
        <v>16</v>
      </c>
      <c r="K2524" s="4" t="s">
        <v>9</v>
      </c>
      <c r="L2524" s="4" t="s">
        <v>17</v>
      </c>
      <c r="M2524" s="8">
        <v>1</v>
      </c>
      <c r="N2524" s="5">
        <v>146.08000000000001</v>
      </c>
      <c r="O2524" s="6">
        <v>0.1</v>
      </c>
      <c r="P2524" s="5">
        <v>81.540000000000006</v>
      </c>
      <c r="Q2524" s="5">
        <f t="shared" si="156"/>
        <v>131.47200000000001</v>
      </c>
      <c r="R2524" s="5">
        <f t="shared" si="157"/>
        <v>81.540000000000006</v>
      </c>
      <c r="S2524" s="5">
        <f t="shared" si="158"/>
        <v>49.932000000000002</v>
      </c>
      <c r="T2524" s="7">
        <f t="shared" si="159"/>
        <v>0.37979189485213583</v>
      </c>
    </row>
    <row r="2525" spans="1:20" ht="15.6">
      <c r="A2525" s="2">
        <v>782</v>
      </c>
      <c r="B2525" s="3">
        <v>46361</v>
      </c>
      <c r="C2525" s="4">
        <f>YEAR(SalesDataTable[[#This Row],[Order Date]])</f>
        <v>2026</v>
      </c>
      <c r="D2525" s="16" t="str">
        <f>"Q"&amp;ROUNDUP(MONTH(SalesDataTable[[#This Row],[Order Date]])/3,0)</f>
        <v>Q4</v>
      </c>
      <c r="E2525" s="4">
        <f>MONTH(SalesDataTable[[#This Row],[Order Date]])</f>
        <v>12</v>
      </c>
      <c r="F2525" s="16" t="str">
        <f>TEXT(SalesDataTable[[#This Row],[Order Date]],"MMM")</f>
        <v>Dec</v>
      </c>
      <c r="G2525" s="4" t="s">
        <v>20</v>
      </c>
      <c r="H2525" s="4" t="s">
        <v>31</v>
      </c>
      <c r="I2525" s="4" t="s">
        <v>8</v>
      </c>
      <c r="J2525" s="4" t="s">
        <v>16</v>
      </c>
      <c r="K2525" s="4" t="s">
        <v>4</v>
      </c>
      <c r="L2525" s="4" t="s">
        <v>30</v>
      </c>
      <c r="M2525" s="8">
        <v>4</v>
      </c>
      <c r="N2525" s="5">
        <v>101.17</v>
      </c>
      <c r="O2525" s="6">
        <v>0.15</v>
      </c>
      <c r="P2525" s="5">
        <v>50.48</v>
      </c>
      <c r="Q2525" s="5">
        <f t="shared" si="156"/>
        <v>343.97800000000001</v>
      </c>
      <c r="R2525" s="5">
        <f t="shared" si="157"/>
        <v>201.92</v>
      </c>
      <c r="S2525" s="5">
        <f t="shared" si="158"/>
        <v>142.05800000000002</v>
      </c>
      <c r="T2525" s="7">
        <f t="shared" si="159"/>
        <v>0.41298571420265257</v>
      </c>
    </row>
    <row r="2526" spans="1:20" ht="15.6">
      <c r="A2526" s="2">
        <v>1402</v>
      </c>
      <c r="B2526" s="3">
        <v>46361</v>
      </c>
      <c r="C2526" s="4">
        <f>YEAR(SalesDataTable[[#This Row],[Order Date]])</f>
        <v>2026</v>
      </c>
      <c r="D2526" s="16" t="str">
        <f>"Q"&amp;ROUNDUP(MONTH(SalesDataTable[[#This Row],[Order Date]])/3,0)</f>
        <v>Q4</v>
      </c>
      <c r="E2526" s="4">
        <f>MONTH(SalesDataTable[[#This Row],[Order Date]])</f>
        <v>12</v>
      </c>
      <c r="F2526" s="16" t="str">
        <f>TEXT(SalesDataTable[[#This Row],[Order Date]],"MMM")</f>
        <v>Dec</v>
      </c>
      <c r="G2526" s="4" t="s">
        <v>6</v>
      </c>
      <c r="H2526" s="4" t="s">
        <v>27</v>
      </c>
      <c r="I2526" s="4" t="s">
        <v>19</v>
      </c>
      <c r="J2526" s="4" t="s">
        <v>13</v>
      </c>
      <c r="K2526" s="4" t="s">
        <v>23</v>
      </c>
      <c r="L2526" s="4" t="s">
        <v>51</v>
      </c>
      <c r="M2526" s="8">
        <v>2</v>
      </c>
      <c r="N2526" s="5">
        <v>121.64</v>
      </c>
      <c r="O2526" s="6">
        <v>0</v>
      </c>
      <c r="P2526" s="5">
        <v>61.94</v>
      </c>
      <c r="Q2526" s="5">
        <f t="shared" si="156"/>
        <v>243.28</v>
      </c>
      <c r="R2526" s="5">
        <f t="shared" si="157"/>
        <v>123.88</v>
      </c>
      <c r="S2526" s="5">
        <f t="shared" si="158"/>
        <v>119.4</v>
      </c>
      <c r="T2526" s="7">
        <f t="shared" si="159"/>
        <v>0.49079250246629402</v>
      </c>
    </row>
    <row r="2527" spans="1:20" ht="15.6">
      <c r="A2527" s="2">
        <v>1824</v>
      </c>
      <c r="B2527" s="3">
        <v>46361</v>
      </c>
      <c r="C2527" s="4">
        <f>YEAR(SalesDataTable[[#This Row],[Order Date]])</f>
        <v>2026</v>
      </c>
      <c r="D2527" s="16" t="str">
        <f>"Q"&amp;ROUNDUP(MONTH(SalesDataTable[[#This Row],[Order Date]])/3,0)</f>
        <v>Q4</v>
      </c>
      <c r="E2527" s="4">
        <f>MONTH(SalesDataTable[[#This Row],[Order Date]])</f>
        <v>12</v>
      </c>
      <c r="F2527" s="16" t="str">
        <f>TEXT(SalesDataTable[[#This Row],[Order Date]],"MMM")</f>
        <v>Dec</v>
      </c>
      <c r="G2527" s="4" t="s">
        <v>6</v>
      </c>
      <c r="H2527" s="4" t="s">
        <v>7</v>
      </c>
      <c r="I2527" s="4" t="s">
        <v>2</v>
      </c>
      <c r="J2527" s="4" t="s">
        <v>3</v>
      </c>
      <c r="K2527" s="4" t="s">
        <v>14</v>
      </c>
      <c r="L2527" s="4" t="s">
        <v>48</v>
      </c>
      <c r="M2527" s="8">
        <v>1</v>
      </c>
      <c r="N2527" s="5">
        <v>165.1</v>
      </c>
      <c r="O2527" s="6">
        <v>0.05</v>
      </c>
      <c r="P2527" s="5">
        <v>85.23</v>
      </c>
      <c r="Q2527" s="5">
        <f t="shared" si="156"/>
        <v>156.845</v>
      </c>
      <c r="R2527" s="5">
        <f t="shared" si="157"/>
        <v>85.23</v>
      </c>
      <c r="S2527" s="5">
        <f t="shared" si="158"/>
        <v>71.614999999999995</v>
      </c>
      <c r="T2527" s="7">
        <f t="shared" si="159"/>
        <v>0.45659727756702473</v>
      </c>
    </row>
    <row r="2528" spans="1:20" ht="15.6">
      <c r="A2528" s="2">
        <v>2141</v>
      </c>
      <c r="B2528" s="3">
        <v>46361</v>
      </c>
      <c r="C2528" s="4">
        <f>YEAR(SalesDataTable[[#This Row],[Order Date]])</f>
        <v>2026</v>
      </c>
      <c r="D2528" s="16" t="str">
        <f>"Q"&amp;ROUNDUP(MONTH(SalesDataTable[[#This Row],[Order Date]])/3,0)</f>
        <v>Q4</v>
      </c>
      <c r="E2528" s="4">
        <f>MONTH(SalesDataTable[[#This Row],[Order Date]])</f>
        <v>12</v>
      </c>
      <c r="F2528" s="16" t="str">
        <f>TEXT(SalesDataTable[[#This Row],[Order Date]],"MMM")</f>
        <v>Dec</v>
      </c>
      <c r="G2528" s="4" t="s">
        <v>20</v>
      </c>
      <c r="H2528" s="4" t="s">
        <v>47</v>
      </c>
      <c r="I2528" s="4" t="s">
        <v>2</v>
      </c>
      <c r="J2528" s="4" t="s">
        <v>13</v>
      </c>
      <c r="K2528" s="4" t="s">
        <v>23</v>
      </c>
      <c r="L2528" s="4" t="s">
        <v>29</v>
      </c>
      <c r="M2528" s="8">
        <v>3</v>
      </c>
      <c r="N2528" s="5">
        <v>194.07</v>
      </c>
      <c r="O2528" s="6">
        <v>0.1</v>
      </c>
      <c r="P2528" s="5">
        <v>102.37</v>
      </c>
      <c r="Q2528" s="5">
        <f t="shared" si="156"/>
        <v>523.98900000000003</v>
      </c>
      <c r="R2528" s="5">
        <f t="shared" si="157"/>
        <v>307.11</v>
      </c>
      <c r="S2528" s="5">
        <f t="shared" si="158"/>
        <v>216.87900000000002</v>
      </c>
      <c r="T2528" s="7">
        <f t="shared" si="159"/>
        <v>0.4138999101126169</v>
      </c>
    </row>
    <row r="2529" spans="1:20" ht="15.6">
      <c r="A2529" s="2">
        <v>3517</v>
      </c>
      <c r="B2529" s="3">
        <v>46361</v>
      </c>
      <c r="C2529" s="4">
        <f>YEAR(SalesDataTable[[#This Row],[Order Date]])</f>
        <v>2026</v>
      </c>
      <c r="D2529" s="16" t="str">
        <f>"Q"&amp;ROUNDUP(MONTH(SalesDataTable[[#This Row],[Order Date]])/3,0)</f>
        <v>Q4</v>
      </c>
      <c r="E2529" s="4">
        <f>MONTH(SalesDataTable[[#This Row],[Order Date]])</f>
        <v>12</v>
      </c>
      <c r="F2529" s="16" t="str">
        <f>TEXT(SalesDataTable[[#This Row],[Order Date]],"MMM")</f>
        <v>Dec</v>
      </c>
      <c r="G2529" s="4" t="s">
        <v>20</v>
      </c>
      <c r="H2529" s="4" t="s">
        <v>47</v>
      </c>
      <c r="I2529" s="4" t="s">
        <v>28</v>
      </c>
      <c r="J2529" s="4" t="s">
        <v>13</v>
      </c>
      <c r="K2529" s="4" t="s">
        <v>9</v>
      </c>
      <c r="L2529" s="4" t="s">
        <v>37</v>
      </c>
      <c r="M2529" s="8">
        <v>1</v>
      </c>
      <c r="N2529" s="5">
        <v>152.44</v>
      </c>
      <c r="O2529" s="6">
        <v>0.1</v>
      </c>
      <c r="P2529" s="5">
        <v>76.91</v>
      </c>
      <c r="Q2529" s="5">
        <f t="shared" si="156"/>
        <v>137.196</v>
      </c>
      <c r="R2529" s="5">
        <f t="shared" si="157"/>
        <v>76.91</v>
      </c>
      <c r="S2529" s="5">
        <f t="shared" si="158"/>
        <v>60.286000000000001</v>
      </c>
      <c r="T2529" s="7">
        <f t="shared" si="159"/>
        <v>0.43941514329863846</v>
      </c>
    </row>
    <row r="2530" spans="1:20" ht="15.6">
      <c r="A2530" s="2">
        <v>4055</v>
      </c>
      <c r="B2530" s="3">
        <v>46361</v>
      </c>
      <c r="C2530" s="4">
        <f>YEAR(SalesDataTable[[#This Row],[Order Date]])</f>
        <v>2026</v>
      </c>
      <c r="D2530" s="16" t="str">
        <f>"Q"&amp;ROUNDUP(MONTH(SalesDataTable[[#This Row],[Order Date]])/3,0)</f>
        <v>Q4</v>
      </c>
      <c r="E2530" s="4">
        <f>MONTH(SalesDataTable[[#This Row],[Order Date]])</f>
        <v>12</v>
      </c>
      <c r="F2530" s="16" t="str">
        <f>TEXT(SalesDataTable[[#This Row],[Order Date]],"MMM")</f>
        <v>Dec</v>
      </c>
      <c r="G2530" s="4" t="s">
        <v>6</v>
      </c>
      <c r="H2530" s="4" t="s">
        <v>43</v>
      </c>
      <c r="I2530" s="4" t="s">
        <v>2</v>
      </c>
      <c r="J2530" s="4" t="s">
        <v>3</v>
      </c>
      <c r="K2530" s="4" t="s">
        <v>23</v>
      </c>
      <c r="L2530" s="4" t="s">
        <v>51</v>
      </c>
      <c r="M2530" s="8">
        <v>1</v>
      </c>
      <c r="N2530" s="5">
        <v>123.82</v>
      </c>
      <c r="O2530" s="6">
        <v>0.05</v>
      </c>
      <c r="P2530" s="5">
        <v>59.19</v>
      </c>
      <c r="Q2530" s="5">
        <f t="shared" si="156"/>
        <v>117.62899999999999</v>
      </c>
      <c r="R2530" s="5">
        <f t="shared" si="157"/>
        <v>59.19</v>
      </c>
      <c r="S2530" s="5">
        <f t="shared" si="158"/>
        <v>58.438999999999993</v>
      </c>
      <c r="T2530" s="7">
        <f t="shared" si="159"/>
        <v>0.49680775999115862</v>
      </c>
    </row>
    <row r="2531" spans="1:20" ht="15.6">
      <c r="A2531" s="2">
        <v>4168</v>
      </c>
      <c r="B2531" s="3">
        <v>46361</v>
      </c>
      <c r="C2531" s="4">
        <f>YEAR(SalesDataTable[[#This Row],[Order Date]])</f>
        <v>2026</v>
      </c>
      <c r="D2531" s="16" t="str">
        <f>"Q"&amp;ROUNDUP(MONTH(SalesDataTable[[#This Row],[Order Date]])/3,0)</f>
        <v>Q4</v>
      </c>
      <c r="E2531" s="4">
        <f>MONTH(SalesDataTable[[#This Row],[Order Date]])</f>
        <v>12</v>
      </c>
      <c r="F2531" s="16" t="str">
        <f>TEXT(SalesDataTable[[#This Row],[Order Date]],"MMM")</f>
        <v>Dec</v>
      </c>
      <c r="G2531" s="4" t="s">
        <v>0</v>
      </c>
      <c r="H2531" s="4" t="s">
        <v>1</v>
      </c>
      <c r="I2531" s="4" t="s">
        <v>2</v>
      </c>
      <c r="J2531" s="4" t="s">
        <v>13</v>
      </c>
      <c r="K2531" s="4" t="s">
        <v>9</v>
      </c>
      <c r="L2531" s="4" t="s">
        <v>46</v>
      </c>
      <c r="M2531" s="8">
        <v>4</v>
      </c>
      <c r="N2531" s="5">
        <v>71.12</v>
      </c>
      <c r="O2531" s="6">
        <v>0.05</v>
      </c>
      <c r="P2531" s="5">
        <v>31.93</v>
      </c>
      <c r="Q2531" s="5">
        <f t="shared" si="156"/>
        <v>270.25600000000003</v>
      </c>
      <c r="R2531" s="5">
        <f t="shared" si="157"/>
        <v>127.72</v>
      </c>
      <c r="S2531" s="5">
        <f t="shared" si="158"/>
        <v>142.53600000000003</v>
      </c>
      <c r="T2531" s="7">
        <f t="shared" si="159"/>
        <v>0.52741104730329769</v>
      </c>
    </row>
    <row r="2532" spans="1:20" ht="15.6">
      <c r="A2532" s="2">
        <v>4317</v>
      </c>
      <c r="B2532" s="3">
        <v>46361</v>
      </c>
      <c r="C2532" s="4">
        <f>YEAR(SalesDataTable[[#This Row],[Order Date]])</f>
        <v>2026</v>
      </c>
      <c r="D2532" s="16" t="str">
        <f>"Q"&amp;ROUNDUP(MONTH(SalesDataTable[[#This Row],[Order Date]])/3,0)</f>
        <v>Q4</v>
      </c>
      <c r="E2532" s="4">
        <f>MONTH(SalesDataTable[[#This Row],[Order Date]])</f>
        <v>12</v>
      </c>
      <c r="F2532" s="16" t="str">
        <f>TEXT(SalesDataTable[[#This Row],[Order Date]],"MMM")</f>
        <v>Dec</v>
      </c>
      <c r="G2532" s="4" t="s">
        <v>11</v>
      </c>
      <c r="H2532" s="4" t="s">
        <v>52</v>
      </c>
      <c r="I2532" s="4" t="s">
        <v>28</v>
      </c>
      <c r="J2532" s="4" t="s">
        <v>3</v>
      </c>
      <c r="K2532" s="4" t="s">
        <v>9</v>
      </c>
      <c r="L2532" s="4" t="s">
        <v>46</v>
      </c>
      <c r="M2532" s="8">
        <v>1</v>
      </c>
      <c r="N2532" s="5">
        <v>71.55</v>
      </c>
      <c r="O2532" s="6">
        <v>0.1</v>
      </c>
      <c r="P2532" s="5">
        <v>32.07</v>
      </c>
      <c r="Q2532" s="5">
        <f t="shared" si="156"/>
        <v>64.394999999999996</v>
      </c>
      <c r="R2532" s="5">
        <f t="shared" si="157"/>
        <v>32.07</v>
      </c>
      <c r="S2532" s="5">
        <f t="shared" si="158"/>
        <v>32.324999999999996</v>
      </c>
      <c r="T2532" s="7">
        <f t="shared" si="159"/>
        <v>0.50197996738877237</v>
      </c>
    </row>
    <row r="2533" spans="1:20" ht="15.6">
      <c r="A2533" s="2">
        <v>4879</v>
      </c>
      <c r="B2533" s="3">
        <v>46361</v>
      </c>
      <c r="C2533" s="4">
        <f>YEAR(SalesDataTable[[#This Row],[Order Date]])</f>
        <v>2026</v>
      </c>
      <c r="D2533" s="16" t="str">
        <f>"Q"&amp;ROUNDUP(MONTH(SalesDataTable[[#This Row],[Order Date]])/3,0)</f>
        <v>Q4</v>
      </c>
      <c r="E2533" s="4">
        <f>MONTH(SalesDataTable[[#This Row],[Order Date]])</f>
        <v>12</v>
      </c>
      <c r="F2533" s="16" t="str">
        <f>TEXT(SalesDataTable[[#This Row],[Order Date]],"MMM")</f>
        <v>Dec</v>
      </c>
      <c r="G2533" s="4" t="s">
        <v>11</v>
      </c>
      <c r="H2533" s="4" t="s">
        <v>12</v>
      </c>
      <c r="I2533" s="4" t="s">
        <v>28</v>
      </c>
      <c r="J2533" s="4" t="s">
        <v>3</v>
      </c>
      <c r="K2533" s="4" t="s">
        <v>9</v>
      </c>
      <c r="L2533" s="4" t="s">
        <v>46</v>
      </c>
      <c r="M2533" s="8">
        <v>2</v>
      </c>
      <c r="N2533" s="5">
        <v>70.239999999999995</v>
      </c>
      <c r="O2533" s="6">
        <v>0.1</v>
      </c>
      <c r="P2533" s="5">
        <v>33.29</v>
      </c>
      <c r="Q2533" s="5">
        <f t="shared" si="156"/>
        <v>126.43199999999999</v>
      </c>
      <c r="R2533" s="5">
        <f t="shared" si="157"/>
        <v>66.58</v>
      </c>
      <c r="S2533" s="5">
        <f t="shared" si="158"/>
        <v>59.85199999999999</v>
      </c>
      <c r="T2533" s="7">
        <f t="shared" si="159"/>
        <v>0.47339281194634264</v>
      </c>
    </row>
    <row r="2534" spans="1:20" ht="15.6">
      <c r="A2534" s="2">
        <v>467</v>
      </c>
      <c r="B2534" s="3">
        <v>46362</v>
      </c>
      <c r="C2534" s="4">
        <f>YEAR(SalesDataTable[[#This Row],[Order Date]])</f>
        <v>2026</v>
      </c>
      <c r="D2534" s="16" t="str">
        <f>"Q"&amp;ROUNDUP(MONTH(SalesDataTable[[#This Row],[Order Date]])/3,0)</f>
        <v>Q4</v>
      </c>
      <c r="E2534" s="4">
        <f>MONTH(SalesDataTable[[#This Row],[Order Date]])</f>
        <v>12</v>
      </c>
      <c r="F2534" s="16" t="str">
        <f>TEXT(SalesDataTable[[#This Row],[Order Date]],"MMM")</f>
        <v>Dec</v>
      </c>
      <c r="G2534" s="4" t="s">
        <v>0</v>
      </c>
      <c r="H2534" s="4" t="s">
        <v>1</v>
      </c>
      <c r="I2534" s="4" t="s">
        <v>28</v>
      </c>
      <c r="J2534" s="4" t="s">
        <v>3</v>
      </c>
      <c r="K2534" s="4" t="s">
        <v>4</v>
      </c>
      <c r="L2534" s="4" t="s">
        <v>22</v>
      </c>
      <c r="M2534" s="8">
        <v>2</v>
      </c>
      <c r="N2534" s="5">
        <v>50.68</v>
      </c>
      <c r="O2534" s="6">
        <v>0.15</v>
      </c>
      <c r="P2534" s="5">
        <v>22.41</v>
      </c>
      <c r="Q2534" s="5">
        <f t="shared" si="156"/>
        <v>86.155999999999992</v>
      </c>
      <c r="R2534" s="5">
        <f t="shared" si="157"/>
        <v>44.82</v>
      </c>
      <c r="S2534" s="5">
        <f t="shared" si="158"/>
        <v>41.335999999999991</v>
      </c>
      <c r="T2534" s="7">
        <f t="shared" si="159"/>
        <v>0.47978086262129155</v>
      </c>
    </row>
    <row r="2535" spans="1:20" ht="15.6">
      <c r="A2535" s="2">
        <v>825</v>
      </c>
      <c r="B2535" s="3">
        <v>46362</v>
      </c>
      <c r="C2535" s="4">
        <f>YEAR(SalesDataTable[[#This Row],[Order Date]])</f>
        <v>2026</v>
      </c>
      <c r="D2535" s="16" t="str">
        <f>"Q"&amp;ROUNDUP(MONTH(SalesDataTable[[#This Row],[Order Date]])/3,0)</f>
        <v>Q4</v>
      </c>
      <c r="E2535" s="4">
        <f>MONTH(SalesDataTable[[#This Row],[Order Date]])</f>
        <v>12</v>
      </c>
      <c r="F2535" s="16" t="str">
        <f>TEXT(SalesDataTable[[#This Row],[Order Date]],"MMM")</f>
        <v>Dec</v>
      </c>
      <c r="G2535" s="4" t="s">
        <v>20</v>
      </c>
      <c r="H2535" s="4" t="s">
        <v>31</v>
      </c>
      <c r="I2535" s="4" t="s">
        <v>2</v>
      </c>
      <c r="J2535" s="4" t="s">
        <v>13</v>
      </c>
      <c r="K2535" s="4" t="s">
        <v>4</v>
      </c>
      <c r="L2535" s="4" t="s">
        <v>30</v>
      </c>
      <c r="M2535" s="8">
        <v>1</v>
      </c>
      <c r="N2535" s="5">
        <v>101.26</v>
      </c>
      <c r="O2535" s="6">
        <v>0</v>
      </c>
      <c r="P2535" s="5">
        <v>51.7</v>
      </c>
      <c r="Q2535" s="5">
        <f t="shared" si="156"/>
        <v>101.26</v>
      </c>
      <c r="R2535" s="5">
        <f t="shared" si="157"/>
        <v>51.7</v>
      </c>
      <c r="S2535" s="5">
        <f t="shared" si="158"/>
        <v>49.56</v>
      </c>
      <c r="T2535" s="7">
        <f t="shared" si="159"/>
        <v>0.4894331424056883</v>
      </c>
    </row>
    <row r="2536" spans="1:20" ht="15.6">
      <c r="A2536" s="2">
        <v>2346</v>
      </c>
      <c r="B2536" s="3">
        <v>46362</v>
      </c>
      <c r="C2536" s="4">
        <f>YEAR(SalesDataTable[[#This Row],[Order Date]])</f>
        <v>2026</v>
      </c>
      <c r="D2536" s="16" t="str">
        <f>"Q"&amp;ROUNDUP(MONTH(SalesDataTable[[#This Row],[Order Date]])/3,0)</f>
        <v>Q4</v>
      </c>
      <c r="E2536" s="4">
        <f>MONTH(SalesDataTable[[#This Row],[Order Date]])</f>
        <v>12</v>
      </c>
      <c r="F2536" s="16" t="str">
        <f>TEXT(SalesDataTable[[#This Row],[Order Date]],"MMM")</f>
        <v>Dec</v>
      </c>
      <c r="G2536" s="4" t="s">
        <v>0</v>
      </c>
      <c r="H2536" s="4" t="s">
        <v>1</v>
      </c>
      <c r="I2536" s="4" t="s">
        <v>28</v>
      </c>
      <c r="J2536" s="4" t="s">
        <v>16</v>
      </c>
      <c r="K2536" s="4" t="s">
        <v>14</v>
      </c>
      <c r="L2536" s="4" t="s">
        <v>32</v>
      </c>
      <c r="M2536" s="8">
        <v>2</v>
      </c>
      <c r="N2536" s="5">
        <v>46.01</v>
      </c>
      <c r="O2536" s="6">
        <v>0.05</v>
      </c>
      <c r="P2536" s="5">
        <v>18.399999999999999</v>
      </c>
      <c r="Q2536" s="5">
        <f t="shared" si="156"/>
        <v>87.418999999999997</v>
      </c>
      <c r="R2536" s="5">
        <f t="shared" si="157"/>
        <v>36.799999999999997</v>
      </c>
      <c r="S2536" s="5">
        <f t="shared" si="158"/>
        <v>50.619</v>
      </c>
      <c r="T2536" s="7">
        <f t="shared" si="159"/>
        <v>0.57903888170763795</v>
      </c>
    </row>
    <row r="2537" spans="1:20" ht="15.6">
      <c r="A2537" s="2">
        <v>3095</v>
      </c>
      <c r="B2537" s="3">
        <v>46362</v>
      </c>
      <c r="C2537" s="4">
        <f>YEAR(SalesDataTable[[#This Row],[Order Date]])</f>
        <v>2026</v>
      </c>
      <c r="D2537" s="16" t="str">
        <f>"Q"&amp;ROUNDUP(MONTH(SalesDataTable[[#This Row],[Order Date]])/3,0)</f>
        <v>Q4</v>
      </c>
      <c r="E2537" s="4">
        <f>MONTH(SalesDataTable[[#This Row],[Order Date]])</f>
        <v>12</v>
      </c>
      <c r="F2537" s="16" t="str">
        <f>TEXT(SalesDataTable[[#This Row],[Order Date]],"MMM")</f>
        <v>Dec</v>
      </c>
      <c r="G2537" s="4" t="s">
        <v>6</v>
      </c>
      <c r="H2537" s="4" t="s">
        <v>43</v>
      </c>
      <c r="I2537" s="4" t="s">
        <v>2</v>
      </c>
      <c r="J2537" s="4" t="s">
        <v>13</v>
      </c>
      <c r="K2537" s="4" t="s">
        <v>14</v>
      </c>
      <c r="L2537" s="4" t="s">
        <v>44</v>
      </c>
      <c r="M2537" s="8">
        <v>2</v>
      </c>
      <c r="N2537" s="5">
        <v>131.97999999999999</v>
      </c>
      <c r="O2537" s="6">
        <v>0.1</v>
      </c>
      <c r="P2537" s="5">
        <v>68.02</v>
      </c>
      <c r="Q2537" s="5">
        <f t="shared" si="156"/>
        <v>237.56399999999999</v>
      </c>
      <c r="R2537" s="5">
        <f t="shared" si="157"/>
        <v>136.04</v>
      </c>
      <c r="S2537" s="5">
        <f t="shared" si="158"/>
        <v>101.524</v>
      </c>
      <c r="T2537" s="7">
        <f t="shared" si="159"/>
        <v>0.42735431294303855</v>
      </c>
    </row>
    <row r="2538" spans="1:20" ht="15.6">
      <c r="A2538" s="2">
        <v>3580</v>
      </c>
      <c r="B2538" s="3">
        <v>46362</v>
      </c>
      <c r="C2538" s="4">
        <f>YEAR(SalesDataTable[[#This Row],[Order Date]])</f>
        <v>2026</v>
      </c>
      <c r="D2538" s="16" t="str">
        <f>"Q"&amp;ROUNDUP(MONTH(SalesDataTable[[#This Row],[Order Date]])/3,0)</f>
        <v>Q4</v>
      </c>
      <c r="E2538" s="4">
        <f>MONTH(SalesDataTable[[#This Row],[Order Date]])</f>
        <v>12</v>
      </c>
      <c r="F2538" s="16" t="str">
        <f>TEXT(SalesDataTable[[#This Row],[Order Date]],"MMM")</f>
        <v>Dec</v>
      </c>
      <c r="G2538" s="4" t="s">
        <v>20</v>
      </c>
      <c r="H2538" s="4" t="s">
        <v>31</v>
      </c>
      <c r="I2538" s="4" t="s">
        <v>19</v>
      </c>
      <c r="J2538" s="4" t="s">
        <v>13</v>
      </c>
      <c r="K2538" s="4" t="s">
        <v>9</v>
      </c>
      <c r="L2538" s="4" t="s">
        <v>46</v>
      </c>
      <c r="M2538" s="8">
        <v>2</v>
      </c>
      <c r="N2538" s="5">
        <v>73.16</v>
      </c>
      <c r="O2538" s="6">
        <v>0.15</v>
      </c>
      <c r="P2538" s="5">
        <v>32.64</v>
      </c>
      <c r="Q2538" s="5">
        <f t="shared" si="156"/>
        <v>124.37199999999999</v>
      </c>
      <c r="R2538" s="5">
        <f t="shared" si="157"/>
        <v>65.28</v>
      </c>
      <c r="S2538" s="5">
        <f t="shared" si="158"/>
        <v>59.091999999999985</v>
      </c>
      <c r="T2538" s="7">
        <f t="shared" si="159"/>
        <v>0.47512301804264617</v>
      </c>
    </row>
    <row r="2539" spans="1:20" ht="15.6">
      <c r="A2539" s="2">
        <v>4672</v>
      </c>
      <c r="B2539" s="3">
        <v>46362</v>
      </c>
      <c r="C2539" s="4">
        <f>YEAR(SalesDataTable[[#This Row],[Order Date]])</f>
        <v>2026</v>
      </c>
      <c r="D2539" s="16" t="str">
        <f>"Q"&amp;ROUNDUP(MONTH(SalesDataTable[[#This Row],[Order Date]])/3,0)</f>
        <v>Q4</v>
      </c>
      <c r="E2539" s="4">
        <f>MONTH(SalesDataTable[[#This Row],[Order Date]])</f>
        <v>12</v>
      </c>
      <c r="F2539" s="16" t="str">
        <f>TEXT(SalesDataTable[[#This Row],[Order Date]],"MMM")</f>
        <v>Dec</v>
      </c>
      <c r="G2539" s="4" t="s">
        <v>6</v>
      </c>
      <c r="H2539" s="4" t="s">
        <v>27</v>
      </c>
      <c r="I2539" s="4" t="s">
        <v>2</v>
      </c>
      <c r="J2539" s="4" t="s">
        <v>16</v>
      </c>
      <c r="K2539" s="4" t="s">
        <v>14</v>
      </c>
      <c r="L2539" s="4" t="s">
        <v>32</v>
      </c>
      <c r="M2539" s="8">
        <v>2</v>
      </c>
      <c r="N2539" s="5">
        <v>47.43</v>
      </c>
      <c r="O2539" s="6">
        <v>0.05</v>
      </c>
      <c r="P2539" s="5">
        <v>18.63</v>
      </c>
      <c r="Q2539" s="5">
        <f t="shared" si="156"/>
        <v>90.11699999999999</v>
      </c>
      <c r="R2539" s="5">
        <f t="shared" si="157"/>
        <v>37.26</v>
      </c>
      <c r="S2539" s="5">
        <f t="shared" si="158"/>
        <v>52.856999999999992</v>
      </c>
      <c r="T2539" s="7">
        <f t="shared" si="159"/>
        <v>0.58653750124837711</v>
      </c>
    </row>
    <row r="2540" spans="1:20" ht="15.6">
      <c r="A2540" s="2">
        <v>533</v>
      </c>
      <c r="B2540" s="3">
        <v>46363</v>
      </c>
      <c r="C2540" s="4">
        <f>YEAR(SalesDataTable[[#This Row],[Order Date]])</f>
        <v>2026</v>
      </c>
      <c r="D2540" s="16" t="str">
        <f>"Q"&amp;ROUNDUP(MONTH(SalesDataTable[[#This Row],[Order Date]])/3,0)</f>
        <v>Q4</v>
      </c>
      <c r="E2540" s="4">
        <f>MONTH(SalesDataTable[[#This Row],[Order Date]])</f>
        <v>12</v>
      </c>
      <c r="F2540" s="16" t="str">
        <f>TEXT(SalesDataTable[[#This Row],[Order Date]],"MMM")</f>
        <v>Dec</v>
      </c>
      <c r="G2540" s="4" t="s">
        <v>0</v>
      </c>
      <c r="H2540" s="4" t="s">
        <v>36</v>
      </c>
      <c r="I2540" s="4" t="s">
        <v>2</v>
      </c>
      <c r="J2540" s="4" t="s">
        <v>13</v>
      </c>
      <c r="K2540" s="4" t="s">
        <v>14</v>
      </c>
      <c r="L2540" s="4" t="s">
        <v>15</v>
      </c>
      <c r="M2540" s="8">
        <v>1</v>
      </c>
      <c r="N2540" s="5">
        <v>35.93</v>
      </c>
      <c r="O2540" s="6">
        <v>0.05</v>
      </c>
      <c r="P2540" s="5">
        <v>13.23</v>
      </c>
      <c r="Q2540" s="5">
        <f t="shared" si="156"/>
        <v>34.133499999999998</v>
      </c>
      <c r="R2540" s="5">
        <f t="shared" si="157"/>
        <v>13.23</v>
      </c>
      <c r="S2540" s="5">
        <f t="shared" si="158"/>
        <v>20.903499999999998</v>
      </c>
      <c r="T2540" s="7">
        <f t="shared" si="159"/>
        <v>0.6124042363074399</v>
      </c>
    </row>
    <row r="2541" spans="1:20" ht="15.6">
      <c r="A2541" s="2">
        <v>2160</v>
      </c>
      <c r="B2541" s="3">
        <v>46363</v>
      </c>
      <c r="C2541" s="4">
        <f>YEAR(SalesDataTable[[#This Row],[Order Date]])</f>
        <v>2026</v>
      </c>
      <c r="D2541" s="16" t="str">
        <f>"Q"&amp;ROUNDUP(MONTH(SalesDataTable[[#This Row],[Order Date]])/3,0)</f>
        <v>Q4</v>
      </c>
      <c r="E2541" s="4">
        <f>MONTH(SalesDataTable[[#This Row],[Order Date]])</f>
        <v>12</v>
      </c>
      <c r="F2541" s="16" t="str">
        <f>TEXT(SalesDataTable[[#This Row],[Order Date]],"MMM")</f>
        <v>Dec</v>
      </c>
      <c r="G2541" s="4" t="s">
        <v>0</v>
      </c>
      <c r="H2541" s="4" t="s">
        <v>50</v>
      </c>
      <c r="I2541" s="4" t="s">
        <v>28</v>
      </c>
      <c r="J2541" s="4" t="s">
        <v>3</v>
      </c>
      <c r="K2541" s="4" t="s">
        <v>14</v>
      </c>
      <c r="L2541" s="4" t="s">
        <v>15</v>
      </c>
      <c r="M2541" s="8">
        <v>1</v>
      </c>
      <c r="N2541" s="5">
        <v>35.53</v>
      </c>
      <c r="O2541" s="6">
        <v>0.05</v>
      </c>
      <c r="P2541" s="5">
        <v>13.28</v>
      </c>
      <c r="Q2541" s="5">
        <f t="shared" si="156"/>
        <v>33.753500000000003</v>
      </c>
      <c r="R2541" s="5">
        <f t="shared" si="157"/>
        <v>13.28</v>
      </c>
      <c r="S2541" s="5">
        <f t="shared" si="158"/>
        <v>20.473500000000001</v>
      </c>
      <c r="T2541" s="7">
        <f t="shared" si="159"/>
        <v>0.6065593197742456</v>
      </c>
    </row>
    <row r="2542" spans="1:20" ht="15.6">
      <c r="A2542" s="2">
        <v>2841</v>
      </c>
      <c r="B2542" s="3">
        <v>46363</v>
      </c>
      <c r="C2542" s="4">
        <f>YEAR(SalesDataTable[[#This Row],[Order Date]])</f>
        <v>2026</v>
      </c>
      <c r="D2542" s="16" t="str">
        <f>"Q"&amp;ROUNDUP(MONTH(SalesDataTable[[#This Row],[Order Date]])/3,0)</f>
        <v>Q4</v>
      </c>
      <c r="E2542" s="4">
        <f>MONTH(SalesDataTable[[#This Row],[Order Date]])</f>
        <v>12</v>
      </c>
      <c r="F2542" s="16" t="str">
        <f>TEXT(SalesDataTable[[#This Row],[Order Date]],"MMM")</f>
        <v>Dec</v>
      </c>
      <c r="G2542" s="4" t="s">
        <v>6</v>
      </c>
      <c r="H2542" s="4" t="s">
        <v>49</v>
      </c>
      <c r="I2542" s="4" t="s">
        <v>2</v>
      </c>
      <c r="J2542" s="4" t="s">
        <v>13</v>
      </c>
      <c r="K2542" s="4" t="s">
        <v>23</v>
      </c>
      <c r="L2542" s="4" t="s">
        <v>29</v>
      </c>
      <c r="M2542" s="8">
        <v>3</v>
      </c>
      <c r="N2542" s="5">
        <v>196.97</v>
      </c>
      <c r="O2542" s="6">
        <v>0.15</v>
      </c>
      <c r="P2542" s="5">
        <v>101.88</v>
      </c>
      <c r="Q2542" s="5">
        <f t="shared" si="156"/>
        <v>502.27349999999996</v>
      </c>
      <c r="R2542" s="5">
        <f t="shared" si="157"/>
        <v>305.64</v>
      </c>
      <c r="S2542" s="5">
        <f t="shared" si="158"/>
        <v>196.63349999999997</v>
      </c>
      <c r="T2542" s="7">
        <f t="shared" si="159"/>
        <v>0.39148690902466482</v>
      </c>
    </row>
    <row r="2543" spans="1:20" ht="15.6">
      <c r="A2543" s="2">
        <v>3433</v>
      </c>
      <c r="B2543" s="3">
        <v>46363</v>
      </c>
      <c r="C2543" s="4">
        <f>YEAR(SalesDataTable[[#This Row],[Order Date]])</f>
        <v>2026</v>
      </c>
      <c r="D2543" s="16" t="str">
        <f>"Q"&amp;ROUNDUP(MONTH(SalesDataTable[[#This Row],[Order Date]])/3,0)</f>
        <v>Q4</v>
      </c>
      <c r="E2543" s="4">
        <f>MONTH(SalesDataTable[[#This Row],[Order Date]])</f>
        <v>12</v>
      </c>
      <c r="F2543" s="16" t="str">
        <f>TEXT(SalesDataTable[[#This Row],[Order Date]],"MMM")</f>
        <v>Dec</v>
      </c>
      <c r="G2543" s="4" t="s">
        <v>0</v>
      </c>
      <c r="H2543" s="4" t="s">
        <v>1</v>
      </c>
      <c r="I2543" s="4" t="s">
        <v>2</v>
      </c>
      <c r="J2543" s="4" t="s">
        <v>13</v>
      </c>
      <c r="K2543" s="4" t="s">
        <v>14</v>
      </c>
      <c r="L2543" s="4" t="s">
        <v>15</v>
      </c>
      <c r="M2543" s="8">
        <v>2</v>
      </c>
      <c r="N2543" s="5">
        <v>37.020000000000003</v>
      </c>
      <c r="O2543" s="6">
        <v>0.2</v>
      </c>
      <c r="P2543" s="5">
        <v>13.39</v>
      </c>
      <c r="Q2543" s="5">
        <f t="shared" si="156"/>
        <v>59.232000000000006</v>
      </c>
      <c r="R2543" s="5">
        <f t="shared" si="157"/>
        <v>26.78</v>
      </c>
      <c r="S2543" s="5">
        <f t="shared" si="158"/>
        <v>32.452000000000005</v>
      </c>
      <c r="T2543" s="7">
        <f t="shared" si="159"/>
        <v>0.5478795245813074</v>
      </c>
    </row>
    <row r="2544" spans="1:20" ht="15.6">
      <c r="A2544" s="2">
        <v>3763</v>
      </c>
      <c r="B2544" s="3">
        <v>46363</v>
      </c>
      <c r="C2544" s="4">
        <f>YEAR(SalesDataTable[[#This Row],[Order Date]])</f>
        <v>2026</v>
      </c>
      <c r="D2544" s="16" t="str">
        <f>"Q"&amp;ROUNDUP(MONTH(SalesDataTable[[#This Row],[Order Date]])/3,0)</f>
        <v>Q4</v>
      </c>
      <c r="E2544" s="4">
        <f>MONTH(SalesDataTable[[#This Row],[Order Date]])</f>
        <v>12</v>
      </c>
      <c r="F2544" s="16" t="str">
        <f>TEXT(SalesDataTable[[#This Row],[Order Date]],"MMM")</f>
        <v>Dec</v>
      </c>
      <c r="G2544" s="4" t="s">
        <v>6</v>
      </c>
      <c r="H2544" s="4" t="s">
        <v>49</v>
      </c>
      <c r="I2544" s="4" t="s">
        <v>2</v>
      </c>
      <c r="J2544" s="4" t="s">
        <v>13</v>
      </c>
      <c r="K2544" s="4" t="s">
        <v>14</v>
      </c>
      <c r="L2544" s="4" t="s">
        <v>32</v>
      </c>
      <c r="M2544" s="8">
        <v>4</v>
      </c>
      <c r="N2544" s="5">
        <v>47.22</v>
      </c>
      <c r="O2544" s="6">
        <v>0</v>
      </c>
      <c r="P2544" s="5">
        <v>18.420000000000002</v>
      </c>
      <c r="Q2544" s="5">
        <f t="shared" si="156"/>
        <v>188.88</v>
      </c>
      <c r="R2544" s="5">
        <f t="shared" si="157"/>
        <v>73.680000000000007</v>
      </c>
      <c r="S2544" s="5">
        <f t="shared" si="158"/>
        <v>115.19999999999999</v>
      </c>
      <c r="T2544" s="7">
        <f t="shared" si="159"/>
        <v>0.60991105463786521</v>
      </c>
    </row>
    <row r="2545" spans="1:20" ht="15.6">
      <c r="A2545" s="2">
        <v>706</v>
      </c>
      <c r="B2545" s="3">
        <v>46364</v>
      </c>
      <c r="C2545" s="4">
        <f>YEAR(SalesDataTable[[#This Row],[Order Date]])</f>
        <v>2026</v>
      </c>
      <c r="D2545" s="16" t="str">
        <f>"Q"&amp;ROUNDUP(MONTH(SalesDataTable[[#This Row],[Order Date]])/3,0)</f>
        <v>Q4</v>
      </c>
      <c r="E2545" s="4">
        <f>MONTH(SalesDataTable[[#This Row],[Order Date]])</f>
        <v>12</v>
      </c>
      <c r="F2545" s="16" t="str">
        <f>TEXT(SalesDataTable[[#This Row],[Order Date]],"MMM")</f>
        <v>Dec</v>
      </c>
      <c r="G2545" s="4" t="s">
        <v>6</v>
      </c>
      <c r="H2545" s="4" t="s">
        <v>43</v>
      </c>
      <c r="I2545" s="4" t="s">
        <v>19</v>
      </c>
      <c r="J2545" s="4" t="s">
        <v>3</v>
      </c>
      <c r="K2545" s="4" t="s">
        <v>14</v>
      </c>
      <c r="L2545" s="4" t="s">
        <v>32</v>
      </c>
      <c r="M2545" s="8">
        <v>4</v>
      </c>
      <c r="N2545" s="5">
        <v>46.48</v>
      </c>
      <c r="O2545" s="6">
        <v>0.1</v>
      </c>
      <c r="P2545" s="5">
        <v>18.66</v>
      </c>
      <c r="Q2545" s="5">
        <f t="shared" si="156"/>
        <v>167.328</v>
      </c>
      <c r="R2545" s="5">
        <f t="shared" si="157"/>
        <v>74.64</v>
      </c>
      <c r="S2545" s="5">
        <f t="shared" si="158"/>
        <v>92.688000000000002</v>
      </c>
      <c r="T2545" s="7">
        <f t="shared" si="159"/>
        <v>0.55393000573723461</v>
      </c>
    </row>
    <row r="2546" spans="1:20" ht="15.6">
      <c r="A2546" s="2">
        <v>1086</v>
      </c>
      <c r="B2546" s="3">
        <v>46364</v>
      </c>
      <c r="C2546" s="4">
        <f>YEAR(SalesDataTable[[#This Row],[Order Date]])</f>
        <v>2026</v>
      </c>
      <c r="D2546" s="16" t="str">
        <f>"Q"&amp;ROUNDUP(MONTH(SalesDataTable[[#This Row],[Order Date]])/3,0)</f>
        <v>Q4</v>
      </c>
      <c r="E2546" s="4">
        <f>MONTH(SalesDataTable[[#This Row],[Order Date]])</f>
        <v>12</v>
      </c>
      <c r="F2546" s="16" t="str">
        <f>TEXT(SalesDataTable[[#This Row],[Order Date]],"MMM")</f>
        <v>Dec</v>
      </c>
      <c r="G2546" s="4" t="s">
        <v>20</v>
      </c>
      <c r="H2546" s="4" t="s">
        <v>47</v>
      </c>
      <c r="I2546" s="4" t="s">
        <v>8</v>
      </c>
      <c r="J2546" s="4" t="s">
        <v>16</v>
      </c>
      <c r="K2546" s="4" t="s">
        <v>9</v>
      </c>
      <c r="L2546" s="4" t="s">
        <v>17</v>
      </c>
      <c r="M2546" s="8">
        <v>12</v>
      </c>
      <c r="N2546" s="5">
        <v>146.99</v>
      </c>
      <c r="O2546" s="6">
        <v>0.15</v>
      </c>
      <c r="P2546" s="5">
        <v>79.239999999999995</v>
      </c>
      <c r="Q2546" s="5">
        <f t="shared" si="156"/>
        <v>1499.298</v>
      </c>
      <c r="R2546" s="5">
        <f t="shared" si="157"/>
        <v>950.87999999999988</v>
      </c>
      <c r="S2546" s="5">
        <f t="shared" si="158"/>
        <v>548.41800000000012</v>
      </c>
      <c r="T2546" s="7">
        <f t="shared" si="159"/>
        <v>0.36578318653129671</v>
      </c>
    </row>
    <row r="2547" spans="1:20" ht="15.6">
      <c r="A2547" s="2">
        <v>1204</v>
      </c>
      <c r="B2547" s="3">
        <v>46364</v>
      </c>
      <c r="C2547" s="4">
        <f>YEAR(SalesDataTable[[#This Row],[Order Date]])</f>
        <v>2026</v>
      </c>
      <c r="D2547" s="16" t="str">
        <f>"Q"&amp;ROUNDUP(MONTH(SalesDataTable[[#This Row],[Order Date]])/3,0)</f>
        <v>Q4</v>
      </c>
      <c r="E2547" s="4">
        <f>MONTH(SalesDataTable[[#This Row],[Order Date]])</f>
        <v>12</v>
      </c>
      <c r="F2547" s="16" t="str">
        <f>TEXT(SalesDataTable[[#This Row],[Order Date]],"MMM")</f>
        <v>Dec</v>
      </c>
      <c r="G2547" s="4" t="s">
        <v>11</v>
      </c>
      <c r="H2547" s="4" t="s">
        <v>39</v>
      </c>
      <c r="I2547" s="4" t="s">
        <v>2</v>
      </c>
      <c r="J2547" s="4" t="s">
        <v>13</v>
      </c>
      <c r="K2547" s="4" t="s">
        <v>34</v>
      </c>
      <c r="L2547" s="4" t="s">
        <v>35</v>
      </c>
      <c r="M2547" s="8">
        <v>1</v>
      </c>
      <c r="N2547" s="5">
        <v>40.29</v>
      </c>
      <c r="O2547" s="6">
        <v>0</v>
      </c>
      <c r="P2547" s="5">
        <v>15.07</v>
      </c>
      <c r="Q2547" s="5">
        <f t="shared" si="156"/>
        <v>40.29</v>
      </c>
      <c r="R2547" s="5">
        <f t="shared" si="157"/>
        <v>15.07</v>
      </c>
      <c r="S2547" s="5">
        <f t="shared" si="158"/>
        <v>25.22</v>
      </c>
      <c r="T2547" s="7">
        <f t="shared" si="159"/>
        <v>0.62596177711590961</v>
      </c>
    </row>
    <row r="2548" spans="1:20" ht="15.6">
      <c r="A2548" s="2">
        <v>1451</v>
      </c>
      <c r="B2548" s="3">
        <v>46364</v>
      </c>
      <c r="C2548" s="4">
        <f>YEAR(SalesDataTable[[#This Row],[Order Date]])</f>
        <v>2026</v>
      </c>
      <c r="D2548" s="16" t="str">
        <f>"Q"&amp;ROUNDUP(MONTH(SalesDataTable[[#This Row],[Order Date]])/3,0)</f>
        <v>Q4</v>
      </c>
      <c r="E2548" s="4">
        <f>MONTH(SalesDataTable[[#This Row],[Order Date]])</f>
        <v>12</v>
      </c>
      <c r="F2548" s="16" t="str">
        <f>TEXT(SalesDataTable[[#This Row],[Order Date]],"MMM")</f>
        <v>Dec</v>
      </c>
      <c r="G2548" s="4" t="s">
        <v>0</v>
      </c>
      <c r="H2548" s="4" t="s">
        <v>1</v>
      </c>
      <c r="I2548" s="4" t="s">
        <v>8</v>
      </c>
      <c r="J2548" s="4" t="s">
        <v>16</v>
      </c>
      <c r="K2548" s="4" t="s">
        <v>23</v>
      </c>
      <c r="L2548" s="4" t="s">
        <v>51</v>
      </c>
      <c r="M2548" s="8">
        <v>4</v>
      </c>
      <c r="N2548" s="5">
        <v>125.82</v>
      </c>
      <c r="O2548" s="6">
        <v>0.15</v>
      </c>
      <c r="P2548" s="5">
        <v>61.39</v>
      </c>
      <c r="Q2548" s="5">
        <f t="shared" si="156"/>
        <v>427.78799999999995</v>
      </c>
      <c r="R2548" s="5">
        <f t="shared" si="157"/>
        <v>245.56</v>
      </c>
      <c r="S2548" s="5">
        <f t="shared" si="158"/>
        <v>182.22799999999995</v>
      </c>
      <c r="T2548" s="7">
        <f t="shared" si="159"/>
        <v>0.42597735326844133</v>
      </c>
    </row>
    <row r="2549" spans="1:20" ht="15.6">
      <c r="A2549" s="2">
        <v>1650</v>
      </c>
      <c r="B2549" s="3">
        <v>46364</v>
      </c>
      <c r="C2549" s="4">
        <f>YEAR(SalesDataTable[[#This Row],[Order Date]])</f>
        <v>2026</v>
      </c>
      <c r="D2549" s="16" t="str">
        <f>"Q"&amp;ROUNDUP(MONTH(SalesDataTable[[#This Row],[Order Date]])/3,0)</f>
        <v>Q4</v>
      </c>
      <c r="E2549" s="4">
        <f>MONTH(SalesDataTable[[#This Row],[Order Date]])</f>
        <v>12</v>
      </c>
      <c r="F2549" s="16" t="str">
        <f>TEXT(SalesDataTable[[#This Row],[Order Date]],"MMM")</f>
        <v>Dec</v>
      </c>
      <c r="G2549" s="4" t="s">
        <v>6</v>
      </c>
      <c r="H2549" s="4" t="s">
        <v>7</v>
      </c>
      <c r="I2549" s="4" t="s">
        <v>2</v>
      </c>
      <c r="J2549" s="4" t="s">
        <v>13</v>
      </c>
      <c r="K2549" s="4" t="s">
        <v>14</v>
      </c>
      <c r="L2549" s="4" t="s">
        <v>15</v>
      </c>
      <c r="M2549" s="8">
        <v>3</v>
      </c>
      <c r="N2549" s="5">
        <v>36.25</v>
      </c>
      <c r="O2549" s="6">
        <v>0</v>
      </c>
      <c r="P2549" s="5">
        <v>13.67</v>
      </c>
      <c r="Q2549" s="5">
        <f t="shared" si="156"/>
        <v>108.75</v>
      </c>
      <c r="R2549" s="5">
        <f t="shared" si="157"/>
        <v>41.01</v>
      </c>
      <c r="S2549" s="5">
        <f t="shared" si="158"/>
        <v>67.740000000000009</v>
      </c>
      <c r="T2549" s="7">
        <f t="shared" si="159"/>
        <v>0.62289655172413805</v>
      </c>
    </row>
    <row r="2550" spans="1:20" ht="15.6">
      <c r="A2550" s="2">
        <v>1740</v>
      </c>
      <c r="B2550" s="3">
        <v>46364</v>
      </c>
      <c r="C2550" s="4">
        <f>YEAR(SalesDataTable[[#This Row],[Order Date]])</f>
        <v>2026</v>
      </c>
      <c r="D2550" s="16" t="str">
        <f>"Q"&amp;ROUNDUP(MONTH(SalesDataTable[[#This Row],[Order Date]])/3,0)</f>
        <v>Q4</v>
      </c>
      <c r="E2550" s="4">
        <f>MONTH(SalesDataTable[[#This Row],[Order Date]])</f>
        <v>12</v>
      </c>
      <c r="F2550" s="16" t="str">
        <f>TEXT(SalesDataTable[[#This Row],[Order Date]],"MMM")</f>
        <v>Dec</v>
      </c>
      <c r="G2550" s="4" t="s">
        <v>11</v>
      </c>
      <c r="H2550" s="4" t="s">
        <v>39</v>
      </c>
      <c r="I2550" s="4" t="s">
        <v>28</v>
      </c>
      <c r="J2550" s="4" t="s">
        <v>3</v>
      </c>
      <c r="K2550" s="4" t="s">
        <v>14</v>
      </c>
      <c r="L2550" s="4" t="s">
        <v>48</v>
      </c>
      <c r="M2550" s="8">
        <v>1</v>
      </c>
      <c r="N2550" s="5">
        <v>165.29</v>
      </c>
      <c r="O2550" s="6">
        <v>0.05</v>
      </c>
      <c r="P2550" s="5">
        <v>89.92</v>
      </c>
      <c r="Q2550" s="5">
        <f t="shared" si="156"/>
        <v>157.02549999999999</v>
      </c>
      <c r="R2550" s="5">
        <f t="shared" si="157"/>
        <v>89.92</v>
      </c>
      <c r="S2550" s="5">
        <f t="shared" si="158"/>
        <v>67.105499999999992</v>
      </c>
      <c r="T2550" s="7">
        <f t="shared" si="159"/>
        <v>0.42735415585366704</v>
      </c>
    </row>
    <row r="2551" spans="1:20" ht="15.6">
      <c r="A2551" s="2">
        <v>3191</v>
      </c>
      <c r="B2551" s="3">
        <v>46364</v>
      </c>
      <c r="C2551" s="4">
        <f>YEAR(SalesDataTable[[#This Row],[Order Date]])</f>
        <v>2026</v>
      </c>
      <c r="D2551" s="16" t="str">
        <f>"Q"&amp;ROUNDUP(MONTH(SalesDataTable[[#This Row],[Order Date]])/3,0)</f>
        <v>Q4</v>
      </c>
      <c r="E2551" s="4">
        <f>MONTH(SalesDataTable[[#This Row],[Order Date]])</f>
        <v>12</v>
      </c>
      <c r="F2551" s="16" t="str">
        <f>TEXT(SalesDataTable[[#This Row],[Order Date]],"MMM")</f>
        <v>Dec</v>
      </c>
      <c r="G2551" s="4" t="s">
        <v>20</v>
      </c>
      <c r="H2551" s="4" t="s">
        <v>33</v>
      </c>
      <c r="I2551" s="4" t="s">
        <v>2</v>
      </c>
      <c r="J2551" s="4" t="s">
        <v>13</v>
      </c>
      <c r="K2551" s="4" t="s">
        <v>23</v>
      </c>
      <c r="L2551" s="4" t="s">
        <v>40</v>
      </c>
      <c r="M2551" s="8">
        <v>1</v>
      </c>
      <c r="N2551" s="5">
        <v>82.89</v>
      </c>
      <c r="O2551" s="6">
        <v>0.15</v>
      </c>
      <c r="P2551" s="5">
        <v>38.51</v>
      </c>
      <c r="Q2551" s="5">
        <f t="shared" si="156"/>
        <v>70.456500000000005</v>
      </c>
      <c r="R2551" s="5">
        <f t="shared" si="157"/>
        <v>38.51</v>
      </c>
      <c r="S2551" s="5">
        <f t="shared" si="158"/>
        <v>31.946500000000007</v>
      </c>
      <c r="T2551" s="7">
        <f t="shared" si="159"/>
        <v>0.45342161475520365</v>
      </c>
    </row>
    <row r="2552" spans="1:20" ht="15.6">
      <c r="A2552" s="2">
        <v>3662</v>
      </c>
      <c r="B2552" s="3">
        <v>46364</v>
      </c>
      <c r="C2552" s="4">
        <f>YEAR(SalesDataTable[[#This Row],[Order Date]])</f>
        <v>2026</v>
      </c>
      <c r="D2552" s="16" t="str">
        <f>"Q"&amp;ROUNDUP(MONTH(SalesDataTable[[#This Row],[Order Date]])/3,0)</f>
        <v>Q4</v>
      </c>
      <c r="E2552" s="4">
        <f>MONTH(SalesDataTable[[#This Row],[Order Date]])</f>
        <v>12</v>
      </c>
      <c r="F2552" s="16" t="str">
        <f>TEXT(SalesDataTable[[#This Row],[Order Date]],"MMM")</f>
        <v>Dec</v>
      </c>
      <c r="G2552" s="4" t="s">
        <v>6</v>
      </c>
      <c r="H2552" s="4" t="s">
        <v>27</v>
      </c>
      <c r="I2552" s="4" t="s">
        <v>2</v>
      </c>
      <c r="J2552" s="4" t="s">
        <v>16</v>
      </c>
      <c r="K2552" s="4" t="s">
        <v>23</v>
      </c>
      <c r="L2552" s="4" t="s">
        <v>29</v>
      </c>
      <c r="M2552" s="8">
        <v>1</v>
      </c>
      <c r="N2552" s="5">
        <v>199.66</v>
      </c>
      <c r="O2552" s="6">
        <v>0</v>
      </c>
      <c r="P2552" s="5">
        <v>103.15</v>
      </c>
      <c r="Q2552" s="5">
        <f t="shared" si="156"/>
        <v>199.66</v>
      </c>
      <c r="R2552" s="5">
        <f t="shared" si="157"/>
        <v>103.15</v>
      </c>
      <c r="S2552" s="5">
        <f t="shared" si="158"/>
        <v>96.509999999999991</v>
      </c>
      <c r="T2552" s="7">
        <f t="shared" si="159"/>
        <v>0.48337173194430527</v>
      </c>
    </row>
    <row r="2553" spans="1:20" ht="15.6">
      <c r="A2553" s="2">
        <v>3922</v>
      </c>
      <c r="B2553" s="3">
        <v>46364</v>
      </c>
      <c r="C2553" s="4">
        <f>YEAR(SalesDataTable[[#This Row],[Order Date]])</f>
        <v>2026</v>
      </c>
      <c r="D2553" s="16" t="str">
        <f>"Q"&amp;ROUNDUP(MONTH(SalesDataTable[[#This Row],[Order Date]])/3,0)</f>
        <v>Q4</v>
      </c>
      <c r="E2553" s="4">
        <f>MONTH(SalesDataTable[[#This Row],[Order Date]])</f>
        <v>12</v>
      </c>
      <c r="F2553" s="16" t="str">
        <f>TEXT(SalesDataTable[[#This Row],[Order Date]],"MMM")</f>
        <v>Dec</v>
      </c>
      <c r="G2553" s="4" t="s">
        <v>20</v>
      </c>
      <c r="H2553" s="4" t="s">
        <v>33</v>
      </c>
      <c r="I2553" s="4" t="s">
        <v>19</v>
      </c>
      <c r="J2553" s="4" t="s">
        <v>13</v>
      </c>
      <c r="K2553" s="4" t="s">
        <v>9</v>
      </c>
      <c r="L2553" s="4" t="s">
        <v>17</v>
      </c>
      <c r="M2553" s="8">
        <v>2</v>
      </c>
      <c r="N2553" s="5">
        <v>146.25</v>
      </c>
      <c r="O2553" s="6">
        <v>0.05</v>
      </c>
      <c r="P2553" s="5">
        <v>77.3</v>
      </c>
      <c r="Q2553" s="5">
        <f t="shared" si="156"/>
        <v>277.875</v>
      </c>
      <c r="R2553" s="5">
        <f t="shared" si="157"/>
        <v>154.6</v>
      </c>
      <c r="S2553" s="5">
        <f t="shared" si="158"/>
        <v>123.27500000000001</v>
      </c>
      <c r="T2553" s="7">
        <f t="shared" si="159"/>
        <v>0.44363472784525421</v>
      </c>
    </row>
    <row r="2554" spans="1:20" ht="15.6">
      <c r="A2554" s="2">
        <v>4022</v>
      </c>
      <c r="B2554" s="3">
        <v>46364</v>
      </c>
      <c r="C2554" s="4">
        <f>YEAR(SalesDataTable[[#This Row],[Order Date]])</f>
        <v>2026</v>
      </c>
      <c r="D2554" s="16" t="str">
        <f>"Q"&amp;ROUNDUP(MONTH(SalesDataTable[[#This Row],[Order Date]])/3,0)</f>
        <v>Q4</v>
      </c>
      <c r="E2554" s="4">
        <f>MONTH(SalesDataTable[[#This Row],[Order Date]])</f>
        <v>12</v>
      </c>
      <c r="F2554" s="16" t="str">
        <f>TEXT(SalesDataTable[[#This Row],[Order Date]],"MMM")</f>
        <v>Dec</v>
      </c>
      <c r="G2554" s="4" t="s">
        <v>0</v>
      </c>
      <c r="H2554" s="4" t="s">
        <v>36</v>
      </c>
      <c r="I2554" s="4" t="s">
        <v>28</v>
      </c>
      <c r="J2554" s="4" t="s">
        <v>3</v>
      </c>
      <c r="K2554" s="4" t="s">
        <v>23</v>
      </c>
      <c r="L2554" s="4" t="s">
        <v>24</v>
      </c>
      <c r="M2554" s="8">
        <v>1</v>
      </c>
      <c r="N2554" s="5">
        <v>333.51</v>
      </c>
      <c r="O2554" s="6">
        <v>0.2</v>
      </c>
      <c r="P2554" s="5">
        <v>199.91</v>
      </c>
      <c r="Q2554" s="5">
        <f t="shared" si="156"/>
        <v>266.80799999999999</v>
      </c>
      <c r="R2554" s="5">
        <f t="shared" si="157"/>
        <v>199.91</v>
      </c>
      <c r="S2554" s="5">
        <f t="shared" si="158"/>
        <v>66.897999999999996</v>
      </c>
      <c r="T2554" s="7">
        <f t="shared" si="159"/>
        <v>0.25073461065635211</v>
      </c>
    </row>
    <row r="2555" spans="1:20" ht="15.6">
      <c r="A2555" s="2">
        <v>4366</v>
      </c>
      <c r="B2555" s="3">
        <v>46364</v>
      </c>
      <c r="C2555" s="4">
        <f>YEAR(SalesDataTable[[#This Row],[Order Date]])</f>
        <v>2026</v>
      </c>
      <c r="D2555" s="16" t="str">
        <f>"Q"&amp;ROUNDUP(MONTH(SalesDataTable[[#This Row],[Order Date]])/3,0)</f>
        <v>Q4</v>
      </c>
      <c r="E2555" s="4">
        <f>MONTH(SalesDataTable[[#This Row],[Order Date]])</f>
        <v>12</v>
      </c>
      <c r="F2555" s="16" t="str">
        <f>TEXT(SalesDataTable[[#This Row],[Order Date]],"MMM")</f>
        <v>Dec</v>
      </c>
      <c r="G2555" s="4" t="s">
        <v>6</v>
      </c>
      <c r="H2555" s="4" t="s">
        <v>43</v>
      </c>
      <c r="I2555" s="4" t="s">
        <v>19</v>
      </c>
      <c r="J2555" s="4" t="s">
        <v>13</v>
      </c>
      <c r="K2555" s="4" t="s">
        <v>9</v>
      </c>
      <c r="L2555" s="4" t="s">
        <v>37</v>
      </c>
      <c r="M2555" s="8">
        <v>1</v>
      </c>
      <c r="N2555" s="5">
        <v>151.97</v>
      </c>
      <c r="O2555" s="6">
        <v>0.05</v>
      </c>
      <c r="P2555" s="5">
        <v>80.239999999999995</v>
      </c>
      <c r="Q2555" s="5">
        <f t="shared" si="156"/>
        <v>144.3715</v>
      </c>
      <c r="R2555" s="5">
        <f t="shared" si="157"/>
        <v>80.239999999999995</v>
      </c>
      <c r="S2555" s="5">
        <f t="shared" si="158"/>
        <v>64.131500000000003</v>
      </c>
      <c r="T2555" s="7">
        <f t="shared" si="159"/>
        <v>0.44421163456776441</v>
      </c>
    </row>
    <row r="2556" spans="1:20" ht="15.6">
      <c r="A2556" s="2">
        <v>4880</v>
      </c>
      <c r="B2556" s="3">
        <v>46364</v>
      </c>
      <c r="C2556" s="4">
        <f>YEAR(SalesDataTable[[#This Row],[Order Date]])</f>
        <v>2026</v>
      </c>
      <c r="D2556" s="16" t="str">
        <f>"Q"&amp;ROUNDUP(MONTH(SalesDataTable[[#This Row],[Order Date]])/3,0)</f>
        <v>Q4</v>
      </c>
      <c r="E2556" s="4">
        <f>MONTH(SalesDataTable[[#This Row],[Order Date]])</f>
        <v>12</v>
      </c>
      <c r="F2556" s="16" t="str">
        <f>TEXT(SalesDataTable[[#This Row],[Order Date]],"MMM")</f>
        <v>Dec</v>
      </c>
      <c r="G2556" s="4" t="s">
        <v>20</v>
      </c>
      <c r="H2556" s="4" t="s">
        <v>47</v>
      </c>
      <c r="I2556" s="4" t="s">
        <v>19</v>
      </c>
      <c r="J2556" s="4" t="s">
        <v>13</v>
      </c>
      <c r="K2556" s="4" t="s">
        <v>4</v>
      </c>
      <c r="L2556" s="4" t="s">
        <v>26</v>
      </c>
      <c r="M2556" s="8">
        <v>1</v>
      </c>
      <c r="N2556" s="5">
        <v>41.07</v>
      </c>
      <c r="O2556" s="6">
        <v>0</v>
      </c>
      <c r="P2556" s="5">
        <v>16.600000000000001</v>
      </c>
      <c r="Q2556" s="5">
        <f t="shared" si="156"/>
        <v>41.07</v>
      </c>
      <c r="R2556" s="5">
        <f t="shared" si="157"/>
        <v>16.600000000000001</v>
      </c>
      <c r="S2556" s="5">
        <f t="shared" si="158"/>
        <v>24.47</v>
      </c>
      <c r="T2556" s="7">
        <f t="shared" si="159"/>
        <v>0.59581202824446067</v>
      </c>
    </row>
    <row r="2557" spans="1:20" ht="15.6">
      <c r="A2557" s="2">
        <v>5127</v>
      </c>
      <c r="B2557" s="3">
        <v>46364</v>
      </c>
      <c r="C2557" s="4">
        <f>YEAR(SalesDataTable[[#This Row],[Order Date]])</f>
        <v>2026</v>
      </c>
      <c r="D2557" s="16" t="str">
        <f>"Q"&amp;ROUNDUP(MONTH(SalesDataTable[[#This Row],[Order Date]])/3,0)</f>
        <v>Q4</v>
      </c>
      <c r="E2557" s="4">
        <f>MONTH(SalesDataTable[[#This Row],[Order Date]])</f>
        <v>12</v>
      </c>
      <c r="F2557" s="16" t="str">
        <f>TEXT(SalesDataTable[[#This Row],[Order Date]],"MMM")</f>
        <v>Dec</v>
      </c>
      <c r="G2557" s="4" t="s">
        <v>6</v>
      </c>
      <c r="H2557" s="4" t="s">
        <v>41</v>
      </c>
      <c r="I2557" s="4" t="s">
        <v>28</v>
      </c>
      <c r="J2557" s="4" t="s">
        <v>3</v>
      </c>
      <c r="K2557" s="4" t="s">
        <v>23</v>
      </c>
      <c r="L2557" s="4" t="s">
        <v>51</v>
      </c>
      <c r="M2557" s="8">
        <v>1</v>
      </c>
      <c r="N2557" s="5">
        <v>122.65</v>
      </c>
      <c r="O2557" s="6">
        <v>0</v>
      </c>
      <c r="P2557" s="5">
        <v>58.9</v>
      </c>
      <c r="Q2557" s="5">
        <f t="shared" si="156"/>
        <v>122.65</v>
      </c>
      <c r="R2557" s="5">
        <f t="shared" si="157"/>
        <v>58.9</v>
      </c>
      <c r="S2557" s="5">
        <f t="shared" si="158"/>
        <v>63.750000000000007</v>
      </c>
      <c r="T2557" s="7">
        <f t="shared" si="159"/>
        <v>0.51977170811251527</v>
      </c>
    </row>
    <row r="2558" spans="1:20" ht="15.6">
      <c r="A2558" s="2">
        <v>13</v>
      </c>
      <c r="B2558" s="3">
        <v>46365</v>
      </c>
      <c r="C2558" s="4">
        <f>YEAR(SalesDataTable[[#This Row],[Order Date]])</f>
        <v>2026</v>
      </c>
      <c r="D2558" s="16" t="str">
        <f>"Q"&amp;ROUNDUP(MONTH(SalesDataTable[[#This Row],[Order Date]])/3,0)</f>
        <v>Q4</v>
      </c>
      <c r="E2558" s="4">
        <f>MONTH(SalesDataTable[[#This Row],[Order Date]])</f>
        <v>12</v>
      </c>
      <c r="F2558" s="16" t="str">
        <f>TEXT(SalesDataTable[[#This Row],[Order Date]],"MMM")</f>
        <v>Dec</v>
      </c>
      <c r="G2558" s="4" t="s">
        <v>6</v>
      </c>
      <c r="H2558" s="4" t="s">
        <v>27</v>
      </c>
      <c r="I2558" s="4" t="s">
        <v>2</v>
      </c>
      <c r="J2558" s="4" t="s">
        <v>3</v>
      </c>
      <c r="K2558" s="4" t="s">
        <v>9</v>
      </c>
      <c r="L2558" s="4" t="s">
        <v>17</v>
      </c>
      <c r="M2558" s="8">
        <v>6</v>
      </c>
      <c r="N2558" s="5">
        <v>143.16</v>
      </c>
      <c r="O2558" s="6">
        <v>0.15</v>
      </c>
      <c r="P2558" s="5">
        <v>80.349999999999994</v>
      </c>
      <c r="Q2558" s="5">
        <f t="shared" si="156"/>
        <v>730.11599999999999</v>
      </c>
      <c r="R2558" s="5">
        <f t="shared" si="157"/>
        <v>482.09999999999997</v>
      </c>
      <c r="S2558" s="5">
        <f t="shared" si="158"/>
        <v>248.01600000000002</v>
      </c>
      <c r="T2558" s="7">
        <f t="shared" si="159"/>
        <v>0.33969396643820987</v>
      </c>
    </row>
    <row r="2559" spans="1:20" ht="15.6">
      <c r="A2559" s="2">
        <v>102</v>
      </c>
      <c r="B2559" s="3">
        <v>46365</v>
      </c>
      <c r="C2559" s="4">
        <f>YEAR(SalesDataTable[[#This Row],[Order Date]])</f>
        <v>2026</v>
      </c>
      <c r="D2559" s="16" t="str">
        <f>"Q"&amp;ROUNDUP(MONTH(SalesDataTable[[#This Row],[Order Date]])/3,0)</f>
        <v>Q4</v>
      </c>
      <c r="E2559" s="4">
        <f>MONTH(SalesDataTable[[#This Row],[Order Date]])</f>
        <v>12</v>
      </c>
      <c r="F2559" s="16" t="str">
        <f>TEXT(SalesDataTable[[#This Row],[Order Date]],"MMM")</f>
        <v>Dec</v>
      </c>
      <c r="G2559" s="4" t="s">
        <v>11</v>
      </c>
      <c r="H2559" s="4" t="s">
        <v>25</v>
      </c>
      <c r="I2559" s="4" t="s">
        <v>19</v>
      </c>
      <c r="J2559" s="4" t="s">
        <v>13</v>
      </c>
      <c r="K2559" s="4" t="s">
        <v>9</v>
      </c>
      <c r="L2559" s="4" t="s">
        <v>17</v>
      </c>
      <c r="M2559" s="8">
        <v>3</v>
      </c>
      <c r="N2559" s="5">
        <v>142.75</v>
      </c>
      <c r="O2559" s="6">
        <v>0.1</v>
      </c>
      <c r="P2559" s="5">
        <v>81.739999999999995</v>
      </c>
      <c r="Q2559" s="5">
        <f t="shared" si="156"/>
        <v>385.42500000000001</v>
      </c>
      <c r="R2559" s="5">
        <f t="shared" si="157"/>
        <v>245.21999999999997</v>
      </c>
      <c r="S2559" s="5">
        <f t="shared" si="158"/>
        <v>140.20500000000004</v>
      </c>
      <c r="T2559" s="7">
        <f t="shared" si="159"/>
        <v>0.3637672698968672</v>
      </c>
    </row>
    <row r="2560" spans="1:20" ht="15.6">
      <c r="A2560" s="2">
        <v>519</v>
      </c>
      <c r="B2560" s="3">
        <v>46365</v>
      </c>
      <c r="C2560" s="4">
        <f>YEAR(SalesDataTable[[#This Row],[Order Date]])</f>
        <v>2026</v>
      </c>
      <c r="D2560" s="16" t="str">
        <f>"Q"&amp;ROUNDUP(MONTH(SalesDataTable[[#This Row],[Order Date]])/3,0)</f>
        <v>Q4</v>
      </c>
      <c r="E2560" s="4">
        <f>MONTH(SalesDataTable[[#This Row],[Order Date]])</f>
        <v>12</v>
      </c>
      <c r="F2560" s="16" t="str">
        <f>TEXT(SalesDataTable[[#This Row],[Order Date]],"MMM")</f>
        <v>Dec</v>
      </c>
      <c r="G2560" s="4" t="s">
        <v>6</v>
      </c>
      <c r="H2560" s="4" t="s">
        <v>43</v>
      </c>
      <c r="I2560" s="4" t="s">
        <v>19</v>
      </c>
      <c r="J2560" s="4" t="s">
        <v>3</v>
      </c>
      <c r="K2560" s="4" t="s">
        <v>34</v>
      </c>
      <c r="L2560" s="4" t="s">
        <v>42</v>
      </c>
      <c r="M2560" s="8">
        <v>2</v>
      </c>
      <c r="N2560" s="5">
        <v>36.03</v>
      </c>
      <c r="O2560" s="6">
        <v>0.1</v>
      </c>
      <c r="P2560" s="5">
        <v>13.54</v>
      </c>
      <c r="Q2560" s="5">
        <f t="shared" si="156"/>
        <v>64.853999999999999</v>
      </c>
      <c r="R2560" s="5">
        <f t="shared" si="157"/>
        <v>27.08</v>
      </c>
      <c r="S2560" s="5">
        <f t="shared" si="158"/>
        <v>37.774000000000001</v>
      </c>
      <c r="T2560" s="7">
        <f t="shared" si="159"/>
        <v>0.58244672649335427</v>
      </c>
    </row>
    <row r="2561" spans="1:20" ht="15.6">
      <c r="A2561" s="2">
        <v>522</v>
      </c>
      <c r="B2561" s="3">
        <v>46365</v>
      </c>
      <c r="C2561" s="4">
        <f>YEAR(SalesDataTable[[#This Row],[Order Date]])</f>
        <v>2026</v>
      </c>
      <c r="D2561" s="16" t="str">
        <f>"Q"&amp;ROUNDUP(MONTH(SalesDataTable[[#This Row],[Order Date]])/3,0)</f>
        <v>Q4</v>
      </c>
      <c r="E2561" s="4">
        <f>MONTH(SalesDataTable[[#This Row],[Order Date]])</f>
        <v>12</v>
      </c>
      <c r="F2561" s="16" t="str">
        <f>TEXT(SalesDataTable[[#This Row],[Order Date]],"MMM")</f>
        <v>Dec</v>
      </c>
      <c r="G2561" s="4" t="s">
        <v>0</v>
      </c>
      <c r="H2561" s="4" t="s">
        <v>50</v>
      </c>
      <c r="I2561" s="4" t="s">
        <v>19</v>
      </c>
      <c r="J2561" s="4" t="s">
        <v>3</v>
      </c>
      <c r="K2561" s="4" t="s">
        <v>14</v>
      </c>
      <c r="L2561" s="4" t="s">
        <v>44</v>
      </c>
      <c r="M2561" s="8">
        <v>2</v>
      </c>
      <c r="N2561" s="5">
        <v>133.4</v>
      </c>
      <c r="O2561" s="6">
        <v>0</v>
      </c>
      <c r="P2561" s="5">
        <v>67.69</v>
      </c>
      <c r="Q2561" s="5">
        <f t="shared" si="156"/>
        <v>266.8</v>
      </c>
      <c r="R2561" s="5">
        <f t="shared" si="157"/>
        <v>135.38</v>
      </c>
      <c r="S2561" s="5">
        <f t="shared" si="158"/>
        <v>131.42000000000002</v>
      </c>
      <c r="T2561" s="7">
        <f t="shared" si="159"/>
        <v>0.49257871064467768</v>
      </c>
    </row>
    <row r="2562" spans="1:20" ht="15.6">
      <c r="A2562" s="2">
        <v>798</v>
      </c>
      <c r="B2562" s="3">
        <v>46365</v>
      </c>
      <c r="C2562" s="4">
        <f>YEAR(SalesDataTable[[#This Row],[Order Date]])</f>
        <v>2026</v>
      </c>
      <c r="D2562" s="16" t="str">
        <f>"Q"&amp;ROUNDUP(MONTH(SalesDataTable[[#This Row],[Order Date]])/3,0)</f>
        <v>Q4</v>
      </c>
      <c r="E2562" s="4">
        <f>MONTH(SalesDataTable[[#This Row],[Order Date]])</f>
        <v>12</v>
      </c>
      <c r="F2562" s="16" t="str">
        <f>TEXT(SalesDataTable[[#This Row],[Order Date]],"MMM")</f>
        <v>Dec</v>
      </c>
      <c r="G2562" s="4" t="s">
        <v>11</v>
      </c>
      <c r="H2562" s="4" t="s">
        <v>12</v>
      </c>
      <c r="I2562" s="4" t="s">
        <v>19</v>
      </c>
      <c r="J2562" s="4" t="s">
        <v>3</v>
      </c>
      <c r="K2562" s="4" t="s">
        <v>23</v>
      </c>
      <c r="L2562" s="4" t="s">
        <v>29</v>
      </c>
      <c r="M2562" s="8">
        <v>3</v>
      </c>
      <c r="N2562" s="5">
        <v>199.31</v>
      </c>
      <c r="O2562" s="6">
        <v>0.05</v>
      </c>
      <c r="P2562" s="5">
        <v>101.19</v>
      </c>
      <c r="Q2562" s="5">
        <f t="shared" ref="Q2562:Q2625" si="160">M2562*N2562*(1-O2562)</f>
        <v>568.0335</v>
      </c>
      <c r="R2562" s="5">
        <f t="shared" ref="R2562:R2625" si="161">M2562*P2562</f>
        <v>303.57</v>
      </c>
      <c r="S2562" s="5">
        <f t="shared" ref="S2562:S2625" si="162">Q2562-R2562</f>
        <v>264.46350000000001</v>
      </c>
      <c r="T2562" s="7">
        <f t="shared" ref="T2562:T2625" si="163">IFERROR(S2562/Q2562,0)</f>
        <v>0.46557729429690325</v>
      </c>
    </row>
    <row r="2563" spans="1:20" ht="15.6">
      <c r="A2563" s="2">
        <v>1746</v>
      </c>
      <c r="B2563" s="3">
        <v>46365</v>
      </c>
      <c r="C2563" s="4">
        <f>YEAR(SalesDataTable[[#This Row],[Order Date]])</f>
        <v>2026</v>
      </c>
      <c r="D2563" s="16" t="str">
        <f>"Q"&amp;ROUNDUP(MONTH(SalesDataTable[[#This Row],[Order Date]])/3,0)</f>
        <v>Q4</v>
      </c>
      <c r="E2563" s="4">
        <f>MONTH(SalesDataTable[[#This Row],[Order Date]])</f>
        <v>12</v>
      </c>
      <c r="F2563" s="16" t="str">
        <f>TEXT(SalesDataTable[[#This Row],[Order Date]],"MMM")</f>
        <v>Dec</v>
      </c>
      <c r="G2563" s="4" t="s">
        <v>6</v>
      </c>
      <c r="H2563" s="4" t="s">
        <v>41</v>
      </c>
      <c r="I2563" s="4" t="s">
        <v>2</v>
      </c>
      <c r="J2563" s="4" t="s">
        <v>16</v>
      </c>
      <c r="K2563" s="4" t="s">
        <v>14</v>
      </c>
      <c r="L2563" s="4" t="s">
        <v>32</v>
      </c>
      <c r="M2563" s="8">
        <v>1</v>
      </c>
      <c r="N2563" s="5">
        <v>47.44</v>
      </c>
      <c r="O2563" s="6">
        <v>0.15</v>
      </c>
      <c r="P2563" s="5">
        <v>17.899999999999999</v>
      </c>
      <c r="Q2563" s="5">
        <f t="shared" si="160"/>
        <v>40.323999999999998</v>
      </c>
      <c r="R2563" s="5">
        <f t="shared" si="161"/>
        <v>17.899999999999999</v>
      </c>
      <c r="S2563" s="5">
        <f t="shared" si="162"/>
        <v>22.423999999999999</v>
      </c>
      <c r="T2563" s="7">
        <f t="shared" si="163"/>
        <v>0.55609562543398472</v>
      </c>
    </row>
    <row r="2564" spans="1:20" ht="15.6">
      <c r="A2564" s="2">
        <v>3412</v>
      </c>
      <c r="B2564" s="3">
        <v>46365</v>
      </c>
      <c r="C2564" s="4">
        <f>YEAR(SalesDataTable[[#This Row],[Order Date]])</f>
        <v>2026</v>
      </c>
      <c r="D2564" s="16" t="str">
        <f>"Q"&amp;ROUNDUP(MONTH(SalesDataTable[[#This Row],[Order Date]])/3,0)</f>
        <v>Q4</v>
      </c>
      <c r="E2564" s="4">
        <f>MONTH(SalesDataTable[[#This Row],[Order Date]])</f>
        <v>12</v>
      </c>
      <c r="F2564" s="16" t="str">
        <f>TEXT(SalesDataTable[[#This Row],[Order Date]],"MMM")</f>
        <v>Dec</v>
      </c>
      <c r="G2564" s="4" t="s">
        <v>0</v>
      </c>
      <c r="H2564" s="4" t="s">
        <v>1</v>
      </c>
      <c r="I2564" s="4" t="s">
        <v>8</v>
      </c>
      <c r="J2564" s="4" t="s">
        <v>16</v>
      </c>
      <c r="K2564" s="4" t="s">
        <v>9</v>
      </c>
      <c r="L2564" s="4" t="s">
        <v>17</v>
      </c>
      <c r="M2564" s="8">
        <v>10</v>
      </c>
      <c r="N2564" s="5">
        <v>145.30000000000001</v>
      </c>
      <c r="O2564" s="6">
        <v>0.1</v>
      </c>
      <c r="P2564" s="5">
        <v>79.7</v>
      </c>
      <c r="Q2564" s="5">
        <f t="shared" si="160"/>
        <v>1307.7</v>
      </c>
      <c r="R2564" s="5">
        <f t="shared" si="161"/>
        <v>797</v>
      </c>
      <c r="S2564" s="5">
        <f t="shared" si="162"/>
        <v>510.70000000000005</v>
      </c>
      <c r="T2564" s="7">
        <f t="shared" si="163"/>
        <v>0.39053299686472437</v>
      </c>
    </row>
    <row r="2565" spans="1:20" ht="15.6">
      <c r="A2565" s="2">
        <v>175</v>
      </c>
      <c r="B2565" s="3">
        <v>46366</v>
      </c>
      <c r="C2565" s="4">
        <f>YEAR(SalesDataTable[[#This Row],[Order Date]])</f>
        <v>2026</v>
      </c>
      <c r="D2565" s="16" t="str">
        <f>"Q"&amp;ROUNDUP(MONTH(SalesDataTable[[#This Row],[Order Date]])/3,0)</f>
        <v>Q4</v>
      </c>
      <c r="E2565" s="4">
        <f>MONTH(SalesDataTable[[#This Row],[Order Date]])</f>
        <v>12</v>
      </c>
      <c r="F2565" s="16" t="str">
        <f>TEXT(SalesDataTable[[#This Row],[Order Date]],"MMM")</f>
        <v>Dec</v>
      </c>
      <c r="G2565" s="4" t="s">
        <v>0</v>
      </c>
      <c r="H2565" s="4" t="s">
        <v>1</v>
      </c>
      <c r="I2565" s="4" t="s">
        <v>28</v>
      </c>
      <c r="J2565" s="4" t="s">
        <v>13</v>
      </c>
      <c r="K2565" s="4" t="s">
        <v>4</v>
      </c>
      <c r="L2565" s="4" t="s">
        <v>5</v>
      </c>
      <c r="M2565" s="8">
        <v>1</v>
      </c>
      <c r="N2565" s="5">
        <v>81.010000000000005</v>
      </c>
      <c r="O2565" s="6">
        <v>0.2</v>
      </c>
      <c r="P2565" s="5">
        <v>41.51</v>
      </c>
      <c r="Q2565" s="5">
        <f t="shared" si="160"/>
        <v>64.808000000000007</v>
      </c>
      <c r="R2565" s="5">
        <f t="shared" si="161"/>
        <v>41.51</v>
      </c>
      <c r="S2565" s="5">
        <f t="shared" si="162"/>
        <v>23.298000000000009</v>
      </c>
      <c r="T2565" s="7">
        <f t="shared" si="163"/>
        <v>0.35949265522774976</v>
      </c>
    </row>
    <row r="2566" spans="1:20" ht="15.6">
      <c r="A2566" s="2">
        <v>1014</v>
      </c>
      <c r="B2566" s="3">
        <v>46366</v>
      </c>
      <c r="C2566" s="4">
        <f>YEAR(SalesDataTable[[#This Row],[Order Date]])</f>
        <v>2026</v>
      </c>
      <c r="D2566" s="16" t="str">
        <f>"Q"&amp;ROUNDUP(MONTH(SalesDataTable[[#This Row],[Order Date]])/3,0)</f>
        <v>Q4</v>
      </c>
      <c r="E2566" s="4">
        <f>MONTH(SalesDataTable[[#This Row],[Order Date]])</f>
        <v>12</v>
      </c>
      <c r="F2566" s="16" t="str">
        <f>TEXT(SalesDataTable[[#This Row],[Order Date]],"MMM")</f>
        <v>Dec</v>
      </c>
      <c r="G2566" s="4" t="s">
        <v>20</v>
      </c>
      <c r="H2566" s="4" t="s">
        <v>31</v>
      </c>
      <c r="I2566" s="4" t="s">
        <v>28</v>
      </c>
      <c r="J2566" s="4" t="s">
        <v>13</v>
      </c>
      <c r="K2566" s="4" t="s">
        <v>14</v>
      </c>
      <c r="L2566" s="4" t="s">
        <v>15</v>
      </c>
      <c r="M2566" s="8">
        <v>2</v>
      </c>
      <c r="N2566" s="5">
        <v>35.619999999999997</v>
      </c>
      <c r="O2566" s="6">
        <v>0</v>
      </c>
      <c r="P2566" s="5">
        <v>13.62</v>
      </c>
      <c r="Q2566" s="5">
        <f t="shared" si="160"/>
        <v>71.239999999999995</v>
      </c>
      <c r="R2566" s="5">
        <f t="shared" si="161"/>
        <v>27.24</v>
      </c>
      <c r="S2566" s="5">
        <f t="shared" si="162"/>
        <v>44</v>
      </c>
      <c r="T2566" s="7">
        <f t="shared" si="163"/>
        <v>0.61763054463784395</v>
      </c>
    </row>
    <row r="2567" spans="1:20" ht="15.6">
      <c r="A2567" s="2">
        <v>1763</v>
      </c>
      <c r="B2567" s="3">
        <v>46366</v>
      </c>
      <c r="C2567" s="4">
        <f>YEAR(SalesDataTable[[#This Row],[Order Date]])</f>
        <v>2026</v>
      </c>
      <c r="D2567" s="16" t="str">
        <f>"Q"&amp;ROUNDUP(MONTH(SalesDataTable[[#This Row],[Order Date]])/3,0)</f>
        <v>Q4</v>
      </c>
      <c r="E2567" s="4">
        <f>MONTH(SalesDataTable[[#This Row],[Order Date]])</f>
        <v>12</v>
      </c>
      <c r="F2567" s="16" t="str">
        <f>TEXT(SalesDataTable[[#This Row],[Order Date]],"MMM")</f>
        <v>Dec</v>
      </c>
      <c r="G2567" s="4" t="s">
        <v>0</v>
      </c>
      <c r="H2567" s="4" t="s">
        <v>1</v>
      </c>
      <c r="I2567" s="4" t="s">
        <v>2</v>
      </c>
      <c r="J2567" s="4" t="s">
        <v>13</v>
      </c>
      <c r="K2567" s="4" t="s">
        <v>4</v>
      </c>
      <c r="L2567" s="4" t="s">
        <v>22</v>
      </c>
      <c r="M2567" s="8">
        <v>2</v>
      </c>
      <c r="N2567" s="5">
        <v>49.88</v>
      </c>
      <c r="O2567" s="6">
        <v>0.05</v>
      </c>
      <c r="P2567" s="5">
        <v>22.31</v>
      </c>
      <c r="Q2567" s="5">
        <f t="shared" si="160"/>
        <v>94.772000000000006</v>
      </c>
      <c r="R2567" s="5">
        <f t="shared" si="161"/>
        <v>44.62</v>
      </c>
      <c r="S2567" s="5">
        <f t="shared" si="162"/>
        <v>50.152000000000008</v>
      </c>
      <c r="T2567" s="7">
        <f t="shared" si="163"/>
        <v>0.52918583547883347</v>
      </c>
    </row>
    <row r="2568" spans="1:20" ht="15.6">
      <c r="A2568" s="2">
        <v>1863</v>
      </c>
      <c r="B2568" s="3">
        <v>46366</v>
      </c>
      <c r="C2568" s="4">
        <f>YEAR(SalesDataTable[[#This Row],[Order Date]])</f>
        <v>2026</v>
      </c>
      <c r="D2568" s="16" t="str">
        <f>"Q"&amp;ROUNDUP(MONTH(SalesDataTable[[#This Row],[Order Date]])/3,0)</f>
        <v>Q4</v>
      </c>
      <c r="E2568" s="4">
        <f>MONTH(SalesDataTable[[#This Row],[Order Date]])</f>
        <v>12</v>
      </c>
      <c r="F2568" s="16" t="str">
        <f>TEXT(SalesDataTable[[#This Row],[Order Date]],"MMM")</f>
        <v>Dec</v>
      </c>
      <c r="G2568" s="4" t="s">
        <v>20</v>
      </c>
      <c r="H2568" s="4" t="s">
        <v>31</v>
      </c>
      <c r="I2568" s="4" t="s">
        <v>28</v>
      </c>
      <c r="J2568" s="4" t="s">
        <v>3</v>
      </c>
      <c r="K2568" s="4" t="s">
        <v>4</v>
      </c>
      <c r="L2568" s="4" t="s">
        <v>30</v>
      </c>
      <c r="M2568" s="8">
        <v>1</v>
      </c>
      <c r="N2568" s="5">
        <v>101.18</v>
      </c>
      <c r="O2568" s="6">
        <v>0.05</v>
      </c>
      <c r="P2568" s="5">
        <v>49.12</v>
      </c>
      <c r="Q2568" s="5">
        <f t="shared" si="160"/>
        <v>96.120999999999995</v>
      </c>
      <c r="R2568" s="5">
        <f t="shared" si="161"/>
        <v>49.12</v>
      </c>
      <c r="S2568" s="5">
        <f t="shared" si="162"/>
        <v>47.000999999999998</v>
      </c>
      <c r="T2568" s="7">
        <f t="shared" si="163"/>
        <v>0.48897743469169069</v>
      </c>
    </row>
    <row r="2569" spans="1:20" ht="15.6">
      <c r="A2569" s="2">
        <v>3466</v>
      </c>
      <c r="B2569" s="3">
        <v>46366</v>
      </c>
      <c r="C2569" s="4">
        <f>YEAR(SalesDataTable[[#This Row],[Order Date]])</f>
        <v>2026</v>
      </c>
      <c r="D2569" s="16" t="str">
        <f>"Q"&amp;ROUNDUP(MONTH(SalesDataTable[[#This Row],[Order Date]])/3,0)</f>
        <v>Q4</v>
      </c>
      <c r="E2569" s="4">
        <f>MONTH(SalesDataTable[[#This Row],[Order Date]])</f>
        <v>12</v>
      </c>
      <c r="F2569" s="16" t="str">
        <f>TEXT(SalesDataTable[[#This Row],[Order Date]],"MMM")</f>
        <v>Dec</v>
      </c>
      <c r="G2569" s="4" t="s">
        <v>6</v>
      </c>
      <c r="H2569" s="4" t="s">
        <v>43</v>
      </c>
      <c r="I2569" s="4" t="s">
        <v>19</v>
      </c>
      <c r="J2569" s="4" t="s">
        <v>16</v>
      </c>
      <c r="K2569" s="4" t="s">
        <v>34</v>
      </c>
      <c r="L2569" s="4" t="s">
        <v>42</v>
      </c>
      <c r="M2569" s="8">
        <v>2</v>
      </c>
      <c r="N2569" s="5">
        <v>36.64</v>
      </c>
      <c r="O2569" s="6">
        <v>0</v>
      </c>
      <c r="P2569" s="5">
        <v>13.7</v>
      </c>
      <c r="Q2569" s="5">
        <f t="shared" si="160"/>
        <v>73.28</v>
      </c>
      <c r="R2569" s="5">
        <f t="shared" si="161"/>
        <v>27.4</v>
      </c>
      <c r="S2569" s="5">
        <f t="shared" si="162"/>
        <v>45.88</v>
      </c>
      <c r="T2569" s="7">
        <f t="shared" si="163"/>
        <v>0.62609170305676853</v>
      </c>
    </row>
    <row r="2570" spans="1:20" ht="15.6">
      <c r="A2570" s="2">
        <v>3630</v>
      </c>
      <c r="B2570" s="3">
        <v>46366</v>
      </c>
      <c r="C2570" s="4">
        <f>YEAR(SalesDataTable[[#This Row],[Order Date]])</f>
        <v>2026</v>
      </c>
      <c r="D2570" s="16" t="str">
        <f>"Q"&amp;ROUNDUP(MONTH(SalesDataTable[[#This Row],[Order Date]])/3,0)</f>
        <v>Q4</v>
      </c>
      <c r="E2570" s="4">
        <f>MONTH(SalesDataTable[[#This Row],[Order Date]])</f>
        <v>12</v>
      </c>
      <c r="F2570" s="16" t="str">
        <f>TEXT(SalesDataTable[[#This Row],[Order Date]],"MMM")</f>
        <v>Dec</v>
      </c>
      <c r="G2570" s="4" t="s">
        <v>6</v>
      </c>
      <c r="H2570" s="4" t="s">
        <v>43</v>
      </c>
      <c r="I2570" s="4" t="s">
        <v>19</v>
      </c>
      <c r="J2570" s="4" t="s">
        <v>3</v>
      </c>
      <c r="K2570" s="4" t="s">
        <v>4</v>
      </c>
      <c r="L2570" s="4" t="s">
        <v>26</v>
      </c>
      <c r="M2570" s="8">
        <v>3</v>
      </c>
      <c r="N2570" s="5">
        <v>39.979999999999997</v>
      </c>
      <c r="O2570" s="6">
        <v>0.1</v>
      </c>
      <c r="P2570" s="5">
        <v>16.989999999999998</v>
      </c>
      <c r="Q2570" s="5">
        <f t="shared" si="160"/>
        <v>107.946</v>
      </c>
      <c r="R2570" s="5">
        <f t="shared" si="161"/>
        <v>50.97</v>
      </c>
      <c r="S2570" s="5">
        <f t="shared" si="162"/>
        <v>56.975999999999999</v>
      </c>
      <c r="T2570" s="7">
        <f t="shared" si="163"/>
        <v>0.52781946528819967</v>
      </c>
    </row>
    <row r="2571" spans="1:20" ht="15.6">
      <c r="A2571" s="2">
        <v>3633</v>
      </c>
      <c r="B2571" s="3">
        <v>46366</v>
      </c>
      <c r="C2571" s="4">
        <f>YEAR(SalesDataTable[[#This Row],[Order Date]])</f>
        <v>2026</v>
      </c>
      <c r="D2571" s="16" t="str">
        <f>"Q"&amp;ROUNDUP(MONTH(SalesDataTable[[#This Row],[Order Date]])/3,0)</f>
        <v>Q4</v>
      </c>
      <c r="E2571" s="4">
        <f>MONTH(SalesDataTable[[#This Row],[Order Date]])</f>
        <v>12</v>
      </c>
      <c r="F2571" s="16" t="str">
        <f>TEXT(SalesDataTable[[#This Row],[Order Date]],"MMM")</f>
        <v>Dec</v>
      </c>
      <c r="G2571" s="4" t="s">
        <v>20</v>
      </c>
      <c r="H2571" s="4" t="s">
        <v>21</v>
      </c>
      <c r="I2571" s="4" t="s">
        <v>28</v>
      </c>
      <c r="J2571" s="4" t="s">
        <v>16</v>
      </c>
      <c r="K2571" s="4" t="s">
        <v>9</v>
      </c>
      <c r="L2571" s="4" t="s">
        <v>17</v>
      </c>
      <c r="M2571" s="8">
        <v>3</v>
      </c>
      <c r="N2571" s="5">
        <v>144.16</v>
      </c>
      <c r="O2571" s="6">
        <v>0</v>
      </c>
      <c r="P2571" s="5">
        <v>77.36</v>
      </c>
      <c r="Q2571" s="5">
        <f t="shared" si="160"/>
        <v>432.48</v>
      </c>
      <c r="R2571" s="5">
        <f t="shared" si="161"/>
        <v>232.07999999999998</v>
      </c>
      <c r="S2571" s="5">
        <f t="shared" si="162"/>
        <v>200.40000000000003</v>
      </c>
      <c r="T2571" s="7">
        <f t="shared" si="163"/>
        <v>0.46337402885682583</v>
      </c>
    </row>
    <row r="2572" spans="1:20" ht="15.6">
      <c r="A2572" s="2">
        <v>4</v>
      </c>
      <c r="B2572" s="3">
        <v>46367</v>
      </c>
      <c r="C2572" s="4">
        <f>YEAR(SalesDataTable[[#This Row],[Order Date]])</f>
        <v>2026</v>
      </c>
      <c r="D2572" s="16" t="str">
        <f>"Q"&amp;ROUNDUP(MONTH(SalesDataTable[[#This Row],[Order Date]])/3,0)</f>
        <v>Q4</v>
      </c>
      <c r="E2572" s="4">
        <f>MONTH(SalesDataTable[[#This Row],[Order Date]])</f>
        <v>12</v>
      </c>
      <c r="F2572" s="16" t="str">
        <f>TEXT(SalesDataTable[[#This Row],[Order Date]],"MMM")</f>
        <v>Dec</v>
      </c>
      <c r="G2572" s="4" t="s">
        <v>20</v>
      </c>
      <c r="H2572" s="4" t="s">
        <v>21</v>
      </c>
      <c r="I2572" s="4" t="s">
        <v>2</v>
      </c>
      <c r="J2572" s="4" t="s">
        <v>13</v>
      </c>
      <c r="K2572" s="4" t="s">
        <v>4</v>
      </c>
      <c r="L2572" s="4" t="s">
        <v>30</v>
      </c>
      <c r="M2572" s="8">
        <v>1</v>
      </c>
      <c r="N2572" s="5">
        <v>102.98</v>
      </c>
      <c r="O2572" s="6">
        <v>0.1</v>
      </c>
      <c r="P2572" s="5">
        <v>51.45</v>
      </c>
      <c r="Q2572" s="5">
        <f t="shared" si="160"/>
        <v>92.682000000000002</v>
      </c>
      <c r="R2572" s="5">
        <f t="shared" si="161"/>
        <v>51.45</v>
      </c>
      <c r="S2572" s="5">
        <f t="shared" si="162"/>
        <v>41.231999999999999</v>
      </c>
      <c r="T2572" s="7">
        <f t="shared" si="163"/>
        <v>0.4448760277076455</v>
      </c>
    </row>
    <row r="2573" spans="1:20" ht="15.6">
      <c r="A2573" s="2">
        <v>70</v>
      </c>
      <c r="B2573" s="3">
        <v>46367</v>
      </c>
      <c r="C2573" s="4">
        <f>YEAR(SalesDataTable[[#This Row],[Order Date]])</f>
        <v>2026</v>
      </c>
      <c r="D2573" s="16" t="str">
        <f>"Q"&amp;ROUNDUP(MONTH(SalesDataTable[[#This Row],[Order Date]])/3,0)</f>
        <v>Q4</v>
      </c>
      <c r="E2573" s="4">
        <f>MONTH(SalesDataTable[[#This Row],[Order Date]])</f>
        <v>12</v>
      </c>
      <c r="F2573" s="16" t="str">
        <f>TEXT(SalesDataTable[[#This Row],[Order Date]],"MMM")</f>
        <v>Dec</v>
      </c>
      <c r="G2573" s="4" t="s">
        <v>20</v>
      </c>
      <c r="H2573" s="4" t="s">
        <v>47</v>
      </c>
      <c r="I2573" s="4" t="s">
        <v>2</v>
      </c>
      <c r="J2573" s="4" t="s">
        <v>13</v>
      </c>
      <c r="K2573" s="4" t="s">
        <v>34</v>
      </c>
      <c r="L2573" s="4" t="s">
        <v>38</v>
      </c>
      <c r="M2573" s="8">
        <v>2</v>
      </c>
      <c r="N2573" s="5">
        <v>122.49</v>
      </c>
      <c r="O2573" s="6">
        <v>0.15</v>
      </c>
      <c r="P2573" s="5">
        <v>70.930000000000007</v>
      </c>
      <c r="Q2573" s="5">
        <f t="shared" si="160"/>
        <v>208.23299999999998</v>
      </c>
      <c r="R2573" s="5">
        <f t="shared" si="161"/>
        <v>141.86000000000001</v>
      </c>
      <c r="S2573" s="5">
        <f t="shared" si="162"/>
        <v>66.372999999999962</v>
      </c>
      <c r="T2573" s="7">
        <f t="shared" si="163"/>
        <v>0.31874390706564265</v>
      </c>
    </row>
    <row r="2574" spans="1:20" ht="15.6">
      <c r="A2574" s="2">
        <v>948</v>
      </c>
      <c r="B2574" s="3">
        <v>46367</v>
      </c>
      <c r="C2574" s="4">
        <f>YEAR(SalesDataTable[[#This Row],[Order Date]])</f>
        <v>2026</v>
      </c>
      <c r="D2574" s="16" t="str">
        <f>"Q"&amp;ROUNDUP(MONTH(SalesDataTable[[#This Row],[Order Date]])/3,0)</f>
        <v>Q4</v>
      </c>
      <c r="E2574" s="4">
        <f>MONTH(SalesDataTable[[#This Row],[Order Date]])</f>
        <v>12</v>
      </c>
      <c r="F2574" s="16" t="str">
        <f>TEXT(SalesDataTable[[#This Row],[Order Date]],"MMM")</f>
        <v>Dec</v>
      </c>
      <c r="G2574" s="4" t="s">
        <v>6</v>
      </c>
      <c r="H2574" s="4" t="s">
        <v>41</v>
      </c>
      <c r="I2574" s="4" t="s">
        <v>28</v>
      </c>
      <c r="J2574" s="4" t="s">
        <v>13</v>
      </c>
      <c r="K2574" s="4" t="s">
        <v>9</v>
      </c>
      <c r="L2574" s="4" t="s">
        <v>17</v>
      </c>
      <c r="M2574" s="8">
        <v>1</v>
      </c>
      <c r="N2574" s="5">
        <v>141.74</v>
      </c>
      <c r="O2574" s="6">
        <v>0.15</v>
      </c>
      <c r="P2574" s="5">
        <v>78.97</v>
      </c>
      <c r="Q2574" s="5">
        <f t="shared" si="160"/>
        <v>120.479</v>
      </c>
      <c r="R2574" s="5">
        <f t="shared" si="161"/>
        <v>78.97</v>
      </c>
      <c r="S2574" s="5">
        <f t="shared" si="162"/>
        <v>41.509</v>
      </c>
      <c r="T2574" s="7">
        <f t="shared" si="163"/>
        <v>0.34453307215365336</v>
      </c>
    </row>
    <row r="2575" spans="1:20" ht="15.6">
      <c r="A2575" s="2">
        <v>1957</v>
      </c>
      <c r="B2575" s="3">
        <v>46367</v>
      </c>
      <c r="C2575" s="4">
        <f>YEAR(SalesDataTable[[#This Row],[Order Date]])</f>
        <v>2026</v>
      </c>
      <c r="D2575" s="16" t="str">
        <f>"Q"&amp;ROUNDUP(MONTH(SalesDataTable[[#This Row],[Order Date]])/3,0)</f>
        <v>Q4</v>
      </c>
      <c r="E2575" s="4">
        <f>MONTH(SalesDataTable[[#This Row],[Order Date]])</f>
        <v>12</v>
      </c>
      <c r="F2575" s="16" t="str">
        <f>TEXT(SalesDataTable[[#This Row],[Order Date]],"MMM")</f>
        <v>Dec</v>
      </c>
      <c r="G2575" s="4" t="s">
        <v>20</v>
      </c>
      <c r="H2575" s="4" t="s">
        <v>31</v>
      </c>
      <c r="I2575" s="4" t="s">
        <v>2</v>
      </c>
      <c r="J2575" s="4" t="s">
        <v>3</v>
      </c>
      <c r="K2575" s="4" t="s">
        <v>4</v>
      </c>
      <c r="L2575" s="4" t="s">
        <v>26</v>
      </c>
      <c r="M2575" s="8">
        <v>6</v>
      </c>
      <c r="N2575" s="5">
        <v>39.44</v>
      </c>
      <c r="O2575" s="6">
        <v>0.1</v>
      </c>
      <c r="P2575" s="5">
        <v>16.89</v>
      </c>
      <c r="Q2575" s="5">
        <f t="shared" si="160"/>
        <v>212.976</v>
      </c>
      <c r="R2575" s="5">
        <f t="shared" si="161"/>
        <v>101.34</v>
      </c>
      <c r="S2575" s="5">
        <f t="shared" si="162"/>
        <v>111.636</v>
      </c>
      <c r="T2575" s="7">
        <f t="shared" si="163"/>
        <v>0.52417173766058145</v>
      </c>
    </row>
    <row r="2576" spans="1:20" ht="15.6">
      <c r="A2576" s="2">
        <v>3097</v>
      </c>
      <c r="B2576" s="3">
        <v>46367</v>
      </c>
      <c r="C2576" s="4">
        <f>YEAR(SalesDataTable[[#This Row],[Order Date]])</f>
        <v>2026</v>
      </c>
      <c r="D2576" s="16" t="str">
        <f>"Q"&amp;ROUNDUP(MONTH(SalesDataTable[[#This Row],[Order Date]])/3,0)</f>
        <v>Q4</v>
      </c>
      <c r="E2576" s="4">
        <f>MONTH(SalesDataTable[[#This Row],[Order Date]])</f>
        <v>12</v>
      </c>
      <c r="F2576" s="16" t="str">
        <f>TEXT(SalesDataTable[[#This Row],[Order Date]],"MMM")</f>
        <v>Dec</v>
      </c>
      <c r="G2576" s="4" t="s">
        <v>11</v>
      </c>
      <c r="H2576" s="4" t="s">
        <v>18</v>
      </c>
      <c r="I2576" s="4" t="s">
        <v>19</v>
      </c>
      <c r="J2576" s="4" t="s">
        <v>3</v>
      </c>
      <c r="K2576" s="4" t="s">
        <v>4</v>
      </c>
      <c r="L2576" s="4" t="s">
        <v>22</v>
      </c>
      <c r="M2576" s="8">
        <v>1</v>
      </c>
      <c r="N2576" s="5">
        <v>49.64</v>
      </c>
      <c r="O2576" s="6">
        <v>0.1</v>
      </c>
      <c r="P2576" s="5">
        <v>22</v>
      </c>
      <c r="Q2576" s="5">
        <f t="shared" si="160"/>
        <v>44.676000000000002</v>
      </c>
      <c r="R2576" s="5">
        <f t="shared" si="161"/>
        <v>22</v>
      </c>
      <c r="S2576" s="5">
        <f t="shared" si="162"/>
        <v>22.676000000000002</v>
      </c>
      <c r="T2576" s="7">
        <f t="shared" si="163"/>
        <v>0.50756558331094992</v>
      </c>
    </row>
    <row r="2577" spans="1:20" ht="15.6">
      <c r="A2577" s="2">
        <v>3649</v>
      </c>
      <c r="B2577" s="3">
        <v>46367</v>
      </c>
      <c r="C2577" s="4">
        <f>YEAR(SalesDataTable[[#This Row],[Order Date]])</f>
        <v>2026</v>
      </c>
      <c r="D2577" s="16" t="str">
        <f>"Q"&amp;ROUNDUP(MONTH(SalesDataTable[[#This Row],[Order Date]])/3,0)</f>
        <v>Q4</v>
      </c>
      <c r="E2577" s="4">
        <f>MONTH(SalesDataTable[[#This Row],[Order Date]])</f>
        <v>12</v>
      </c>
      <c r="F2577" s="16" t="str">
        <f>TEXT(SalesDataTable[[#This Row],[Order Date]],"MMM")</f>
        <v>Dec</v>
      </c>
      <c r="G2577" s="4" t="s">
        <v>11</v>
      </c>
      <c r="H2577" s="4" t="s">
        <v>12</v>
      </c>
      <c r="I2577" s="4" t="s">
        <v>2</v>
      </c>
      <c r="J2577" s="4" t="s">
        <v>13</v>
      </c>
      <c r="K2577" s="4" t="s">
        <v>14</v>
      </c>
      <c r="L2577" s="4" t="s">
        <v>48</v>
      </c>
      <c r="M2577" s="8">
        <v>1</v>
      </c>
      <c r="N2577" s="5">
        <v>164.29</v>
      </c>
      <c r="O2577" s="6">
        <v>0.05</v>
      </c>
      <c r="P2577" s="5">
        <v>88.66</v>
      </c>
      <c r="Q2577" s="5">
        <f t="shared" si="160"/>
        <v>156.07549999999998</v>
      </c>
      <c r="R2577" s="5">
        <f t="shared" si="161"/>
        <v>88.66</v>
      </c>
      <c r="S2577" s="5">
        <f t="shared" si="162"/>
        <v>67.41549999999998</v>
      </c>
      <c r="T2577" s="7">
        <f t="shared" si="163"/>
        <v>0.43194159237035917</v>
      </c>
    </row>
    <row r="2578" spans="1:20" ht="15.6">
      <c r="A2578" s="2">
        <v>3963</v>
      </c>
      <c r="B2578" s="3">
        <v>46367</v>
      </c>
      <c r="C2578" s="4">
        <f>YEAR(SalesDataTable[[#This Row],[Order Date]])</f>
        <v>2026</v>
      </c>
      <c r="D2578" s="16" t="str">
        <f>"Q"&amp;ROUNDUP(MONTH(SalesDataTable[[#This Row],[Order Date]])/3,0)</f>
        <v>Q4</v>
      </c>
      <c r="E2578" s="4">
        <f>MONTH(SalesDataTable[[#This Row],[Order Date]])</f>
        <v>12</v>
      </c>
      <c r="F2578" s="16" t="str">
        <f>TEXT(SalesDataTable[[#This Row],[Order Date]],"MMM")</f>
        <v>Dec</v>
      </c>
      <c r="G2578" s="4" t="s">
        <v>20</v>
      </c>
      <c r="H2578" s="4" t="s">
        <v>33</v>
      </c>
      <c r="I2578" s="4" t="s">
        <v>2</v>
      </c>
      <c r="J2578" s="4" t="s">
        <v>3</v>
      </c>
      <c r="K2578" s="4" t="s">
        <v>14</v>
      </c>
      <c r="L2578" s="4" t="s">
        <v>15</v>
      </c>
      <c r="M2578" s="8">
        <v>1</v>
      </c>
      <c r="N2578" s="5">
        <v>35.81</v>
      </c>
      <c r="O2578" s="6">
        <v>0</v>
      </c>
      <c r="P2578" s="5">
        <v>13.28</v>
      </c>
      <c r="Q2578" s="5">
        <f t="shared" si="160"/>
        <v>35.81</v>
      </c>
      <c r="R2578" s="5">
        <f t="shared" si="161"/>
        <v>13.28</v>
      </c>
      <c r="S2578" s="5">
        <f t="shared" si="162"/>
        <v>22.53</v>
      </c>
      <c r="T2578" s="7">
        <f t="shared" si="163"/>
        <v>0.62915386763473891</v>
      </c>
    </row>
    <row r="2579" spans="1:20" ht="15.6">
      <c r="A2579" s="2">
        <v>4305</v>
      </c>
      <c r="B2579" s="3">
        <v>46367</v>
      </c>
      <c r="C2579" s="4">
        <f>YEAR(SalesDataTable[[#This Row],[Order Date]])</f>
        <v>2026</v>
      </c>
      <c r="D2579" s="16" t="str">
        <f>"Q"&amp;ROUNDUP(MONTH(SalesDataTable[[#This Row],[Order Date]])/3,0)</f>
        <v>Q4</v>
      </c>
      <c r="E2579" s="4">
        <f>MONTH(SalesDataTable[[#This Row],[Order Date]])</f>
        <v>12</v>
      </c>
      <c r="F2579" s="16" t="str">
        <f>TEXT(SalesDataTable[[#This Row],[Order Date]],"MMM")</f>
        <v>Dec</v>
      </c>
      <c r="G2579" s="4" t="s">
        <v>0</v>
      </c>
      <c r="H2579" s="4" t="s">
        <v>36</v>
      </c>
      <c r="I2579" s="4" t="s">
        <v>19</v>
      </c>
      <c r="J2579" s="4" t="s">
        <v>13</v>
      </c>
      <c r="K2579" s="4" t="s">
        <v>34</v>
      </c>
      <c r="L2579" s="4" t="s">
        <v>35</v>
      </c>
      <c r="M2579" s="8">
        <v>1</v>
      </c>
      <c r="N2579" s="5">
        <v>41.31</v>
      </c>
      <c r="O2579" s="6">
        <v>0.05</v>
      </c>
      <c r="P2579" s="5">
        <v>14.56</v>
      </c>
      <c r="Q2579" s="5">
        <f t="shared" si="160"/>
        <v>39.244500000000002</v>
      </c>
      <c r="R2579" s="5">
        <f t="shared" si="161"/>
        <v>14.56</v>
      </c>
      <c r="S2579" s="5">
        <f t="shared" si="162"/>
        <v>24.6845</v>
      </c>
      <c r="T2579" s="7">
        <f t="shared" si="163"/>
        <v>0.62899259768884808</v>
      </c>
    </row>
    <row r="2580" spans="1:20" ht="15.6">
      <c r="A2580" s="2">
        <v>4942</v>
      </c>
      <c r="B2580" s="3">
        <v>46367</v>
      </c>
      <c r="C2580" s="4">
        <f>YEAR(SalesDataTable[[#This Row],[Order Date]])</f>
        <v>2026</v>
      </c>
      <c r="D2580" s="16" t="str">
        <f>"Q"&amp;ROUNDUP(MONTH(SalesDataTable[[#This Row],[Order Date]])/3,0)</f>
        <v>Q4</v>
      </c>
      <c r="E2580" s="4">
        <f>MONTH(SalesDataTable[[#This Row],[Order Date]])</f>
        <v>12</v>
      </c>
      <c r="F2580" s="16" t="str">
        <f>TEXT(SalesDataTable[[#This Row],[Order Date]],"MMM")</f>
        <v>Dec</v>
      </c>
      <c r="G2580" s="4" t="s">
        <v>20</v>
      </c>
      <c r="H2580" s="4" t="s">
        <v>47</v>
      </c>
      <c r="I2580" s="4" t="s">
        <v>28</v>
      </c>
      <c r="J2580" s="4" t="s">
        <v>13</v>
      </c>
      <c r="K2580" s="4" t="s">
        <v>14</v>
      </c>
      <c r="L2580" s="4" t="s">
        <v>15</v>
      </c>
      <c r="M2580" s="8">
        <v>3</v>
      </c>
      <c r="N2580" s="5">
        <v>36.6</v>
      </c>
      <c r="O2580" s="6">
        <v>0.15</v>
      </c>
      <c r="P2580" s="5">
        <v>13.95</v>
      </c>
      <c r="Q2580" s="5">
        <f t="shared" si="160"/>
        <v>93.330000000000013</v>
      </c>
      <c r="R2580" s="5">
        <f t="shared" si="161"/>
        <v>41.849999999999994</v>
      </c>
      <c r="S2580" s="5">
        <f t="shared" si="162"/>
        <v>51.480000000000018</v>
      </c>
      <c r="T2580" s="7">
        <f t="shared" si="163"/>
        <v>0.55159112825458068</v>
      </c>
    </row>
    <row r="2581" spans="1:20" ht="15.6">
      <c r="A2581" s="2">
        <v>19</v>
      </c>
      <c r="B2581" s="3">
        <v>46368</v>
      </c>
      <c r="C2581" s="4">
        <f>YEAR(SalesDataTable[[#This Row],[Order Date]])</f>
        <v>2026</v>
      </c>
      <c r="D2581" s="16" t="str">
        <f>"Q"&amp;ROUNDUP(MONTH(SalesDataTable[[#This Row],[Order Date]])/3,0)</f>
        <v>Q4</v>
      </c>
      <c r="E2581" s="4">
        <f>MONTH(SalesDataTable[[#This Row],[Order Date]])</f>
        <v>12</v>
      </c>
      <c r="F2581" s="16" t="str">
        <f>TEXT(SalesDataTable[[#This Row],[Order Date]],"MMM")</f>
        <v>Dec</v>
      </c>
      <c r="G2581" s="4" t="s">
        <v>6</v>
      </c>
      <c r="H2581" s="4" t="s">
        <v>7</v>
      </c>
      <c r="I2581" s="4" t="s">
        <v>2</v>
      </c>
      <c r="J2581" s="4" t="s">
        <v>13</v>
      </c>
      <c r="K2581" s="4" t="s">
        <v>4</v>
      </c>
      <c r="L2581" s="4" t="s">
        <v>22</v>
      </c>
      <c r="M2581" s="8">
        <v>5</v>
      </c>
      <c r="N2581" s="5">
        <v>49.59</v>
      </c>
      <c r="O2581" s="6">
        <v>0</v>
      </c>
      <c r="P2581" s="5">
        <v>22.63</v>
      </c>
      <c r="Q2581" s="5">
        <f t="shared" si="160"/>
        <v>247.95000000000002</v>
      </c>
      <c r="R2581" s="5">
        <f t="shared" si="161"/>
        <v>113.14999999999999</v>
      </c>
      <c r="S2581" s="5">
        <f t="shared" si="162"/>
        <v>134.80000000000001</v>
      </c>
      <c r="T2581" s="7">
        <f t="shared" si="163"/>
        <v>0.54365799556362171</v>
      </c>
    </row>
    <row r="2582" spans="1:20" ht="15.6">
      <c r="A2582" s="2">
        <v>4963</v>
      </c>
      <c r="B2582" s="3">
        <v>46368</v>
      </c>
      <c r="C2582" s="4">
        <f>YEAR(SalesDataTable[[#This Row],[Order Date]])</f>
        <v>2026</v>
      </c>
      <c r="D2582" s="16" t="str">
        <f>"Q"&amp;ROUNDUP(MONTH(SalesDataTable[[#This Row],[Order Date]])/3,0)</f>
        <v>Q4</v>
      </c>
      <c r="E2582" s="4">
        <f>MONTH(SalesDataTable[[#This Row],[Order Date]])</f>
        <v>12</v>
      </c>
      <c r="F2582" s="16" t="str">
        <f>TEXT(SalesDataTable[[#This Row],[Order Date]],"MMM")</f>
        <v>Dec</v>
      </c>
      <c r="G2582" s="4" t="s">
        <v>0</v>
      </c>
      <c r="H2582" s="4" t="s">
        <v>1</v>
      </c>
      <c r="I2582" s="4" t="s">
        <v>2</v>
      </c>
      <c r="J2582" s="4" t="s">
        <v>13</v>
      </c>
      <c r="K2582" s="4" t="s">
        <v>9</v>
      </c>
      <c r="L2582" s="4" t="s">
        <v>46</v>
      </c>
      <c r="M2582" s="8">
        <v>5</v>
      </c>
      <c r="N2582" s="5">
        <v>72.3</v>
      </c>
      <c r="O2582" s="6">
        <v>0.05</v>
      </c>
      <c r="P2582" s="5">
        <v>31.73</v>
      </c>
      <c r="Q2582" s="5">
        <f t="shared" si="160"/>
        <v>343.42500000000001</v>
      </c>
      <c r="R2582" s="5">
        <f t="shared" si="161"/>
        <v>158.65</v>
      </c>
      <c r="S2582" s="5">
        <f t="shared" si="162"/>
        <v>184.77500000000001</v>
      </c>
      <c r="T2582" s="7">
        <f t="shared" si="163"/>
        <v>0.53803596127247577</v>
      </c>
    </row>
    <row r="2583" spans="1:20" ht="15.6">
      <c r="A2583" s="2">
        <v>5110</v>
      </c>
      <c r="B2583" s="3">
        <v>46368</v>
      </c>
      <c r="C2583" s="4">
        <f>YEAR(SalesDataTable[[#This Row],[Order Date]])</f>
        <v>2026</v>
      </c>
      <c r="D2583" s="16" t="str">
        <f>"Q"&amp;ROUNDUP(MONTH(SalesDataTable[[#This Row],[Order Date]])/3,0)</f>
        <v>Q4</v>
      </c>
      <c r="E2583" s="4">
        <f>MONTH(SalesDataTable[[#This Row],[Order Date]])</f>
        <v>12</v>
      </c>
      <c r="F2583" s="16" t="str">
        <f>TEXT(SalesDataTable[[#This Row],[Order Date]],"MMM")</f>
        <v>Dec</v>
      </c>
      <c r="G2583" s="4" t="s">
        <v>20</v>
      </c>
      <c r="H2583" s="4" t="s">
        <v>21</v>
      </c>
      <c r="I2583" s="4" t="s">
        <v>2</v>
      </c>
      <c r="J2583" s="4" t="s">
        <v>13</v>
      </c>
      <c r="K2583" s="4" t="s">
        <v>4</v>
      </c>
      <c r="L2583" s="4" t="s">
        <v>22</v>
      </c>
      <c r="M2583" s="8">
        <v>1</v>
      </c>
      <c r="N2583" s="5">
        <v>51.57</v>
      </c>
      <c r="O2583" s="6">
        <v>0.1</v>
      </c>
      <c r="P2583" s="5">
        <v>23.11</v>
      </c>
      <c r="Q2583" s="5">
        <f t="shared" si="160"/>
        <v>46.413000000000004</v>
      </c>
      <c r="R2583" s="5">
        <f t="shared" si="161"/>
        <v>23.11</v>
      </c>
      <c r="S2583" s="5">
        <f t="shared" si="162"/>
        <v>23.303000000000004</v>
      </c>
      <c r="T2583" s="7">
        <f t="shared" si="163"/>
        <v>0.5020791588563549</v>
      </c>
    </row>
    <row r="2584" spans="1:20" ht="15.6">
      <c r="A2584" s="2">
        <v>10</v>
      </c>
      <c r="B2584" s="3">
        <v>46369</v>
      </c>
      <c r="C2584" s="4">
        <f>YEAR(SalesDataTable[[#This Row],[Order Date]])</f>
        <v>2026</v>
      </c>
      <c r="D2584" s="16" t="str">
        <f>"Q"&amp;ROUNDUP(MONTH(SalesDataTable[[#This Row],[Order Date]])/3,0)</f>
        <v>Q4</v>
      </c>
      <c r="E2584" s="4">
        <f>MONTH(SalesDataTable[[#This Row],[Order Date]])</f>
        <v>12</v>
      </c>
      <c r="F2584" s="16" t="str">
        <f>TEXT(SalesDataTable[[#This Row],[Order Date]],"MMM")</f>
        <v>Dec</v>
      </c>
      <c r="G2584" s="4" t="s">
        <v>0</v>
      </c>
      <c r="H2584" s="4" t="s">
        <v>1</v>
      </c>
      <c r="I2584" s="4" t="s">
        <v>2</v>
      </c>
      <c r="J2584" s="4" t="s">
        <v>3</v>
      </c>
      <c r="K2584" s="4" t="s">
        <v>14</v>
      </c>
      <c r="L2584" s="4" t="s">
        <v>15</v>
      </c>
      <c r="M2584" s="8">
        <v>3</v>
      </c>
      <c r="N2584" s="5">
        <v>35.380000000000003</v>
      </c>
      <c r="O2584" s="6">
        <v>0</v>
      </c>
      <c r="P2584" s="5">
        <v>13.51</v>
      </c>
      <c r="Q2584" s="5">
        <f t="shared" si="160"/>
        <v>106.14000000000001</v>
      </c>
      <c r="R2584" s="5">
        <f t="shared" si="161"/>
        <v>40.53</v>
      </c>
      <c r="S2584" s="5">
        <f t="shared" si="162"/>
        <v>65.610000000000014</v>
      </c>
      <c r="T2584" s="7">
        <f t="shared" si="163"/>
        <v>0.61814584511023185</v>
      </c>
    </row>
    <row r="2585" spans="1:20" ht="15.6">
      <c r="A2585" s="2">
        <v>216</v>
      </c>
      <c r="B2585" s="3">
        <v>46369</v>
      </c>
      <c r="C2585" s="4">
        <f>YEAR(SalesDataTable[[#This Row],[Order Date]])</f>
        <v>2026</v>
      </c>
      <c r="D2585" s="16" t="str">
        <f>"Q"&amp;ROUNDUP(MONTH(SalesDataTable[[#This Row],[Order Date]])/3,0)</f>
        <v>Q4</v>
      </c>
      <c r="E2585" s="4">
        <f>MONTH(SalesDataTable[[#This Row],[Order Date]])</f>
        <v>12</v>
      </c>
      <c r="F2585" s="16" t="str">
        <f>TEXT(SalesDataTable[[#This Row],[Order Date]],"MMM")</f>
        <v>Dec</v>
      </c>
      <c r="G2585" s="4" t="s">
        <v>11</v>
      </c>
      <c r="H2585" s="4" t="s">
        <v>12</v>
      </c>
      <c r="I2585" s="4" t="s">
        <v>2</v>
      </c>
      <c r="J2585" s="4" t="s">
        <v>16</v>
      </c>
      <c r="K2585" s="4" t="s">
        <v>4</v>
      </c>
      <c r="L2585" s="4" t="s">
        <v>5</v>
      </c>
      <c r="M2585" s="8">
        <v>1</v>
      </c>
      <c r="N2585" s="5">
        <v>83.08</v>
      </c>
      <c r="O2585" s="6">
        <v>0.15</v>
      </c>
      <c r="P2585" s="5">
        <v>42.91</v>
      </c>
      <c r="Q2585" s="5">
        <f t="shared" si="160"/>
        <v>70.617999999999995</v>
      </c>
      <c r="R2585" s="5">
        <f t="shared" si="161"/>
        <v>42.91</v>
      </c>
      <c r="S2585" s="5">
        <f t="shared" si="162"/>
        <v>27.707999999999998</v>
      </c>
      <c r="T2585" s="7">
        <f t="shared" si="163"/>
        <v>0.39236455294684075</v>
      </c>
    </row>
    <row r="2586" spans="1:20" ht="15.6">
      <c r="A2586" s="2">
        <v>1937</v>
      </c>
      <c r="B2586" s="3">
        <v>46369</v>
      </c>
      <c r="C2586" s="4">
        <f>YEAR(SalesDataTable[[#This Row],[Order Date]])</f>
        <v>2026</v>
      </c>
      <c r="D2586" s="16" t="str">
        <f>"Q"&amp;ROUNDUP(MONTH(SalesDataTable[[#This Row],[Order Date]])/3,0)</f>
        <v>Q4</v>
      </c>
      <c r="E2586" s="4">
        <f>MONTH(SalesDataTable[[#This Row],[Order Date]])</f>
        <v>12</v>
      </c>
      <c r="F2586" s="16" t="str">
        <f>TEXT(SalesDataTable[[#This Row],[Order Date]],"MMM")</f>
        <v>Dec</v>
      </c>
      <c r="G2586" s="4" t="s">
        <v>6</v>
      </c>
      <c r="H2586" s="4" t="s">
        <v>43</v>
      </c>
      <c r="I2586" s="4" t="s">
        <v>8</v>
      </c>
      <c r="J2586" s="4" t="s">
        <v>16</v>
      </c>
      <c r="K2586" s="4" t="s">
        <v>23</v>
      </c>
      <c r="L2586" s="4" t="s">
        <v>51</v>
      </c>
      <c r="M2586" s="8">
        <v>3</v>
      </c>
      <c r="N2586" s="5">
        <v>120.5</v>
      </c>
      <c r="O2586" s="6">
        <v>0.15</v>
      </c>
      <c r="P2586" s="5">
        <v>61.44</v>
      </c>
      <c r="Q2586" s="5">
        <f t="shared" si="160"/>
        <v>307.27499999999998</v>
      </c>
      <c r="R2586" s="5">
        <f t="shared" si="161"/>
        <v>184.32</v>
      </c>
      <c r="S2586" s="5">
        <f t="shared" si="162"/>
        <v>122.95499999999998</v>
      </c>
      <c r="T2586" s="7">
        <f t="shared" si="163"/>
        <v>0.40014644862094212</v>
      </c>
    </row>
    <row r="2587" spans="1:20" ht="15.6">
      <c r="A2587" s="2">
        <v>4720</v>
      </c>
      <c r="B2587" s="3">
        <v>46369</v>
      </c>
      <c r="C2587" s="4">
        <f>YEAR(SalesDataTable[[#This Row],[Order Date]])</f>
        <v>2026</v>
      </c>
      <c r="D2587" s="16" t="str">
        <f>"Q"&amp;ROUNDUP(MONTH(SalesDataTable[[#This Row],[Order Date]])/3,0)</f>
        <v>Q4</v>
      </c>
      <c r="E2587" s="4">
        <f>MONTH(SalesDataTable[[#This Row],[Order Date]])</f>
        <v>12</v>
      </c>
      <c r="F2587" s="16" t="str">
        <f>TEXT(SalesDataTable[[#This Row],[Order Date]],"MMM")</f>
        <v>Dec</v>
      </c>
      <c r="G2587" s="4" t="s">
        <v>0</v>
      </c>
      <c r="H2587" s="4" t="s">
        <v>1</v>
      </c>
      <c r="I2587" s="4" t="s">
        <v>2</v>
      </c>
      <c r="J2587" s="4" t="s">
        <v>13</v>
      </c>
      <c r="K2587" s="4" t="s">
        <v>9</v>
      </c>
      <c r="L2587" s="4" t="s">
        <v>46</v>
      </c>
      <c r="M2587" s="8">
        <v>3</v>
      </c>
      <c r="N2587" s="5">
        <v>73.040000000000006</v>
      </c>
      <c r="O2587" s="6">
        <v>0.1</v>
      </c>
      <c r="P2587" s="5">
        <v>31.78</v>
      </c>
      <c r="Q2587" s="5">
        <f t="shared" si="160"/>
        <v>197.208</v>
      </c>
      <c r="R2587" s="5">
        <f t="shared" si="161"/>
        <v>95.34</v>
      </c>
      <c r="S2587" s="5">
        <f t="shared" si="162"/>
        <v>101.86799999999999</v>
      </c>
      <c r="T2587" s="7">
        <f t="shared" si="163"/>
        <v>0.51655105269563095</v>
      </c>
    </row>
    <row r="2588" spans="1:20" ht="15.6">
      <c r="A2588" s="2">
        <v>91</v>
      </c>
      <c r="B2588" s="3">
        <v>46370</v>
      </c>
      <c r="C2588" s="4">
        <f>YEAR(SalesDataTable[[#This Row],[Order Date]])</f>
        <v>2026</v>
      </c>
      <c r="D2588" s="16" t="str">
        <f>"Q"&amp;ROUNDUP(MONTH(SalesDataTable[[#This Row],[Order Date]])/3,0)</f>
        <v>Q4</v>
      </c>
      <c r="E2588" s="4">
        <f>MONTH(SalesDataTable[[#This Row],[Order Date]])</f>
        <v>12</v>
      </c>
      <c r="F2588" s="16" t="str">
        <f>TEXT(SalesDataTable[[#This Row],[Order Date]],"MMM")</f>
        <v>Dec</v>
      </c>
      <c r="G2588" s="4" t="s">
        <v>6</v>
      </c>
      <c r="H2588" s="4" t="s">
        <v>7</v>
      </c>
      <c r="I2588" s="4" t="s">
        <v>2</v>
      </c>
      <c r="J2588" s="4" t="s">
        <v>3</v>
      </c>
      <c r="K2588" s="4" t="s">
        <v>23</v>
      </c>
      <c r="L2588" s="4" t="s">
        <v>24</v>
      </c>
      <c r="M2588" s="8">
        <v>2</v>
      </c>
      <c r="N2588" s="5">
        <v>339.95</v>
      </c>
      <c r="O2588" s="6">
        <v>0</v>
      </c>
      <c r="P2588" s="5">
        <v>195.78</v>
      </c>
      <c r="Q2588" s="5">
        <f t="shared" si="160"/>
        <v>679.9</v>
      </c>
      <c r="R2588" s="5">
        <f t="shared" si="161"/>
        <v>391.56</v>
      </c>
      <c r="S2588" s="5">
        <f t="shared" si="162"/>
        <v>288.33999999999997</v>
      </c>
      <c r="T2588" s="7">
        <f t="shared" si="163"/>
        <v>0.42409177820267685</v>
      </c>
    </row>
    <row r="2589" spans="1:20" ht="15.6">
      <c r="A2589" s="2">
        <v>505</v>
      </c>
      <c r="B2589" s="3">
        <v>46370</v>
      </c>
      <c r="C2589" s="4">
        <f>YEAR(SalesDataTable[[#This Row],[Order Date]])</f>
        <v>2026</v>
      </c>
      <c r="D2589" s="16" t="str">
        <f>"Q"&amp;ROUNDUP(MONTH(SalesDataTable[[#This Row],[Order Date]])/3,0)</f>
        <v>Q4</v>
      </c>
      <c r="E2589" s="4">
        <f>MONTH(SalesDataTable[[#This Row],[Order Date]])</f>
        <v>12</v>
      </c>
      <c r="F2589" s="16" t="str">
        <f>TEXT(SalesDataTable[[#This Row],[Order Date]],"MMM")</f>
        <v>Dec</v>
      </c>
      <c r="G2589" s="4" t="s">
        <v>0</v>
      </c>
      <c r="H2589" s="4" t="s">
        <v>50</v>
      </c>
      <c r="I2589" s="4" t="s">
        <v>28</v>
      </c>
      <c r="J2589" s="4" t="s">
        <v>3</v>
      </c>
      <c r="K2589" s="4" t="s">
        <v>23</v>
      </c>
      <c r="L2589" s="4" t="s">
        <v>29</v>
      </c>
      <c r="M2589" s="8">
        <v>2</v>
      </c>
      <c r="N2589" s="5">
        <v>199.43</v>
      </c>
      <c r="O2589" s="6">
        <v>0.05</v>
      </c>
      <c r="P2589" s="5">
        <v>106.58</v>
      </c>
      <c r="Q2589" s="5">
        <f t="shared" si="160"/>
        <v>378.91699999999997</v>
      </c>
      <c r="R2589" s="5">
        <f t="shared" si="161"/>
        <v>213.16</v>
      </c>
      <c r="S2589" s="5">
        <f t="shared" si="162"/>
        <v>165.75699999999998</v>
      </c>
      <c r="T2589" s="7">
        <f t="shared" si="163"/>
        <v>0.4374493622613923</v>
      </c>
    </row>
    <row r="2590" spans="1:20" ht="15.6">
      <c r="A2590" s="2">
        <v>640</v>
      </c>
      <c r="B2590" s="3">
        <v>46370</v>
      </c>
      <c r="C2590" s="4">
        <f>YEAR(SalesDataTable[[#This Row],[Order Date]])</f>
        <v>2026</v>
      </c>
      <c r="D2590" s="16" t="str">
        <f>"Q"&amp;ROUNDUP(MONTH(SalesDataTable[[#This Row],[Order Date]])/3,0)</f>
        <v>Q4</v>
      </c>
      <c r="E2590" s="4">
        <f>MONTH(SalesDataTable[[#This Row],[Order Date]])</f>
        <v>12</v>
      </c>
      <c r="F2590" s="16" t="str">
        <f>TEXT(SalesDataTable[[#This Row],[Order Date]],"MMM")</f>
        <v>Dec</v>
      </c>
      <c r="G2590" s="4" t="s">
        <v>0</v>
      </c>
      <c r="H2590" s="4" t="s">
        <v>50</v>
      </c>
      <c r="I2590" s="4" t="s">
        <v>2</v>
      </c>
      <c r="J2590" s="4" t="s">
        <v>3</v>
      </c>
      <c r="K2590" s="4" t="s">
        <v>34</v>
      </c>
      <c r="L2590" s="4" t="s">
        <v>45</v>
      </c>
      <c r="M2590" s="8">
        <v>2</v>
      </c>
      <c r="N2590" s="5">
        <v>51.77</v>
      </c>
      <c r="O2590" s="6">
        <v>0.05</v>
      </c>
      <c r="P2590" s="5">
        <v>21.76</v>
      </c>
      <c r="Q2590" s="5">
        <f t="shared" si="160"/>
        <v>98.363</v>
      </c>
      <c r="R2590" s="5">
        <f t="shared" si="161"/>
        <v>43.52</v>
      </c>
      <c r="S2590" s="5">
        <f t="shared" si="162"/>
        <v>54.842999999999996</v>
      </c>
      <c r="T2590" s="7">
        <f t="shared" si="163"/>
        <v>0.55755721155312465</v>
      </c>
    </row>
    <row r="2591" spans="1:20" ht="15.6">
      <c r="A2591" s="2">
        <v>1408</v>
      </c>
      <c r="B2591" s="3">
        <v>46370</v>
      </c>
      <c r="C2591" s="4">
        <f>YEAR(SalesDataTable[[#This Row],[Order Date]])</f>
        <v>2026</v>
      </c>
      <c r="D2591" s="16" t="str">
        <f>"Q"&amp;ROUNDUP(MONTH(SalesDataTable[[#This Row],[Order Date]])/3,0)</f>
        <v>Q4</v>
      </c>
      <c r="E2591" s="4">
        <f>MONTH(SalesDataTable[[#This Row],[Order Date]])</f>
        <v>12</v>
      </c>
      <c r="F2591" s="16" t="str">
        <f>TEXT(SalesDataTable[[#This Row],[Order Date]],"MMM")</f>
        <v>Dec</v>
      </c>
      <c r="G2591" s="4" t="s">
        <v>6</v>
      </c>
      <c r="H2591" s="4" t="s">
        <v>7</v>
      </c>
      <c r="I2591" s="4" t="s">
        <v>2</v>
      </c>
      <c r="J2591" s="4" t="s">
        <v>13</v>
      </c>
      <c r="K2591" s="4" t="s">
        <v>14</v>
      </c>
      <c r="L2591" s="4" t="s">
        <v>48</v>
      </c>
      <c r="M2591" s="8">
        <v>1</v>
      </c>
      <c r="N2591" s="5">
        <v>161.53</v>
      </c>
      <c r="O2591" s="6">
        <v>0</v>
      </c>
      <c r="P2591" s="5">
        <v>87.43</v>
      </c>
      <c r="Q2591" s="5">
        <f t="shared" si="160"/>
        <v>161.53</v>
      </c>
      <c r="R2591" s="5">
        <f t="shared" si="161"/>
        <v>87.43</v>
      </c>
      <c r="S2591" s="5">
        <f t="shared" si="162"/>
        <v>74.099999999999994</v>
      </c>
      <c r="T2591" s="7">
        <f t="shared" si="163"/>
        <v>0.45873831486411187</v>
      </c>
    </row>
    <row r="2592" spans="1:20" ht="15.6">
      <c r="A2592" s="2">
        <v>2074</v>
      </c>
      <c r="B2592" s="3">
        <v>46370</v>
      </c>
      <c r="C2592" s="4">
        <f>YEAR(SalesDataTable[[#This Row],[Order Date]])</f>
        <v>2026</v>
      </c>
      <c r="D2592" s="16" t="str">
        <f>"Q"&amp;ROUNDUP(MONTH(SalesDataTable[[#This Row],[Order Date]])/3,0)</f>
        <v>Q4</v>
      </c>
      <c r="E2592" s="4">
        <f>MONTH(SalesDataTable[[#This Row],[Order Date]])</f>
        <v>12</v>
      </c>
      <c r="F2592" s="16" t="str">
        <f>TEXT(SalesDataTable[[#This Row],[Order Date]],"MMM")</f>
        <v>Dec</v>
      </c>
      <c r="G2592" s="4" t="s">
        <v>6</v>
      </c>
      <c r="H2592" s="4" t="s">
        <v>43</v>
      </c>
      <c r="I2592" s="4" t="s">
        <v>8</v>
      </c>
      <c r="J2592" s="4" t="s">
        <v>16</v>
      </c>
      <c r="K2592" s="4" t="s">
        <v>9</v>
      </c>
      <c r="L2592" s="4" t="s">
        <v>17</v>
      </c>
      <c r="M2592" s="8">
        <v>4</v>
      </c>
      <c r="N2592" s="5">
        <v>145.85</v>
      </c>
      <c r="O2592" s="6">
        <v>0.1</v>
      </c>
      <c r="P2592" s="5">
        <v>79.47</v>
      </c>
      <c r="Q2592" s="5">
        <f t="shared" si="160"/>
        <v>525.05999999999995</v>
      </c>
      <c r="R2592" s="5">
        <f t="shared" si="161"/>
        <v>317.88</v>
      </c>
      <c r="S2592" s="5">
        <f t="shared" si="162"/>
        <v>207.17999999999995</v>
      </c>
      <c r="T2592" s="7">
        <f t="shared" si="163"/>
        <v>0.39458347617415146</v>
      </c>
    </row>
    <row r="2593" spans="1:20" ht="15.6">
      <c r="A2593" s="2">
        <v>2639</v>
      </c>
      <c r="B2593" s="3">
        <v>46370</v>
      </c>
      <c r="C2593" s="4">
        <f>YEAR(SalesDataTable[[#This Row],[Order Date]])</f>
        <v>2026</v>
      </c>
      <c r="D2593" s="16" t="str">
        <f>"Q"&amp;ROUNDUP(MONTH(SalesDataTable[[#This Row],[Order Date]])/3,0)</f>
        <v>Q4</v>
      </c>
      <c r="E2593" s="4">
        <f>MONTH(SalesDataTable[[#This Row],[Order Date]])</f>
        <v>12</v>
      </c>
      <c r="F2593" s="16" t="str">
        <f>TEXT(SalesDataTable[[#This Row],[Order Date]],"MMM")</f>
        <v>Dec</v>
      </c>
      <c r="G2593" s="4" t="s">
        <v>20</v>
      </c>
      <c r="H2593" s="4" t="s">
        <v>47</v>
      </c>
      <c r="I2593" s="4" t="s">
        <v>2</v>
      </c>
      <c r="J2593" s="4" t="s">
        <v>3</v>
      </c>
      <c r="K2593" s="4" t="s">
        <v>23</v>
      </c>
      <c r="L2593" s="4" t="s">
        <v>29</v>
      </c>
      <c r="M2593" s="8">
        <v>1</v>
      </c>
      <c r="N2593" s="5">
        <v>197.18</v>
      </c>
      <c r="O2593" s="6">
        <v>0</v>
      </c>
      <c r="P2593" s="5">
        <v>105.28</v>
      </c>
      <c r="Q2593" s="5">
        <f t="shared" si="160"/>
        <v>197.18</v>
      </c>
      <c r="R2593" s="5">
        <f t="shared" si="161"/>
        <v>105.28</v>
      </c>
      <c r="S2593" s="5">
        <f t="shared" si="162"/>
        <v>91.9</v>
      </c>
      <c r="T2593" s="7">
        <f t="shared" si="163"/>
        <v>0.46607160969672384</v>
      </c>
    </row>
    <row r="2594" spans="1:20" ht="15.6">
      <c r="A2594" s="2">
        <v>2694</v>
      </c>
      <c r="B2594" s="3">
        <v>46370</v>
      </c>
      <c r="C2594" s="4">
        <f>YEAR(SalesDataTable[[#This Row],[Order Date]])</f>
        <v>2026</v>
      </c>
      <c r="D2594" s="16" t="str">
        <f>"Q"&amp;ROUNDUP(MONTH(SalesDataTable[[#This Row],[Order Date]])/3,0)</f>
        <v>Q4</v>
      </c>
      <c r="E2594" s="4">
        <f>MONTH(SalesDataTable[[#This Row],[Order Date]])</f>
        <v>12</v>
      </c>
      <c r="F2594" s="16" t="str">
        <f>TEXT(SalesDataTable[[#This Row],[Order Date]],"MMM")</f>
        <v>Dec</v>
      </c>
      <c r="G2594" s="4" t="s">
        <v>20</v>
      </c>
      <c r="H2594" s="4" t="s">
        <v>31</v>
      </c>
      <c r="I2594" s="4" t="s">
        <v>2</v>
      </c>
      <c r="J2594" s="4" t="s">
        <v>13</v>
      </c>
      <c r="K2594" s="4" t="s">
        <v>23</v>
      </c>
      <c r="L2594" s="4" t="s">
        <v>51</v>
      </c>
      <c r="M2594" s="8">
        <v>1</v>
      </c>
      <c r="N2594" s="5">
        <v>124.9</v>
      </c>
      <c r="O2594" s="6">
        <v>0</v>
      </c>
      <c r="P2594" s="5">
        <v>62.16</v>
      </c>
      <c r="Q2594" s="5">
        <f t="shared" si="160"/>
        <v>124.9</v>
      </c>
      <c r="R2594" s="5">
        <f t="shared" si="161"/>
        <v>62.16</v>
      </c>
      <c r="S2594" s="5">
        <f t="shared" si="162"/>
        <v>62.740000000000009</v>
      </c>
      <c r="T2594" s="7">
        <f t="shared" si="163"/>
        <v>0.50232185748598879</v>
      </c>
    </row>
    <row r="2595" spans="1:20" ht="15.6">
      <c r="A2595" s="2">
        <v>2797</v>
      </c>
      <c r="B2595" s="3">
        <v>46370</v>
      </c>
      <c r="C2595" s="4">
        <f>YEAR(SalesDataTable[[#This Row],[Order Date]])</f>
        <v>2026</v>
      </c>
      <c r="D2595" s="16" t="str">
        <f>"Q"&amp;ROUNDUP(MONTH(SalesDataTable[[#This Row],[Order Date]])/3,0)</f>
        <v>Q4</v>
      </c>
      <c r="E2595" s="4">
        <f>MONTH(SalesDataTable[[#This Row],[Order Date]])</f>
        <v>12</v>
      </c>
      <c r="F2595" s="16" t="str">
        <f>TEXT(SalesDataTable[[#This Row],[Order Date]],"MMM")</f>
        <v>Dec</v>
      </c>
      <c r="G2595" s="4" t="s">
        <v>11</v>
      </c>
      <c r="H2595" s="4" t="s">
        <v>52</v>
      </c>
      <c r="I2595" s="4" t="s">
        <v>19</v>
      </c>
      <c r="J2595" s="4" t="s">
        <v>13</v>
      </c>
      <c r="K2595" s="4" t="s">
        <v>9</v>
      </c>
      <c r="L2595" s="4" t="s">
        <v>46</v>
      </c>
      <c r="M2595" s="8">
        <v>2</v>
      </c>
      <c r="N2595" s="5">
        <v>70.239999999999995</v>
      </c>
      <c r="O2595" s="6">
        <v>0.1</v>
      </c>
      <c r="P2595" s="5">
        <v>32.130000000000003</v>
      </c>
      <c r="Q2595" s="5">
        <f t="shared" si="160"/>
        <v>126.43199999999999</v>
      </c>
      <c r="R2595" s="5">
        <f t="shared" si="161"/>
        <v>64.260000000000005</v>
      </c>
      <c r="S2595" s="5">
        <f t="shared" si="162"/>
        <v>62.171999999999983</v>
      </c>
      <c r="T2595" s="7">
        <f t="shared" si="163"/>
        <v>0.49174259681093385</v>
      </c>
    </row>
    <row r="2596" spans="1:20" ht="15.6">
      <c r="A2596" s="2">
        <v>2811</v>
      </c>
      <c r="B2596" s="3">
        <v>46370</v>
      </c>
      <c r="C2596" s="4">
        <f>YEAR(SalesDataTable[[#This Row],[Order Date]])</f>
        <v>2026</v>
      </c>
      <c r="D2596" s="16" t="str">
        <f>"Q"&amp;ROUNDUP(MONTH(SalesDataTable[[#This Row],[Order Date]])/3,0)</f>
        <v>Q4</v>
      </c>
      <c r="E2596" s="4">
        <f>MONTH(SalesDataTable[[#This Row],[Order Date]])</f>
        <v>12</v>
      </c>
      <c r="F2596" s="16" t="str">
        <f>TEXT(SalesDataTable[[#This Row],[Order Date]],"MMM")</f>
        <v>Dec</v>
      </c>
      <c r="G2596" s="4" t="s">
        <v>6</v>
      </c>
      <c r="H2596" s="4" t="s">
        <v>41</v>
      </c>
      <c r="I2596" s="4" t="s">
        <v>19</v>
      </c>
      <c r="J2596" s="4" t="s">
        <v>16</v>
      </c>
      <c r="K2596" s="4" t="s">
        <v>9</v>
      </c>
      <c r="L2596" s="4" t="s">
        <v>17</v>
      </c>
      <c r="M2596" s="8">
        <v>5</v>
      </c>
      <c r="N2596" s="5">
        <v>145.6</v>
      </c>
      <c r="O2596" s="6">
        <v>0.15</v>
      </c>
      <c r="P2596" s="5">
        <v>81.180000000000007</v>
      </c>
      <c r="Q2596" s="5">
        <f t="shared" si="160"/>
        <v>618.79999999999995</v>
      </c>
      <c r="R2596" s="5">
        <f t="shared" si="161"/>
        <v>405.90000000000003</v>
      </c>
      <c r="S2596" s="5">
        <f t="shared" si="162"/>
        <v>212.89999999999992</v>
      </c>
      <c r="T2596" s="7">
        <f t="shared" si="163"/>
        <v>0.34405300581771159</v>
      </c>
    </row>
    <row r="2597" spans="1:20" ht="15.6">
      <c r="A2597" s="2">
        <v>4037</v>
      </c>
      <c r="B2597" s="3">
        <v>46370</v>
      </c>
      <c r="C2597" s="4">
        <f>YEAR(SalesDataTable[[#This Row],[Order Date]])</f>
        <v>2026</v>
      </c>
      <c r="D2597" s="16" t="str">
        <f>"Q"&amp;ROUNDUP(MONTH(SalesDataTable[[#This Row],[Order Date]])/3,0)</f>
        <v>Q4</v>
      </c>
      <c r="E2597" s="4">
        <f>MONTH(SalesDataTable[[#This Row],[Order Date]])</f>
        <v>12</v>
      </c>
      <c r="F2597" s="16" t="str">
        <f>TEXT(SalesDataTable[[#This Row],[Order Date]],"MMM")</f>
        <v>Dec</v>
      </c>
      <c r="G2597" s="4" t="s">
        <v>20</v>
      </c>
      <c r="H2597" s="4" t="s">
        <v>33</v>
      </c>
      <c r="I2597" s="4" t="s">
        <v>19</v>
      </c>
      <c r="J2597" s="4" t="s">
        <v>3</v>
      </c>
      <c r="K2597" s="4" t="s">
        <v>9</v>
      </c>
      <c r="L2597" s="4" t="s">
        <v>37</v>
      </c>
      <c r="M2597" s="8">
        <v>1</v>
      </c>
      <c r="N2597" s="5">
        <v>152.4</v>
      </c>
      <c r="O2597" s="6">
        <v>0.05</v>
      </c>
      <c r="P2597" s="5">
        <v>77.98</v>
      </c>
      <c r="Q2597" s="5">
        <f t="shared" si="160"/>
        <v>144.78</v>
      </c>
      <c r="R2597" s="5">
        <f t="shared" si="161"/>
        <v>77.98</v>
      </c>
      <c r="S2597" s="5">
        <f t="shared" si="162"/>
        <v>66.8</v>
      </c>
      <c r="T2597" s="7">
        <f t="shared" si="163"/>
        <v>0.46138969470921398</v>
      </c>
    </row>
    <row r="2598" spans="1:20" ht="15.6">
      <c r="A2598" s="2">
        <v>4629</v>
      </c>
      <c r="B2598" s="3">
        <v>46370</v>
      </c>
      <c r="C2598" s="4">
        <f>YEAR(SalesDataTable[[#This Row],[Order Date]])</f>
        <v>2026</v>
      </c>
      <c r="D2598" s="16" t="str">
        <f>"Q"&amp;ROUNDUP(MONTH(SalesDataTable[[#This Row],[Order Date]])/3,0)</f>
        <v>Q4</v>
      </c>
      <c r="E2598" s="4">
        <f>MONTH(SalesDataTable[[#This Row],[Order Date]])</f>
        <v>12</v>
      </c>
      <c r="F2598" s="16" t="str">
        <f>TEXT(SalesDataTable[[#This Row],[Order Date]],"MMM")</f>
        <v>Dec</v>
      </c>
      <c r="G2598" s="4" t="s">
        <v>11</v>
      </c>
      <c r="H2598" s="4" t="s">
        <v>12</v>
      </c>
      <c r="I2598" s="4" t="s">
        <v>2</v>
      </c>
      <c r="J2598" s="4" t="s">
        <v>13</v>
      </c>
      <c r="K2598" s="4" t="s">
        <v>14</v>
      </c>
      <c r="L2598" s="4" t="s">
        <v>15</v>
      </c>
      <c r="M2598" s="8">
        <v>1</v>
      </c>
      <c r="N2598" s="5">
        <v>36.17</v>
      </c>
      <c r="O2598" s="6">
        <v>0.05</v>
      </c>
      <c r="P2598" s="5">
        <v>13.87</v>
      </c>
      <c r="Q2598" s="5">
        <f t="shared" si="160"/>
        <v>34.361499999999999</v>
      </c>
      <c r="R2598" s="5">
        <f t="shared" si="161"/>
        <v>13.87</v>
      </c>
      <c r="S2598" s="5">
        <f t="shared" si="162"/>
        <v>20.491500000000002</v>
      </c>
      <c r="T2598" s="7">
        <f t="shared" si="163"/>
        <v>0.59635056676803988</v>
      </c>
    </row>
    <row r="2599" spans="1:20" ht="15.6">
      <c r="A2599" s="2">
        <v>2455</v>
      </c>
      <c r="B2599" s="3">
        <v>46371</v>
      </c>
      <c r="C2599" s="4">
        <f>YEAR(SalesDataTable[[#This Row],[Order Date]])</f>
        <v>2026</v>
      </c>
      <c r="D2599" s="16" t="str">
        <f>"Q"&amp;ROUNDUP(MONTH(SalesDataTable[[#This Row],[Order Date]])/3,0)</f>
        <v>Q4</v>
      </c>
      <c r="E2599" s="4">
        <f>MONTH(SalesDataTable[[#This Row],[Order Date]])</f>
        <v>12</v>
      </c>
      <c r="F2599" s="16" t="str">
        <f>TEXT(SalesDataTable[[#This Row],[Order Date]],"MMM")</f>
        <v>Dec</v>
      </c>
      <c r="G2599" s="4" t="s">
        <v>6</v>
      </c>
      <c r="H2599" s="4" t="s">
        <v>43</v>
      </c>
      <c r="I2599" s="4" t="s">
        <v>2</v>
      </c>
      <c r="J2599" s="4" t="s">
        <v>3</v>
      </c>
      <c r="K2599" s="4" t="s">
        <v>23</v>
      </c>
      <c r="L2599" s="4" t="s">
        <v>51</v>
      </c>
      <c r="M2599" s="8">
        <v>3</v>
      </c>
      <c r="N2599" s="5">
        <v>126.21</v>
      </c>
      <c r="O2599" s="6">
        <v>0.1</v>
      </c>
      <c r="P2599" s="5">
        <v>60.65</v>
      </c>
      <c r="Q2599" s="5">
        <f t="shared" si="160"/>
        <v>340.767</v>
      </c>
      <c r="R2599" s="5">
        <f t="shared" si="161"/>
        <v>181.95</v>
      </c>
      <c r="S2599" s="5">
        <f t="shared" si="162"/>
        <v>158.81700000000001</v>
      </c>
      <c r="T2599" s="7">
        <f t="shared" si="163"/>
        <v>0.46605745274630467</v>
      </c>
    </row>
    <row r="2600" spans="1:20" ht="15.6">
      <c r="A2600" s="2">
        <v>3184</v>
      </c>
      <c r="B2600" s="3">
        <v>46371</v>
      </c>
      <c r="C2600" s="4">
        <f>YEAR(SalesDataTable[[#This Row],[Order Date]])</f>
        <v>2026</v>
      </c>
      <c r="D2600" s="16" t="str">
        <f>"Q"&amp;ROUNDUP(MONTH(SalesDataTable[[#This Row],[Order Date]])/3,0)</f>
        <v>Q4</v>
      </c>
      <c r="E2600" s="4">
        <f>MONTH(SalesDataTable[[#This Row],[Order Date]])</f>
        <v>12</v>
      </c>
      <c r="F2600" s="16" t="str">
        <f>TEXT(SalesDataTable[[#This Row],[Order Date]],"MMM")</f>
        <v>Dec</v>
      </c>
      <c r="G2600" s="4" t="s">
        <v>20</v>
      </c>
      <c r="H2600" s="4" t="s">
        <v>47</v>
      </c>
      <c r="I2600" s="4" t="s">
        <v>8</v>
      </c>
      <c r="J2600" s="4" t="s">
        <v>3</v>
      </c>
      <c r="K2600" s="4" t="s">
        <v>9</v>
      </c>
      <c r="L2600" s="4" t="s">
        <v>17</v>
      </c>
      <c r="M2600" s="8">
        <v>6</v>
      </c>
      <c r="N2600" s="5">
        <v>143.72999999999999</v>
      </c>
      <c r="O2600" s="6">
        <v>0.15</v>
      </c>
      <c r="P2600" s="5">
        <v>77.27</v>
      </c>
      <c r="Q2600" s="5">
        <f t="shared" si="160"/>
        <v>733.02299999999991</v>
      </c>
      <c r="R2600" s="5">
        <f t="shared" si="161"/>
        <v>463.62</v>
      </c>
      <c r="S2600" s="5">
        <f t="shared" si="162"/>
        <v>269.40299999999991</v>
      </c>
      <c r="T2600" s="7">
        <f t="shared" si="163"/>
        <v>0.36752325643260847</v>
      </c>
    </row>
    <row r="2601" spans="1:20" ht="15.6">
      <c r="A2601" s="2">
        <v>3363</v>
      </c>
      <c r="B2601" s="3">
        <v>46371</v>
      </c>
      <c r="C2601" s="4">
        <f>YEAR(SalesDataTable[[#This Row],[Order Date]])</f>
        <v>2026</v>
      </c>
      <c r="D2601" s="16" t="str">
        <f>"Q"&amp;ROUNDUP(MONTH(SalesDataTable[[#This Row],[Order Date]])/3,0)</f>
        <v>Q4</v>
      </c>
      <c r="E2601" s="4">
        <f>MONTH(SalesDataTable[[#This Row],[Order Date]])</f>
        <v>12</v>
      </c>
      <c r="F2601" s="16" t="str">
        <f>TEXT(SalesDataTable[[#This Row],[Order Date]],"MMM")</f>
        <v>Dec</v>
      </c>
      <c r="G2601" s="4" t="s">
        <v>6</v>
      </c>
      <c r="H2601" s="4" t="s">
        <v>43</v>
      </c>
      <c r="I2601" s="4" t="s">
        <v>28</v>
      </c>
      <c r="J2601" s="4" t="s">
        <v>13</v>
      </c>
      <c r="K2601" s="4" t="s">
        <v>9</v>
      </c>
      <c r="L2601" s="4" t="s">
        <v>17</v>
      </c>
      <c r="M2601" s="8">
        <v>4</v>
      </c>
      <c r="N2601" s="5">
        <v>146.38999999999999</v>
      </c>
      <c r="O2601" s="6">
        <v>0</v>
      </c>
      <c r="P2601" s="5">
        <v>78.95</v>
      </c>
      <c r="Q2601" s="5">
        <f t="shared" si="160"/>
        <v>585.55999999999995</v>
      </c>
      <c r="R2601" s="5">
        <f t="shared" si="161"/>
        <v>315.8</v>
      </c>
      <c r="S2601" s="5">
        <f t="shared" si="162"/>
        <v>269.75999999999993</v>
      </c>
      <c r="T2601" s="7">
        <f t="shared" si="163"/>
        <v>0.46068720541020552</v>
      </c>
    </row>
    <row r="2602" spans="1:20" ht="15.6">
      <c r="A2602" s="2">
        <v>3373</v>
      </c>
      <c r="B2602" s="3">
        <v>46371</v>
      </c>
      <c r="C2602" s="4">
        <f>YEAR(SalesDataTable[[#This Row],[Order Date]])</f>
        <v>2026</v>
      </c>
      <c r="D2602" s="16" t="str">
        <f>"Q"&amp;ROUNDUP(MONTH(SalesDataTable[[#This Row],[Order Date]])/3,0)</f>
        <v>Q4</v>
      </c>
      <c r="E2602" s="4">
        <f>MONTH(SalesDataTable[[#This Row],[Order Date]])</f>
        <v>12</v>
      </c>
      <c r="F2602" s="16" t="str">
        <f>TEXT(SalesDataTable[[#This Row],[Order Date]],"MMM")</f>
        <v>Dec</v>
      </c>
      <c r="G2602" s="4" t="s">
        <v>6</v>
      </c>
      <c r="H2602" s="4" t="s">
        <v>43</v>
      </c>
      <c r="I2602" s="4" t="s">
        <v>28</v>
      </c>
      <c r="J2602" s="4" t="s">
        <v>3</v>
      </c>
      <c r="K2602" s="4" t="s">
        <v>9</v>
      </c>
      <c r="L2602" s="4" t="s">
        <v>10</v>
      </c>
      <c r="M2602" s="8">
        <v>2</v>
      </c>
      <c r="N2602" s="5">
        <v>89.84</v>
      </c>
      <c r="O2602" s="6">
        <v>0.05</v>
      </c>
      <c r="P2602" s="5">
        <v>45.17</v>
      </c>
      <c r="Q2602" s="5">
        <f t="shared" si="160"/>
        <v>170.696</v>
      </c>
      <c r="R2602" s="5">
        <f t="shared" si="161"/>
        <v>90.34</v>
      </c>
      <c r="S2602" s="5">
        <f t="shared" si="162"/>
        <v>80.355999999999995</v>
      </c>
      <c r="T2602" s="7">
        <f t="shared" si="163"/>
        <v>0.47075502647982376</v>
      </c>
    </row>
    <row r="2603" spans="1:20" ht="15.6">
      <c r="A2603" s="2">
        <v>3799</v>
      </c>
      <c r="B2603" s="3">
        <v>46371</v>
      </c>
      <c r="C2603" s="4">
        <f>YEAR(SalesDataTable[[#This Row],[Order Date]])</f>
        <v>2026</v>
      </c>
      <c r="D2603" s="16" t="str">
        <f>"Q"&amp;ROUNDUP(MONTH(SalesDataTable[[#This Row],[Order Date]])/3,0)</f>
        <v>Q4</v>
      </c>
      <c r="E2603" s="4">
        <f>MONTH(SalesDataTable[[#This Row],[Order Date]])</f>
        <v>12</v>
      </c>
      <c r="F2603" s="16" t="str">
        <f>TEXT(SalesDataTable[[#This Row],[Order Date]],"MMM")</f>
        <v>Dec</v>
      </c>
      <c r="G2603" s="4" t="s">
        <v>11</v>
      </c>
      <c r="H2603" s="4" t="s">
        <v>39</v>
      </c>
      <c r="I2603" s="4" t="s">
        <v>19</v>
      </c>
      <c r="J2603" s="4" t="s">
        <v>13</v>
      </c>
      <c r="K2603" s="4" t="s">
        <v>34</v>
      </c>
      <c r="L2603" s="4" t="s">
        <v>45</v>
      </c>
      <c r="M2603" s="8">
        <v>3</v>
      </c>
      <c r="N2603" s="5">
        <v>49.67</v>
      </c>
      <c r="O2603" s="6">
        <v>0.05</v>
      </c>
      <c r="P2603" s="5">
        <v>21.5</v>
      </c>
      <c r="Q2603" s="5">
        <f t="shared" si="160"/>
        <v>141.55949999999999</v>
      </c>
      <c r="R2603" s="5">
        <f t="shared" si="161"/>
        <v>64.5</v>
      </c>
      <c r="S2603" s="5">
        <f t="shared" si="162"/>
        <v>77.059499999999986</v>
      </c>
      <c r="T2603" s="7">
        <f t="shared" si="163"/>
        <v>0.54436120500566898</v>
      </c>
    </row>
    <row r="2604" spans="1:20" ht="15.6">
      <c r="A2604" s="2">
        <v>5002</v>
      </c>
      <c r="B2604" s="3">
        <v>46371</v>
      </c>
      <c r="C2604" s="4">
        <f>YEAR(SalesDataTable[[#This Row],[Order Date]])</f>
        <v>2026</v>
      </c>
      <c r="D2604" s="16" t="str">
        <f>"Q"&amp;ROUNDUP(MONTH(SalesDataTable[[#This Row],[Order Date]])/3,0)</f>
        <v>Q4</v>
      </c>
      <c r="E2604" s="4">
        <f>MONTH(SalesDataTable[[#This Row],[Order Date]])</f>
        <v>12</v>
      </c>
      <c r="F2604" s="16" t="str">
        <f>TEXT(SalesDataTable[[#This Row],[Order Date]],"MMM")</f>
        <v>Dec</v>
      </c>
      <c r="G2604" s="4" t="s">
        <v>6</v>
      </c>
      <c r="H2604" s="4" t="s">
        <v>49</v>
      </c>
      <c r="I2604" s="4" t="s">
        <v>8</v>
      </c>
      <c r="J2604" s="4" t="s">
        <v>16</v>
      </c>
      <c r="K2604" s="4" t="s">
        <v>9</v>
      </c>
      <c r="L2604" s="4" t="s">
        <v>10</v>
      </c>
      <c r="M2604" s="8">
        <v>4</v>
      </c>
      <c r="N2604" s="5">
        <v>94.3</v>
      </c>
      <c r="O2604" s="6">
        <v>0.1</v>
      </c>
      <c r="P2604" s="5">
        <v>44.36</v>
      </c>
      <c r="Q2604" s="5">
        <f t="shared" si="160"/>
        <v>339.48</v>
      </c>
      <c r="R2604" s="5">
        <f t="shared" si="161"/>
        <v>177.44</v>
      </c>
      <c r="S2604" s="5">
        <f t="shared" si="162"/>
        <v>162.04000000000002</v>
      </c>
      <c r="T2604" s="7">
        <f t="shared" si="163"/>
        <v>0.47731825144338402</v>
      </c>
    </row>
    <row r="2605" spans="1:20" ht="15.6">
      <c r="A2605" s="2">
        <v>2896</v>
      </c>
      <c r="B2605" s="3">
        <v>46372</v>
      </c>
      <c r="C2605" s="4">
        <f>YEAR(SalesDataTable[[#This Row],[Order Date]])</f>
        <v>2026</v>
      </c>
      <c r="D2605" s="16" t="str">
        <f>"Q"&amp;ROUNDUP(MONTH(SalesDataTable[[#This Row],[Order Date]])/3,0)</f>
        <v>Q4</v>
      </c>
      <c r="E2605" s="4">
        <f>MONTH(SalesDataTable[[#This Row],[Order Date]])</f>
        <v>12</v>
      </c>
      <c r="F2605" s="16" t="str">
        <f>TEXT(SalesDataTable[[#This Row],[Order Date]],"MMM")</f>
        <v>Dec</v>
      </c>
      <c r="G2605" s="4" t="s">
        <v>6</v>
      </c>
      <c r="H2605" s="4" t="s">
        <v>43</v>
      </c>
      <c r="I2605" s="4" t="s">
        <v>19</v>
      </c>
      <c r="J2605" s="4" t="s">
        <v>16</v>
      </c>
      <c r="K2605" s="4" t="s">
        <v>34</v>
      </c>
      <c r="L2605" s="4" t="s">
        <v>42</v>
      </c>
      <c r="M2605" s="8">
        <v>2</v>
      </c>
      <c r="N2605" s="5">
        <v>36.020000000000003</v>
      </c>
      <c r="O2605" s="6">
        <v>0.1</v>
      </c>
      <c r="P2605" s="5">
        <v>13.59</v>
      </c>
      <c r="Q2605" s="5">
        <f t="shared" si="160"/>
        <v>64.836000000000013</v>
      </c>
      <c r="R2605" s="5">
        <f t="shared" si="161"/>
        <v>27.18</v>
      </c>
      <c r="S2605" s="5">
        <f t="shared" si="162"/>
        <v>37.656000000000013</v>
      </c>
      <c r="T2605" s="7">
        <f t="shared" si="163"/>
        <v>0.58078845086063302</v>
      </c>
    </row>
    <row r="2606" spans="1:20" ht="15.6">
      <c r="A2606" s="2">
        <v>3334</v>
      </c>
      <c r="B2606" s="3">
        <v>46372</v>
      </c>
      <c r="C2606" s="4">
        <f>YEAR(SalesDataTable[[#This Row],[Order Date]])</f>
        <v>2026</v>
      </c>
      <c r="D2606" s="16" t="str">
        <f>"Q"&amp;ROUNDUP(MONTH(SalesDataTable[[#This Row],[Order Date]])/3,0)</f>
        <v>Q4</v>
      </c>
      <c r="E2606" s="4">
        <f>MONTH(SalesDataTable[[#This Row],[Order Date]])</f>
        <v>12</v>
      </c>
      <c r="F2606" s="16" t="str">
        <f>TEXT(SalesDataTable[[#This Row],[Order Date]],"MMM")</f>
        <v>Dec</v>
      </c>
      <c r="G2606" s="4" t="s">
        <v>6</v>
      </c>
      <c r="H2606" s="4" t="s">
        <v>49</v>
      </c>
      <c r="I2606" s="4" t="s">
        <v>2</v>
      </c>
      <c r="J2606" s="4" t="s">
        <v>3</v>
      </c>
      <c r="K2606" s="4" t="s">
        <v>9</v>
      </c>
      <c r="L2606" s="4" t="s">
        <v>37</v>
      </c>
      <c r="M2606" s="8">
        <v>1</v>
      </c>
      <c r="N2606" s="5">
        <v>154.12</v>
      </c>
      <c r="O2606" s="6">
        <v>0</v>
      </c>
      <c r="P2606" s="5">
        <v>77.45</v>
      </c>
      <c r="Q2606" s="5">
        <f t="shared" si="160"/>
        <v>154.12</v>
      </c>
      <c r="R2606" s="5">
        <f t="shared" si="161"/>
        <v>77.45</v>
      </c>
      <c r="S2606" s="5">
        <f t="shared" si="162"/>
        <v>76.67</v>
      </c>
      <c r="T2606" s="7">
        <f t="shared" si="163"/>
        <v>0.49746950428237735</v>
      </c>
    </row>
    <row r="2607" spans="1:20" ht="15.6">
      <c r="A2607" s="2">
        <v>3469</v>
      </c>
      <c r="B2607" s="3">
        <v>46372</v>
      </c>
      <c r="C2607" s="4">
        <f>YEAR(SalesDataTable[[#This Row],[Order Date]])</f>
        <v>2026</v>
      </c>
      <c r="D2607" s="16" t="str">
        <f>"Q"&amp;ROUNDUP(MONTH(SalesDataTable[[#This Row],[Order Date]])/3,0)</f>
        <v>Q4</v>
      </c>
      <c r="E2607" s="4">
        <f>MONTH(SalesDataTable[[#This Row],[Order Date]])</f>
        <v>12</v>
      </c>
      <c r="F2607" s="16" t="str">
        <f>TEXT(SalesDataTable[[#This Row],[Order Date]],"MMM")</f>
        <v>Dec</v>
      </c>
      <c r="G2607" s="4" t="s">
        <v>0</v>
      </c>
      <c r="H2607" s="4" t="s">
        <v>36</v>
      </c>
      <c r="I2607" s="4" t="s">
        <v>2</v>
      </c>
      <c r="J2607" s="4" t="s">
        <v>3</v>
      </c>
      <c r="K2607" s="4" t="s">
        <v>9</v>
      </c>
      <c r="L2607" s="4" t="s">
        <v>37</v>
      </c>
      <c r="M2607" s="8">
        <v>1</v>
      </c>
      <c r="N2607" s="5">
        <v>150.88</v>
      </c>
      <c r="O2607" s="6">
        <v>0.05</v>
      </c>
      <c r="P2607" s="5">
        <v>81.02</v>
      </c>
      <c r="Q2607" s="5">
        <f t="shared" si="160"/>
        <v>143.33599999999998</v>
      </c>
      <c r="R2607" s="5">
        <f t="shared" si="161"/>
        <v>81.02</v>
      </c>
      <c r="S2607" s="5">
        <f t="shared" si="162"/>
        <v>62.315999999999988</v>
      </c>
      <c r="T2607" s="7">
        <f t="shared" si="163"/>
        <v>0.43475470223809787</v>
      </c>
    </row>
    <row r="2608" spans="1:20" ht="15.6">
      <c r="A2608" s="2">
        <v>569</v>
      </c>
      <c r="B2608" s="3">
        <v>46373</v>
      </c>
      <c r="C2608" s="4">
        <f>YEAR(SalesDataTable[[#This Row],[Order Date]])</f>
        <v>2026</v>
      </c>
      <c r="D2608" s="16" t="str">
        <f>"Q"&amp;ROUNDUP(MONTH(SalesDataTable[[#This Row],[Order Date]])/3,0)</f>
        <v>Q4</v>
      </c>
      <c r="E2608" s="4">
        <f>MONTH(SalesDataTable[[#This Row],[Order Date]])</f>
        <v>12</v>
      </c>
      <c r="F2608" s="16" t="str">
        <f>TEXT(SalesDataTable[[#This Row],[Order Date]],"MMM")</f>
        <v>Dec</v>
      </c>
      <c r="G2608" s="4" t="s">
        <v>11</v>
      </c>
      <c r="H2608" s="4" t="s">
        <v>12</v>
      </c>
      <c r="I2608" s="4" t="s">
        <v>28</v>
      </c>
      <c r="J2608" s="4" t="s">
        <v>13</v>
      </c>
      <c r="K2608" s="4" t="s">
        <v>4</v>
      </c>
      <c r="L2608" s="4" t="s">
        <v>26</v>
      </c>
      <c r="M2608" s="8">
        <v>2</v>
      </c>
      <c r="N2608" s="5">
        <v>40.479999999999997</v>
      </c>
      <c r="O2608" s="6">
        <v>0</v>
      </c>
      <c r="P2608" s="5">
        <v>16.23</v>
      </c>
      <c r="Q2608" s="5">
        <f t="shared" si="160"/>
        <v>80.959999999999994</v>
      </c>
      <c r="R2608" s="5">
        <f t="shared" si="161"/>
        <v>32.46</v>
      </c>
      <c r="S2608" s="5">
        <f t="shared" si="162"/>
        <v>48.499999999999993</v>
      </c>
      <c r="T2608" s="7">
        <f t="shared" si="163"/>
        <v>0.5990612648221344</v>
      </c>
    </row>
    <row r="2609" spans="1:20" ht="15.6">
      <c r="A2609" s="2">
        <v>2404</v>
      </c>
      <c r="B2609" s="3">
        <v>46373</v>
      </c>
      <c r="C2609" s="4">
        <f>YEAR(SalesDataTable[[#This Row],[Order Date]])</f>
        <v>2026</v>
      </c>
      <c r="D2609" s="16" t="str">
        <f>"Q"&amp;ROUNDUP(MONTH(SalesDataTable[[#This Row],[Order Date]])/3,0)</f>
        <v>Q4</v>
      </c>
      <c r="E2609" s="4">
        <f>MONTH(SalesDataTable[[#This Row],[Order Date]])</f>
        <v>12</v>
      </c>
      <c r="F2609" s="16" t="str">
        <f>TEXT(SalesDataTable[[#This Row],[Order Date]],"MMM")</f>
        <v>Dec</v>
      </c>
      <c r="G2609" s="4" t="s">
        <v>11</v>
      </c>
      <c r="H2609" s="4" t="s">
        <v>39</v>
      </c>
      <c r="I2609" s="4" t="s">
        <v>28</v>
      </c>
      <c r="J2609" s="4" t="s">
        <v>16</v>
      </c>
      <c r="K2609" s="4" t="s">
        <v>14</v>
      </c>
      <c r="L2609" s="4" t="s">
        <v>48</v>
      </c>
      <c r="M2609" s="8">
        <v>3</v>
      </c>
      <c r="N2609" s="5">
        <v>163.34</v>
      </c>
      <c r="O2609" s="6">
        <v>0.1</v>
      </c>
      <c r="P2609" s="5">
        <v>88.53</v>
      </c>
      <c r="Q2609" s="5">
        <f t="shared" si="160"/>
        <v>441.01799999999997</v>
      </c>
      <c r="R2609" s="5">
        <f t="shared" si="161"/>
        <v>265.59000000000003</v>
      </c>
      <c r="S2609" s="5">
        <f t="shared" si="162"/>
        <v>175.42799999999994</v>
      </c>
      <c r="T2609" s="7">
        <f t="shared" si="163"/>
        <v>0.39777968246194023</v>
      </c>
    </row>
    <row r="2610" spans="1:20" ht="15.6">
      <c r="A2610" s="2">
        <v>4682</v>
      </c>
      <c r="B2610" s="3">
        <v>46373</v>
      </c>
      <c r="C2610" s="4">
        <f>YEAR(SalesDataTable[[#This Row],[Order Date]])</f>
        <v>2026</v>
      </c>
      <c r="D2610" s="16" t="str">
        <f>"Q"&amp;ROUNDUP(MONTH(SalesDataTable[[#This Row],[Order Date]])/3,0)</f>
        <v>Q4</v>
      </c>
      <c r="E2610" s="4">
        <f>MONTH(SalesDataTable[[#This Row],[Order Date]])</f>
        <v>12</v>
      </c>
      <c r="F2610" s="16" t="str">
        <f>TEXT(SalesDataTable[[#This Row],[Order Date]],"MMM")</f>
        <v>Dec</v>
      </c>
      <c r="G2610" s="4" t="s">
        <v>20</v>
      </c>
      <c r="H2610" s="4" t="s">
        <v>21</v>
      </c>
      <c r="I2610" s="4" t="s">
        <v>19</v>
      </c>
      <c r="J2610" s="4" t="s">
        <v>13</v>
      </c>
      <c r="K2610" s="4" t="s">
        <v>34</v>
      </c>
      <c r="L2610" s="4" t="s">
        <v>35</v>
      </c>
      <c r="M2610" s="8">
        <v>2</v>
      </c>
      <c r="N2610" s="5">
        <v>40.89</v>
      </c>
      <c r="O2610" s="6">
        <v>0</v>
      </c>
      <c r="P2610" s="5">
        <v>14.95</v>
      </c>
      <c r="Q2610" s="5">
        <f t="shared" si="160"/>
        <v>81.78</v>
      </c>
      <c r="R2610" s="5">
        <f t="shared" si="161"/>
        <v>29.9</v>
      </c>
      <c r="S2610" s="5">
        <f t="shared" si="162"/>
        <v>51.88</v>
      </c>
      <c r="T2610" s="7">
        <f t="shared" si="163"/>
        <v>0.63438493519197847</v>
      </c>
    </row>
    <row r="2611" spans="1:20" ht="15.6">
      <c r="A2611" s="2">
        <v>4888</v>
      </c>
      <c r="B2611" s="3">
        <v>46373</v>
      </c>
      <c r="C2611" s="4">
        <f>YEAR(SalesDataTable[[#This Row],[Order Date]])</f>
        <v>2026</v>
      </c>
      <c r="D2611" s="16" t="str">
        <f>"Q"&amp;ROUNDUP(MONTH(SalesDataTable[[#This Row],[Order Date]])/3,0)</f>
        <v>Q4</v>
      </c>
      <c r="E2611" s="4">
        <f>MONTH(SalesDataTable[[#This Row],[Order Date]])</f>
        <v>12</v>
      </c>
      <c r="F2611" s="16" t="str">
        <f>TEXT(SalesDataTable[[#This Row],[Order Date]],"MMM")</f>
        <v>Dec</v>
      </c>
      <c r="G2611" s="4" t="s">
        <v>11</v>
      </c>
      <c r="H2611" s="4" t="s">
        <v>12</v>
      </c>
      <c r="I2611" s="4" t="s">
        <v>28</v>
      </c>
      <c r="J2611" s="4" t="s">
        <v>13</v>
      </c>
      <c r="K2611" s="4" t="s">
        <v>34</v>
      </c>
      <c r="L2611" s="4" t="s">
        <v>35</v>
      </c>
      <c r="M2611" s="8">
        <v>1</v>
      </c>
      <c r="N2611" s="5">
        <v>40.159999999999997</v>
      </c>
      <c r="O2611" s="6">
        <v>0.15</v>
      </c>
      <c r="P2611" s="5">
        <v>14.46</v>
      </c>
      <c r="Q2611" s="5">
        <f t="shared" si="160"/>
        <v>34.135999999999996</v>
      </c>
      <c r="R2611" s="5">
        <f t="shared" si="161"/>
        <v>14.46</v>
      </c>
      <c r="S2611" s="5">
        <f t="shared" si="162"/>
        <v>19.675999999999995</v>
      </c>
      <c r="T2611" s="7">
        <f t="shared" si="163"/>
        <v>0.576400281228029</v>
      </c>
    </row>
    <row r="2612" spans="1:20" ht="15.6">
      <c r="A2612" s="2">
        <v>4923</v>
      </c>
      <c r="B2612" s="3">
        <v>46373</v>
      </c>
      <c r="C2612" s="4">
        <f>YEAR(SalesDataTable[[#This Row],[Order Date]])</f>
        <v>2026</v>
      </c>
      <c r="D2612" s="16" t="str">
        <f>"Q"&amp;ROUNDUP(MONTH(SalesDataTable[[#This Row],[Order Date]])/3,0)</f>
        <v>Q4</v>
      </c>
      <c r="E2612" s="4">
        <f>MONTH(SalesDataTable[[#This Row],[Order Date]])</f>
        <v>12</v>
      </c>
      <c r="F2612" s="16" t="str">
        <f>TEXT(SalesDataTable[[#This Row],[Order Date]],"MMM")</f>
        <v>Dec</v>
      </c>
      <c r="G2612" s="4" t="s">
        <v>20</v>
      </c>
      <c r="H2612" s="4" t="s">
        <v>47</v>
      </c>
      <c r="I2612" s="4" t="s">
        <v>2</v>
      </c>
      <c r="J2612" s="4" t="s">
        <v>13</v>
      </c>
      <c r="K2612" s="4" t="s">
        <v>23</v>
      </c>
      <c r="L2612" s="4" t="s">
        <v>40</v>
      </c>
      <c r="M2612" s="8">
        <v>2</v>
      </c>
      <c r="N2612" s="5">
        <v>79.86</v>
      </c>
      <c r="O2612" s="6">
        <v>0</v>
      </c>
      <c r="P2612" s="5">
        <v>39.049999999999997</v>
      </c>
      <c r="Q2612" s="5">
        <f t="shared" si="160"/>
        <v>159.72</v>
      </c>
      <c r="R2612" s="5">
        <f t="shared" si="161"/>
        <v>78.099999999999994</v>
      </c>
      <c r="S2612" s="5">
        <f t="shared" si="162"/>
        <v>81.62</v>
      </c>
      <c r="T2612" s="7">
        <f t="shared" si="163"/>
        <v>0.51101928374655647</v>
      </c>
    </row>
    <row r="2613" spans="1:20" ht="15.6">
      <c r="A2613" s="2">
        <v>131</v>
      </c>
      <c r="B2613" s="3">
        <v>46374</v>
      </c>
      <c r="C2613" s="4">
        <f>YEAR(SalesDataTable[[#This Row],[Order Date]])</f>
        <v>2026</v>
      </c>
      <c r="D2613" s="16" t="str">
        <f>"Q"&amp;ROUNDUP(MONTH(SalesDataTable[[#This Row],[Order Date]])/3,0)</f>
        <v>Q4</v>
      </c>
      <c r="E2613" s="4">
        <f>MONTH(SalesDataTable[[#This Row],[Order Date]])</f>
        <v>12</v>
      </c>
      <c r="F2613" s="16" t="str">
        <f>TEXT(SalesDataTable[[#This Row],[Order Date]],"MMM")</f>
        <v>Dec</v>
      </c>
      <c r="G2613" s="4" t="s">
        <v>6</v>
      </c>
      <c r="H2613" s="4" t="s">
        <v>41</v>
      </c>
      <c r="I2613" s="4" t="s">
        <v>28</v>
      </c>
      <c r="J2613" s="4" t="s">
        <v>3</v>
      </c>
      <c r="K2613" s="4" t="s">
        <v>23</v>
      </c>
      <c r="L2613" s="4" t="s">
        <v>51</v>
      </c>
      <c r="M2613" s="8">
        <v>2</v>
      </c>
      <c r="N2613" s="5">
        <v>123.42</v>
      </c>
      <c r="O2613" s="6">
        <v>0.1</v>
      </c>
      <c r="P2613" s="5">
        <v>60.03</v>
      </c>
      <c r="Q2613" s="5">
        <f t="shared" si="160"/>
        <v>222.15600000000001</v>
      </c>
      <c r="R2613" s="5">
        <f t="shared" si="161"/>
        <v>120.06</v>
      </c>
      <c r="S2613" s="5">
        <f t="shared" si="162"/>
        <v>102.096</v>
      </c>
      <c r="T2613" s="7">
        <f t="shared" si="163"/>
        <v>0.45956895154756117</v>
      </c>
    </row>
    <row r="2614" spans="1:20" ht="15.6">
      <c r="A2614" s="2">
        <v>349</v>
      </c>
      <c r="B2614" s="3">
        <v>46374</v>
      </c>
      <c r="C2614" s="4">
        <f>YEAR(SalesDataTable[[#This Row],[Order Date]])</f>
        <v>2026</v>
      </c>
      <c r="D2614" s="16" t="str">
        <f>"Q"&amp;ROUNDUP(MONTH(SalesDataTable[[#This Row],[Order Date]])/3,0)</f>
        <v>Q4</v>
      </c>
      <c r="E2614" s="4">
        <f>MONTH(SalesDataTable[[#This Row],[Order Date]])</f>
        <v>12</v>
      </c>
      <c r="F2614" s="16" t="str">
        <f>TEXT(SalesDataTable[[#This Row],[Order Date]],"MMM")</f>
        <v>Dec</v>
      </c>
      <c r="G2614" s="4" t="s">
        <v>11</v>
      </c>
      <c r="H2614" s="4" t="s">
        <v>12</v>
      </c>
      <c r="I2614" s="4" t="s">
        <v>2</v>
      </c>
      <c r="J2614" s="4" t="s">
        <v>3</v>
      </c>
      <c r="K2614" s="4" t="s">
        <v>14</v>
      </c>
      <c r="L2614" s="4" t="s">
        <v>32</v>
      </c>
      <c r="M2614" s="8">
        <v>1</v>
      </c>
      <c r="N2614" s="5">
        <v>47.61</v>
      </c>
      <c r="O2614" s="6">
        <v>0.05</v>
      </c>
      <c r="P2614" s="5">
        <v>18.18</v>
      </c>
      <c r="Q2614" s="5">
        <f t="shared" si="160"/>
        <v>45.229499999999994</v>
      </c>
      <c r="R2614" s="5">
        <f t="shared" si="161"/>
        <v>18.18</v>
      </c>
      <c r="S2614" s="5">
        <f t="shared" si="162"/>
        <v>27.049499999999995</v>
      </c>
      <c r="T2614" s="7">
        <f t="shared" si="163"/>
        <v>0.59804994527907662</v>
      </c>
    </row>
    <row r="2615" spans="1:20" ht="15.6">
      <c r="A2615" s="2">
        <v>1131</v>
      </c>
      <c r="B2615" s="3">
        <v>46374</v>
      </c>
      <c r="C2615" s="4">
        <f>YEAR(SalesDataTable[[#This Row],[Order Date]])</f>
        <v>2026</v>
      </c>
      <c r="D2615" s="16" t="str">
        <f>"Q"&amp;ROUNDUP(MONTH(SalesDataTable[[#This Row],[Order Date]])/3,0)</f>
        <v>Q4</v>
      </c>
      <c r="E2615" s="4">
        <f>MONTH(SalesDataTable[[#This Row],[Order Date]])</f>
        <v>12</v>
      </c>
      <c r="F2615" s="16" t="str">
        <f>TEXT(SalesDataTable[[#This Row],[Order Date]],"MMM")</f>
        <v>Dec</v>
      </c>
      <c r="G2615" s="4" t="s">
        <v>20</v>
      </c>
      <c r="H2615" s="4" t="s">
        <v>33</v>
      </c>
      <c r="I2615" s="4" t="s">
        <v>2</v>
      </c>
      <c r="J2615" s="4" t="s">
        <v>3</v>
      </c>
      <c r="K2615" s="4" t="s">
        <v>9</v>
      </c>
      <c r="L2615" s="4" t="s">
        <v>10</v>
      </c>
      <c r="M2615" s="8">
        <v>2</v>
      </c>
      <c r="N2615" s="5">
        <v>93.88</v>
      </c>
      <c r="O2615" s="6">
        <v>0.1</v>
      </c>
      <c r="P2615" s="5">
        <v>45.89</v>
      </c>
      <c r="Q2615" s="5">
        <f t="shared" si="160"/>
        <v>168.98400000000001</v>
      </c>
      <c r="R2615" s="5">
        <f t="shared" si="161"/>
        <v>91.78</v>
      </c>
      <c r="S2615" s="5">
        <f t="shared" si="162"/>
        <v>77.204000000000008</v>
      </c>
      <c r="T2615" s="7">
        <f t="shared" si="163"/>
        <v>0.45687165648818823</v>
      </c>
    </row>
    <row r="2616" spans="1:20" ht="15.6">
      <c r="A2616" s="2">
        <v>2738</v>
      </c>
      <c r="B2616" s="3">
        <v>46374</v>
      </c>
      <c r="C2616" s="4">
        <f>YEAR(SalesDataTable[[#This Row],[Order Date]])</f>
        <v>2026</v>
      </c>
      <c r="D2616" s="16" t="str">
        <f>"Q"&amp;ROUNDUP(MONTH(SalesDataTable[[#This Row],[Order Date]])/3,0)</f>
        <v>Q4</v>
      </c>
      <c r="E2616" s="4">
        <f>MONTH(SalesDataTable[[#This Row],[Order Date]])</f>
        <v>12</v>
      </c>
      <c r="F2616" s="16" t="str">
        <f>TEXT(SalesDataTable[[#This Row],[Order Date]],"MMM")</f>
        <v>Dec</v>
      </c>
      <c r="G2616" s="4" t="s">
        <v>6</v>
      </c>
      <c r="H2616" s="4" t="s">
        <v>41</v>
      </c>
      <c r="I2616" s="4" t="s">
        <v>2</v>
      </c>
      <c r="J2616" s="4" t="s">
        <v>13</v>
      </c>
      <c r="K2616" s="4" t="s">
        <v>9</v>
      </c>
      <c r="L2616" s="4" t="s">
        <v>17</v>
      </c>
      <c r="M2616" s="8">
        <v>3</v>
      </c>
      <c r="N2616" s="5">
        <v>145.43</v>
      </c>
      <c r="O2616" s="6">
        <v>0.05</v>
      </c>
      <c r="P2616" s="5">
        <v>81.72</v>
      </c>
      <c r="Q2616" s="5">
        <f t="shared" si="160"/>
        <v>414.47550000000001</v>
      </c>
      <c r="R2616" s="5">
        <f t="shared" si="161"/>
        <v>245.16</v>
      </c>
      <c r="S2616" s="5">
        <f t="shared" si="162"/>
        <v>169.31550000000001</v>
      </c>
      <c r="T2616" s="7">
        <f t="shared" si="163"/>
        <v>0.40850544845232106</v>
      </c>
    </row>
    <row r="2617" spans="1:20" ht="15.6">
      <c r="A2617" s="2">
        <v>4400</v>
      </c>
      <c r="B2617" s="3">
        <v>46374</v>
      </c>
      <c r="C2617" s="4">
        <f>YEAR(SalesDataTable[[#This Row],[Order Date]])</f>
        <v>2026</v>
      </c>
      <c r="D2617" s="16" t="str">
        <f>"Q"&amp;ROUNDUP(MONTH(SalesDataTable[[#This Row],[Order Date]])/3,0)</f>
        <v>Q4</v>
      </c>
      <c r="E2617" s="4">
        <f>MONTH(SalesDataTable[[#This Row],[Order Date]])</f>
        <v>12</v>
      </c>
      <c r="F2617" s="16" t="str">
        <f>TEXT(SalesDataTable[[#This Row],[Order Date]],"MMM")</f>
        <v>Dec</v>
      </c>
      <c r="G2617" s="4" t="s">
        <v>20</v>
      </c>
      <c r="H2617" s="4" t="s">
        <v>21</v>
      </c>
      <c r="I2617" s="4" t="s">
        <v>2</v>
      </c>
      <c r="J2617" s="4" t="s">
        <v>3</v>
      </c>
      <c r="K2617" s="4" t="s">
        <v>14</v>
      </c>
      <c r="L2617" s="4" t="s">
        <v>15</v>
      </c>
      <c r="M2617" s="8">
        <v>2</v>
      </c>
      <c r="N2617" s="5">
        <v>36.89</v>
      </c>
      <c r="O2617" s="6">
        <v>0.1</v>
      </c>
      <c r="P2617" s="5">
        <v>13.74</v>
      </c>
      <c r="Q2617" s="5">
        <f t="shared" si="160"/>
        <v>66.402000000000001</v>
      </c>
      <c r="R2617" s="5">
        <f t="shared" si="161"/>
        <v>27.48</v>
      </c>
      <c r="S2617" s="5">
        <f t="shared" si="162"/>
        <v>38.921999999999997</v>
      </c>
      <c r="T2617" s="7">
        <f t="shared" si="163"/>
        <v>0.58615704346254627</v>
      </c>
    </row>
    <row r="2618" spans="1:20" ht="15.6">
      <c r="A2618" s="2">
        <v>3122</v>
      </c>
      <c r="B2618" s="3">
        <v>46375</v>
      </c>
      <c r="C2618" s="4">
        <f>YEAR(SalesDataTable[[#This Row],[Order Date]])</f>
        <v>2026</v>
      </c>
      <c r="D2618" s="16" t="str">
        <f>"Q"&amp;ROUNDUP(MONTH(SalesDataTable[[#This Row],[Order Date]])/3,0)</f>
        <v>Q4</v>
      </c>
      <c r="E2618" s="4">
        <f>MONTH(SalesDataTable[[#This Row],[Order Date]])</f>
        <v>12</v>
      </c>
      <c r="F2618" s="16" t="str">
        <f>TEXT(SalesDataTable[[#This Row],[Order Date]],"MMM")</f>
        <v>Dec</v>
      </c>
      <c r="G2618" s="4" t="s">
        <v>0</v>
      </c>
      <c r="H2618" s="4" t="s">
        <v>1</v>
      </c>
      <c r="I2618" s="4" t="s">
        <v>28</v>
      </c>
      <c r="J2618" s="4" t="s">
        <v>3</v>
      </c>
      <c r="K2618" s="4" t="s">
        <v>9</v>
      </c>
      <c r="L2618" s="4" t="s">
        <v>17</v>
      </c>
      <c r="M2618" s="8">
        <v>1</v>
      </c>
      <c r="N2618" s="5">
        <v>145.44</v>
      </c>
      <c r="O2618" s="6">
        <v>0.1</v>
      </c>
      <c r="P2618" s="5">
        <v>80.42</v>
      </c>
      <c r="Q2618" s="5">
        <f t="shared" si="160"/>
        <v>130.89600000000002</v>
      </c>
      <c r="R2618" s="5">
        <f t="shared" si="161"/>
        <v>80.42</v>
      </c>
      <c r="S2618" s="5">
        <f t="shared" si="162"/>
        <v>50.476000000000013</v>
      </c>
      <c r="T2618" s="7">
        <f t="shared" si="163"/>
        <v>0.38561911746730232</v>
      </c>
    </row>
    <row r="2619" spans="1:20" ht="15.6">
      <c r="A2619" s="2">
        <v>4572</v>
      </c>
      <c r="B2619" s="3">
        <v>46375</v>
      </c>
      <c r="C2619" s="4">
        <f>YEAR(SalesDataTable[[#This Row],[Order Date]])</f>
        <v>2026</v>
      </c>
      <c r="D2619" s="16" t="str">
        <f>"Q"&amp;ROUNDUP(MONTH(SalesDataTable[[#This Row],[Order Date]])/3,0)</f>
        <v>Q4</v>
      </c>
      <c r="E2619" s="4">
        <f>MONTH(SalesDataTable[[#This Row],[Order Date]])</f>
        <v>12</v>
      </c>
      <c r="F2619" s="16" t="str">
        <f>TEXT(SalesDataTable[[#This Row],[Order Date]],"MMM")</f>
        <v>Dec</v>
      </c>
      <c r="G2619" s="4" t="s">
        <v>0</v>
      </c>
      <c r="H2619" s="4" t="s">
        <v>50</v>
      </c>
      <c r="I2619" s="4" t="s">
        <v>2</v>
      </c>
      <c r="J2619" s="4" t="s">
        <v>13</v>
      </c>
      <c r="K2619" s="4" t="s">
        <v>34</v>
      </c>
      <c r="L2619" s="4" t="s">
        <v>45</v>
      </c>
      <c r="M2619" s="8">
        <v>2</v>
      </c>
      <c r="N2619" s="5">
        <v>51.56</v>
      </c>
      <c r="O2619" s="6">
        <v>0</v>
      </c>
      <c r="P2619" s="5">
        <v>21.9</v>
      </c>
      <c r="Q2619" s="5">
        <f t="shared" si="160"/>
        <v>103.12</v>
      </c>
      <c r="R2619" s="5">
        <f t="shared" si="161"/>
        <v>43.8</v>
      </c>
      <c r="S2619" s="5">
        <f t="shared" si="162"/>
        <v>59.320000000000007</v>
      </c>
      <c r="T2619" s="7">
        <f t="shared" si="163"/>
        <v>0.57525213343677273</v>
      </c>
    </row>
    <row r="2620" spans="1:20" ht="15.6">
      <c r="A2620" s="2">
        <v>4783</v>
      </c>
      <c r="B2620" s="3">
        <v>46375</v>
      </c>
      <c r="C2620" s="4">
        <f>YEAR(SalesDataTable[[#This Row],[Order Date]])</f>
        <v>2026</v>
      </c>
      <c r="D2620" s="16" t="str">
        <f>"Q"&amp;ROUNDUP(MONTH(SalesDataTable[[#This Row],[Order Date]])/3,0)</f>
        <v>Q4</v>
      </c>
      <c r="E2620" s="4">
        <f>MONTH(SalesDataTable[[#This Row],[Order Date]])</f>
        <v>12</v>
      </c>
      <c r="F2620" s="16" t="str">
        <f>TEXT(SalesDataTable[[#This Row],[Order Date]],"MMM")</f>
        <v>Dec</v>
      </c>
      <c r="G2620" s="4" t="s">
        <v>20</v>
      </c>
      <c r="H2620" s="4" t="s">
        <v>31</v>
      </c>
      <c r="I2620" s="4" t="s">
        <v>2</v>
      </c>
      <c r="J2620" s="4" t="s">
        <v>13</v>
      </c>
      <c r="K2620" s="4" t="s">
        <v>23</v>
      </c>
      <c r="L2620" s="4" t="s">
        <v>51</v>
      </c>
      <c r="M2620" s="8">
        <v>2</v>
      </c>
      <c r="N2620" s="5">
        <v>122</v>
      </c>
      <c r="O2620" s="6">
        <v>0.15</v>
      </c>
      <c r="P2620" s="5">
        <v>60.01</v>
      </c>
      <c r="Q2620" s="5">
        <f t="shared" si="160"/>
        <v>207.4</v>
      </c>
      <c r="R2620" s="5">
        <f t="shared" si="161"/>
        <v>120.02</v>
      </c>
      <c r="S2620" s="5">
        <f t="shared" si="162"/>
        <v>87.38000000000001</v>
      </c>
      <c r="T2620" s="7">
        <f t="shared" si="163"/>
        <v>0.4213114754098361</v>
      </c>
    </row>
    <row r="2621" spans="1:20" ht="15.6">
      <c r="A2621" s="2">
        <v>5055</v>
      </c>
      <c r="B2621" s="3">
        <v>46375</v>
      </c>
      <c r="C2621" s="4">
        <f>YEAR(SalesDataTable[[#This Row],[Order Date]])</f>
        <v>2026</v>
      </c>
      <c r="D2621" s="16" t="str">
        <f>"Q"&amp;ROUNDUP(MONTH(SalesDataTable[[#This Row],[Order Date]])/3,0)</f>
        <v>Q4</v>
      </c>
      <c r="E2621" s="4">
        <f>MONTH(SalesDataTable[[#This Row],[Order Date]])</f>
        <v>12</v>
      </c>
      <c r="F2621" s="16" t="str">
        <f>TEXT(SalesDataTable[[#This Row],[Order Date]],"MMM")</f>
        <v>Dec</v>
      </c>
      <c r="G2621" s="4" t="s">
        <v>11</v>
      </c>
      <c r="H2621" s="4" t="s">
        <v>18</v>
      </c>
      <c r="I2621" s="4" t="s">
        <v>28</v>
      </c>
      <c r="J2621" s="4" t="s">
        <v>13</v>
      </c>
      <c r="K2621" s="4" t="s">
        <v>9</v>
      </c>
      <c r="L2621" s="4" t="s">
        <v>46</v>
      </c>
      <c r="M2621" s="8">
        <v>1</v>
      </c>
      <c r="N2621" s="5">
        <v>71.89</v>
      </c>
      <c r="O2621" s="6">
        <v>0.15</v>
      </c>
      <c r="P2621" s="5">
        <v>32.409999999999997</v>
      </c>
      <c r="Q2621" s="5">
        <f t="shared" si="160"/>
        <v>61.106499999999997</v>
      </c>
      <c r="R2621" s="5">
        <f t="shared" si="161"/>
        <v>32.409999999999997</v>
      </c>
      <c r="S2621" s="5">
        <f t="shared" si="162"/>
        <v>28.6965</v>
      </c>
      <c r="T2621" s="7">
        <f t="shared" si="163"/>
        <v>0.46961452545964832</v>
      </c>
    </row>
    <row r="2622" spans="1:20" ht="15.6">
      <c r="A2622" s="2">
        <v>5100</v>
      </c>
      <c r="B2622" s="3">
        <v>46375</v>
      </c>
      <c r="C2622" s="4">
        <f>YEAR(SalesDataTable[[#This Row],[Order Date]])</f>
        <v>2026</v>
      </c>
      <c r="D2622" s="16" t="str">
        <f>"Q"&amp;ROUNDUP(MONTH(SalesDataTable[[#This Row],[Order Date]])/3,0)</f>
        <v>Q4</v>
      </c>
      <c r="E2622" s="4">
        <f>MONTH(SalesDataTable[[#This Row],[Order Date]])</f>
        <v>12</v>
      </c>
      <c r="F2622" s="16" t="str">
        <f>TEXT(SalesDataTable[[#This Row],[Order Date]],"MMM")</f>
        <v>Dec</v>
      </c>
      <c r="G2622" s="4" t="s">
        <v>11</v>
      </c>
      <c r="H2622" s="4" t="s">
        <v>25</v>
      </c>
      <c r="I2622" s="4" t="s">
        <v>2</v>
      </c>
      <c r="J2622" s="4" t="s">
        <v>3</v>
      </c>
      <c r="K2622" s="4" t="s">
        <v>9</v>
      </c>
      <c r="L2622" s="4" t="s">
        <v>46</v>
      </c>
      <c r="M2622" s="8">
        <v>2</v>
      </c>
      <c r="N2622" s="5">
        <v>70.59</v>
      </c>
      <c r="O2622" s="6">
        <v>0.15</v>
      </c>
      <c r="P2622" s="5">
        <v>31.56</v>
      </c>
      <c r="Q2622" s="5">
        <f t="shared" si="160"/>
        <v>120.003</v>
      </c>
      <c r="R2622" s="5">
        <f t="shared" si="161"/>
        <v>63.12</v>
      </c>
      <c r="S2622" s="5">
        <f t="shared" si="162"/>
        <v>56.883000000000003</v>
      </c>
      <c r="T2622" s="7">
        <f t="shared" si="163"/>
        <v>0.47401314967125824</v>
      </c>
    </row>
    <row r="2623" spans="1:20" ht="15.6">
      <c r="A2623" s="2">
        <v>488</v>
      </c>
      <c r="B2623" s="3">
        <v>46376</v>
      </c>
      <c r="C2623" s="4">
        <f>YEAR(SalesDataTable[[#This Row],[Order Date]])</f>
        <v>2026</v>
      </c>
      <c r="D2623" s="16" t="str">
        <f>"Q"&amp;ROUNDUP(MONTH(SalesDataTable[[#This Row],[Order Date]])/3,0)</f>
        <v>Q4</v>
      </c>
      <c r="E2623" s="4">
        <f>MONTH(SalesDataTable[[#This Row],[Order Date]])</f>
        <v>12</v>
      </c>
      <c r="F2623" s="16" t="str">
        <f>TEXT(SalesDataTable[[#This Row],[Order Date]],"MMM")</f>
        <v>Dec</v>
      </c>
      <c r="G2623" s="4" t="s">
        <v>20</v>
      </c>
      <c r="H2623" s="4" t="s">
        <v>31</v>
      </c>
      <c r="I2623" s="4" t="s">
        <v>2</v>
      </c>
      <c r="J2623" s="4" t="s">
        <v>3</v>
      </c>
      <c r="K2623" s="4" t="s">
        <v>9</v>
      </c>
      <c r="L2623" s="4" t="s">
        <v>17</v>
      </c>
      <c r="M2623" s="8">
        <v>4</v>
      </c>
      <c r="N2623" s="5">
        <v>141.91</v>
      </c>
      <c r="O2623" s="6">
        <v>0.05</v>
      </c>
      <c r="P2623" s="5">
        <v>80.260000000000005</v>
      </c>
      <c r="Q2623" s="5">
        <f t="shared" si="160"/>
        <v>539.25799999999992</v>
      </c>
      <c r="R2623" s="5">
        <f t="shared" si="161"/>
        <v>321.04000000000002</v>
      </c>
      <c r="S2623" s="5">
        <f t="shared" si="162"/>
        <v>218.2179999999999</v>
      </c>
      <c r="T2623" s="7">
        <f t="shared" si="163"/>
        <v>0.40466344495584661</v>
      </c>
    </row>
    <row r="2624" spans="1:20" ht="15.6">
      <c r="A2624" s="2">
        <v>710</v>
      </c>
      <c r="B2624" s="3">
        <v>46376</v>
      </c>
      <c r="C2624" s="4">
        <f>YEAR(SalesDataTable[[#This Row],[Order Date]])</f>
        <v>2026</v>
      </c>
      <c r="D2624" s="16" t="str">
        <f>"Q"&amp;ROUNDUP(MONTH(SalesDataTable[[#This Row],[Order Date]])/3,0)</f>
        <v>Q4</v>
      </c>
      <c r="E2624" s="4">
        <f>MONTH(SalesDataTable[[#This Row],[Order Date]])</f>
        <v>12</v>
      </c>
      <c r="F2624" s="16" t="str">
        <f>TEXT(SalesDataTable[[#This Row],[Order Date]],"MMM")</f>
        <v>Dec</v>
      </c>
      <c r="G2624" s="4" t="s">
        <v>6</v>
      </c>
      <c r="H2624" s="4" t="s">
        <v>27</v>
      </c>
      <c r="I2624" s="4" t="s">
        <v>8</v>
      </c>
      <c r="J2624" s="4" t="s">
        <v>16</v>
      </c>
      <c r="K2624" s="4" t="s">
        <v>9</v>
      </c>
      <c r="L2624" s="4" t="s">
        <v>17</v>
      </c>
      <c r="M2624" s="8">
        <v>3</v>
      </c>
      <c r="N2624" s="5">
        <v>140.4</v>
      </c>
      <c r="O2624" s="6">
        <v>0.2</v>
      </c>
      <c r="P2624" s="5">
        <v>81.760000000000005</v>
      </c>
      <c r="Q2624" s="5">
        <f t="shared" si="160"/>
        <v>336.96000000000004</v>
      </c>
      <c r="R2624" s="5">
        <f t="shared" si="161"/>
        <v>245.28000000000003</v>
      </c>
      <c r="S2624" s="5">
        <f t="shared" si="162"/>
        <v>91.68</v>
      </c>
      <c r="T2624" s="7">
        <f t="shared" si="163"/>
        <v>0.27207977207977208</v>
      </c>
    </row>
    <row r="2625" spans="1:20" ht="15.6">
      <c r="A2625" s="2">
        <v>1009</v>
      </c>
      <c r="B2625" s="3">
        <v>46376</v>
      </c>
      <c r="C2625" s="4">
        <f>YEAR(SalesDataTable[[#This Row],[Order Date]])</f>
        <v>2026</v>
      </c>
      <c r="D2625" s="16" t="str">
        <f>"Q"&amp;ROUNDUP(MONTH(SalesDataTable[[#This Row],[Order Date]])/3,0)</f>
        <v>Q4</v>
      </c>
      <c r="E2625" s="4">
        <f>MONTH(SalesDataTable[[#This Row],[Order Date]])</f>
        <v>12</v>
      </c>
      <c r="F2625" s="16" t="str">
        <f>TEXT(SalesDataTable[[#This Row],[Order Date]],"MMM")</f>
        <v>Dec</v>
      </c>
      <c r="G2625" s="4" t="s">
        <v>20</v>
      </c>
      <c r="H2625" s="4" t="s">
        <v>47</v>
      </c>
      <c r="I2625" s="4" t="s">
        <v>28</v>
      </c>
      <c r="J2625" s="4" t="s">
        <v>3</v>
      </c>
      <c r="K2625" s="4" t="s">
        <v>9</v>
      </c>
      <c r="L2625" s="4" t="s">
        <v>46</v>
      </c>
      <c r="M2625" s="8">
        <v>2</v>
      </c>
      <c r="N2625" s="5">
        <v>72.349999999999994</v>
      </c>
      <c r="O2625" s="6">
        <v>0.15</v>
      </c>
      <c r="P2625" s="5">
        <v>32.44</v>
      </c>
      <c r="Q2625" s="5">
        <f t="shared" si="160"/>
        <v>122.99499999999999</v>
      </c>
      <c r="R2625" s="5">
        <f t="shared" si="161"/>
        <v>64.88</v>
      </c>
      <c r="S2625" s="5">
        <f t="shared" si="162"/>
        <v>58.114999999999995</v>
      </c>
      <c r="T2625" s="7">
        <f t="shared" si="163"/>
        <v>0.47249888206837676</v>
      </c>
    </row>
    <row r="2626" spans="1:20" ht="15.6">
      <c r="A2626" s="2">
        <v>1231</v>
      </c>
      <c r="B2626" s="3">
        <v>46376</v>
      </c>
      <c r="C2626" s="4">
        <f>YEAR(SalesDataTable[[#This Row],[Order Date]])</f>
        <v>2026</v>
      </c>
      <c r="D2626" s="16" t="str">
        <f>"Q"&amp;ROUNDUP(MONTH(SalesDataTable[[#This Row],[Order Date]])/3,0)</f>
        <v>Q4</v>
      </c>
      <c r="E2626" s="4">
        <f>MONTH(SalesDataTable[[#This Row],[Order Date]])</f>
        <v>12</v>
      </c>
      <c r="F2626" s="16" t="str">
        <f>TEXT(SalesDataTable[[#This Row],[Order Date]],"MMM")</f>
        <v>Dec</v>
      </c>
      <c r="G2626" s="4" t="s">
        <v>20</v>
      </c>
      <c r="H2626" s="4" t="s">
        <v>33</v>
      </c>
      <c r="I2626" s="4" t="s">
        <v>2</v>
      </c>
      <c r="J2626" s="4" t="s">
        <v>13</v>
      </c>
      <c r="K2626" s="4" t="s">
        <v>23</v>
      </c>
      <c r="L2626" s="4" t="s">
        <v>51</v>
      </c>
      <c r="M2626" s="8">
        <v>4</v>
      </c>
      <c r="N2626" s="5">
        <v>120.8</v>
      </c>
      <c r="O2626" s="6">
        <v>0.1</v>
      </c>
      <c r="P2626" s="5">
        <v>59.93</v>
      </c>
      <c r="Q2626" s="5">
        <f t="shared" ref="Q2626:Q2689" si="164">M2626*N2626*(1-O2626)</f>
        <v>434.88</v>
      </c>
      <c r="R2626" s="5">
        <f t="shared" ref="R2626:R2689" si="165">M2626*P2626</f>
        <v>239.72</v>
      </c>
      <c r="S2626" s="5">
        <f t="shared" ref="S2626:S2689" si="166">Q2626-R2626</f>
        <v>195.16</v>
      </c>
      <c r="T2626" s="7">
        <f t="shared" ref="T2626:T2689" si="167">IFERROR(S2626/Q2626,0)</f>
        <v>0.44876747608535689</v>
      </c>
    </row>
    <row r="2627" spans="1:20" ht="15.6">
      <c r="A2627" s="2">
        <v>1445</v>
      </c>
      <c r="B2627" s="3">
        <v>46376</v>
      </c>
      <c r="C2627" s="4">
        <f>YEAR(SalesDataTable[[#This Row],[Order Date]])</f>
        <v>2026</v>
      </c>
      <c r="D2627" s="16" t="str">
        <f>"Q"&amp;ROUNDUP(MONTH(SalesDataTable[[#This Row],[Order Date]])/3,0)</f>
        <v>Q4</v>
      </c>
      <c r="E2627" s="4">
        <f>MONTH(SalesDataTable[[#This Row],[Order Date]])</f>
        <v>12</v>
      </c>
      <c r="F2627" s="16" t="str">
        <f>TEXT(SalesDataTable[[#This Row],[Order Date]],"MMM")</f>
        <v>Dec</v>
      </c>
      <c r="G2627" s="4" t="s">
        <v>20</v>
      </c>
      <c r="H2627" s="4" t="s">
        <v>31</v>
      </c>
      <c r="I2627" s="4" t="s">
        <v>2</v>
      </c>
      <c r="J2627" s="4" t="s">
        <v>13</v>
      </c>
      <c r="K2627" s="4" t="s">
        <v>9</v>
      </c>
      <c r="L2627" s="4" t="s">
        <v>46</v>
      </c>
      <c r="M2627" s="8">
        <v>1</v>
      </c>
      <c r="N2627" s="5">
        <v>71.23</v>
      </c>
      <c r="O2627" s="6">
        <v>0</v>
      </c>
      <c r="P2627" s="5">
        <v>31.63</v>
      </c>
      <c r="Q2627" s="5">
        <f t="shared" si="164"/>
        <v>71.23</v>
      </c>
      <c r="R2627" s="5">
        <f t="shared" si="165"/>
        <v>31.63</v>
      </c>
      <c r="S2627" s="5">
        <f t="shared" si="166"/>
        <v>39.600000000000009</v>
      </c>
      <c r="T2627" s="7">
        <f t="shared" si="167"/>
        <v>0.55594552856942303</v>
      </c>
    </row>
    <row r="2628" spans="1:20" ht="15.6">
      <c r="A2628" s="2">
        <v>2842</v>
      </c>
      <c r="B2628" s="3">
        <v>46376</v>
      </c>
      <c r="C2628" s="4">
        <f>YEAR(SalesDataTable[[#This Row],[Order Date]])</f>
        <v>2026</v>
      </c>
      <c r="D2628" s="16" t="str">
        <f>"Q"&amp;ROUNDUP(MONTH(SalesDataTable[[#This Row],[Order Date]])/3,0)</f>
        <v>Q4</v>
      </c>
      <c r="E2628" s="4">
        <f>MONTH(SalesDataTable[[#This Row],[Order Date]])</f>
        <v>12</v>
      </c>
      <c r="F2628" s="16" t="str">
        <f>TEXT(SalesDataTable[[#This Row],[Order Date]],"MMM")</f>
        <v>Dec</v>
      </c>
      <c r="G2628" s="4" t="s">
        <v>11</v>
      </c>
      <c r="H2628" s="4" t="s">
        <v>39</v>
      </c>
      <c r="I2628" s="4" t="s">
        <v>8</v>
      </c>
      <c r="J2628" s="4" t="s">
        <v>16</v>
      </c>
      <c r="K2628" s="4" t="s">
        <v>4</v>
      </c>
      <c r="L2628" s="4" t="s">
        <v>22</v>
      </c>
      <c r="M2628" s="8">
        <v>5</v>
      </c>
      <c r="N2628" s="5">
        <v>51.02</v>
      </c>
      <c r="O2628" s="6">
        <v>0.05</v>
      </c>
      <c r="P2628" s="5">
        <v>22.56</v>
      </c>
      <c r="Q2628" s="5">
        <f t="shared" si="164"/>
        <v>242.345</v>
      </c>
      <c r="R2628" s="5">
        <f t="shared" si="165"/>
        <v>112.8</v>
      </c>
      <c r="S2628" s="5">
        <f t="shared" si="166"/>
        <v>129.54500000000002</v>
      </c>
      <c r="T2628" s="7">
        <f t="shared" si="167"/>
        <v>0.5345478553302111</v>
      </c>
    </row>
    <row r="2629" spans="1:20" ht="15.6">
      <c r="A2629" s="2">
        <v>3783</v>
      </c>
      <c r="B2629" s="3">
        <v>46376</v>
      </c>
      <c r="C2629" s="4">
        <f>YEAR(SalesDataTable[[#This Row],[Order Date]])</f>
        <v>2026</v>
      </c>
      <c r="D2629" s="16" t="str">
        <f>"Q"&amp;ROUNDUP(MONTH(SalesDataTable[[#This Row],[Order Date]])/3,0)</f>
        <v>Q4</v>
      </c>
      <c r="E2629" s="4">
        <f>MONTH(SalesDataTable[[#This Row],[Order Date]])</f>
        <v>12</v>
      </c>
      <c r="F2629" s="16" t="str">
        <f>TEXT(SalesDataTable[[#This Row],[Order Date]],"MMM")</f>
        <v>Dec</v>
      </c>
      <c r="G2629" s="4" t="s">
        <v>11</v>
      </c>
      <c r="H2629" s="4" t="s">
        <v>12</v>
      </c>
      <c r="I2629" s="4" t="s">
        <v>28</v>
      </c>
      <c r="J2629" s="4" t="s">
        <v>13</v>
      </c>
      <c r="K2629" s="4" t="s">
        <v>14</v>
      </c>
      <c r="L2629" s="4" t="s">
        <v>44</v>
      </c>
      <c r="M2629" s="8">
        <v>1</v>
      </c>
      <c r="N2629" s="5">
        <v>130.52000000000001</v>
      </c>
      <c r="O2629" s="6">
        <v>0.1</v>
      </c>
      <c r="P2629" s="5">
        <v>66.09</v>
      </c>
      <c r="Q2629" s="5">
        <f t="shared" si="164"/>
        <v>117.46800000000002</v>
      </c>
      <c r="R2629" s="5">
        <f t="shared" si="165"/>
        <v>66.09</v>
      </c>
      <c r="S2629" s="5">
        <f t="shared" si="166"/>
        <v>51.378000000000014</v>
      </c>
      <c r="T2629" s="7">
        <f t="shared" si="167"/>
        <v>0.43737869036673821</v>
      </c>
    </row>
    <row r="2630" spans="1:20" ht="15.6">
      <c r="A2630" s="2">
        <v>4484</v>
      </c>
      <c r="B2630" s="3">
        <v>46376</v>
      </c>
      <c r="C2630" s="4">
        <f>YEAR(SalesDataTable[[#This Row],[Order Date]])</f>
        <v>2026</v>
      </c>
      <c r="D2630" s="16" t="str">
        <f>"Q"&amp;ROUNDUP(MONTH(SalesDataTable[[#This Row],[Order Date]])/3,0)</f>
        <v>Q4</v>
      </c>
      <c r="E2630" s="4">
        <f>MONTH(SalesDataTable[[#This Row],[Order Date]])</f>
        <v>12</v>
      </c>
      <c r="F2630" s="16" t="str">
        <f>TEXT(SalesDataTable[[#This Row],[Order Date]],"MMM")</f>
        <v>Dec</v>
      </c>
      <c r="G2630" s="4" t="s">
        <v>6</v>
      </c>
      <c r="H2630" s="4" t="s">
        <v>49</v>
      </c>
      <c r="I2630" s="4" t="s">
        <v>2</v>
      </c>
      <c r="J2630" s="4" t="s">
        <v>3</v>
      </c>
      <c r="K2630" s="4" t="s">
        <v>4</v>
      </c>
      <c r="L2630" s="4" t="s">
        <v>5</v>
      </c>
      <c r="M2630" s="8">
        <v>2</v>
      </c>
      <c r="N2630" s="5">
        <v>79.87</v>
      </c>
      <c r="O2630" s="6">
        <v>0.15</v>
      </c>
      <c r="P2630" s="5">
        <v>41.9</v>
      </c>
      <c r="Q2630" s="5">
        <f t="shared" si="164"/>
        <v>135.779</v>
      </c>
      <c r="R2630" s="5">
        <f t="shared" si="165"/>
        <v>83.8</v>
      </c>
      <c r="S2630" s="5">
        <f t="shared" si="166"/>
        <v>51.978999999999999</v>
      </c>
      <c r="T2630" s="7">
        <f t="shared" si="167"/>
        <v>0.38282061290773978</v>
      </c>
    </row>
    <row r="2631" spans="1:20" ht="15.6">
      <c r="A2631" s="2">
        <v>4597</v>
      </c>
      <c r="B2631" s="3">
        <v>46376</v>
      </c>
      <c r="C2631" s="4">
        <f>YEAR(SalesDataTable[[#This Row],[Order Date]])</f>
        <v>2026</v>
      </c>
      <c r="D2631" s="16" t="str">
        <f>"Q"&amp;ROUNDUP(MONTH(SalesDataTable[[#This Row],[Order Date]])/3,0)</f>
        <v>Q4</v>
      </c>
      <c r="E2631" s="4">
        <f>MONTH(SalesDataTable[[#This Row],[Order Date]])</f>
        <v>12</v>
      </c>
      <c r="F2631" s="16" t="str">
        <f>TEXT(SalesDataTable[[#This Row],[Order Date]],"MMM")</f>
        <v>Dec</v>
      </c>
      <c r="G2631" s="4" t="s">
        <v>20</v>
      </c>
      <c r="H2631" s="4" t="s">
        <v>47</v>
      </c>
      <c r="I2631" s="4" t="s">
        <v>2</v>
      </c>
      <c r="J2631" s="4" t="s">
        <v>3</v>
      </c>
      <c r="K2631" s="4" t="s">
        <v>9</v>
      </c>
      <c r="L2631" s="4" t="s">
        <v>46</v>
      </c>
      <c r="M2631" s="8">
        <v>3</v>
      </c>
      <c r="N2631" s="5">
        <v>71.3</v>
      </c>
      <c r="O2631" s="6">
        <v>0.1</v>
      </c>
      <c r="P2631" s="5">
        <v>32.93</v>
      </c>
      <c r="Q2631" s="5">
        <f t="shared" si="164"/>
        <v>192.51</v>
      </c>
      <c r="R2631" s="5">
        <f t="shared" si="165"/>
        <v>98.789999999999992</v>
      </c>
      <c r="S2631" s="5">
        <f t="shared" si="166"/>
        <v>93.72</v>
      </c>
      <c r="T2631" s="7">
        <f t="shared" si="167"/>
        <v>0.48683185289075892</v>
      </c>
    </row>
    <row r="2632" spans="1:20" ht="15.6">
      <c r="A2632" s="2">
        <v>4917</v>
      </c>
      <c r="B2632" s="3">
        <v>46376</v>
      </c>
      <c r="C2632" s="4">
        <f>YEAR(SalesDataTable[[#This Row],[Order Date]])</f>
        <v>2026</v>
      </c>
      <c r="D2632" s="16" t="str">
        <f>"Q"&amp;ROUNDUP(MONTH(SalesDataTable[[#This Row],[Order Date]])/3,0)</f>
        <v>Q4</v>
      </c>
      <c r="E2632" s="4">
        <f>MONTH(SalesDataTable[[#This Row],[Order Date]])</f>
        <v>12</v>
      </c>
      <c r="F2632" s="16" t="str">
        <f>TEXT(SalesDataTable[[#This Row],[Order Date]],"MMM")</f>
        <v>Dec</v>
      </c>
      <c r="G2632" s="4" t="s">
        <v>0</v>
      </c>
      <c r="H2632" s="4" t="s">
        <v>36</v>
      </c>
      <c r="I2632" s="4" t="s">
        <v>2</v>
      </c>
      <c r="J2632" s="4" t="s">
        <v>3</v>
      </c>
      <c r="K2632" s="4" t="s">
        <v>23</v>
      </c>
      <c r="L2632" s="4" t="s">
        <v>51</v>
      </c>
      <c r="M2632" s="8">
        <v>2</v>
      </c>
      <c r="N2632" s="5">
        <v>122.95</v>
      </c>
      <c r="O2632" s="6">
        <v>0.1</v>
      </c>
      <c r="P2632" s="5">
        <v>59.79</v>
      </c>
      <c r="Q2632" s="5">
        <f t="shared" si="164"/>
        <v>221.31</v>
      </c>
      <c r="R2632" s="5">
        <f t="shared" si="165"/>
        <v>119.58</v>
      </c>
      <c r="S2632" s="5">
        <f t="shared" si="166"/>
        <v>101.73</v>
      </c>
      <c r="T2632" s="7">
        <f t="shared" si="167"/>
        <v>0.45967195336857802</v>
      </c>
    </row>
    <row r="2633" spans="1:20" ht="15.6">
      <c r="A2633" s="2">
        <v>629</v>
      </c>
      <c r="B2633" s="3">
        <v>46377</v>
      </c>
      <c r="C2633" s="4">
        <f>YEAR(SalesDataTable[[#This Row],[Order Date]])</f>
        <v>2026</v>
      </c>
      <c r="D2633" s="16" t="str">
        <f>"Q"&amp;ROUNDUP(MONTH(SalesDataTable[[#This Row],[Order Date]])/3,0)</f>
        <v>Q4</v>
      </c>
      <c r="E2633" s="4">
        <f>MONTH(SalesDataTable[[#This Row],[Order Date]])</f>
        <v>12</v>
      </c>
      <c r="F2633" s="16" t="str">
        <f>TEXT(SalesDataTable[[#This Row],[Order Date]],"MMM")</f>
        <v>Dec</v>
      </c>
      <c r="G2633" s="4" t="s">
        <v>20</v>
      </c>
      <c r="H2633" s="4" t="s">
        <v>47</v>
      </c>
      <c r="I2633" s="4" t="s">
        <v>2</v>
      </c>
      <c r="J2633" s="4" t="s">
        <v>16</v>
      </c>
      <c r="K2633" s="4" t="s">
        <v>34</v>
      </c>
      <c r="L2633" s="4" t="s">
        <v>45</v>
      </c>
      <c r="M2633" s="8">
        <v>2</v>
      </c>
      <c r="N2633" s="5">
        <v>50.04</v>
      </c>
      <c r="O2633" s="6">
        <v>0.05</v>
      </c>
      <c r="P2633" s="5">
        <v>22.43</v>
      </c>
      <c r="Q2633" s="5">
        <f t="shared" si="164"/>
        <v>95.075999999999993</v>
      </c>
      <c r="R2633" s="5">
        <f t="shared" si="165"/>
        <v>44.86</v>
      </c>
      <c r="S2633" s="5">
        <f t="shared" si="166"/>
        <v>50.215999999999994</v>
      </c>
      <c r="T2633" s="7">
        <f t="shared" si="167"/>
        <v>0.52816694013210486</v>
      </c>
    </row>
    <row r="2634" spans="1:20" ht="15.6">
      <c r="A2634" s="2">
        <v>1373</v>
      </c>
      <c r="B2634" s="3">
        <v>46377</v>
      </c>
      <c r="C2634" s="4">
        <f>YEAR(SalesDataTable[[#This Row],[Order Date]])</f>
        <v>2026</v>
      </c>
      <c r="D2634" s="16" t="str">
        <f>"Q"&amp;ROUNDUP(MONTH(SalesDataTable[[#This Row],[Order Date]])/3,0)</f>
        <v>Q4</v>
      </c>
      <c r="E2634" s="4">
        <f>MONTH(SalesDataTable[[#This Row],[Order Date]])</f>
        <v>12</v>
      </c>
      <c r="F2634" s="16" t="str">
        <f>TEXT(SalesDataTable[[#This Row],[Order Date]],"MMM")</f>
        <v>Dec</v>
      </c>
      <c r="G2634" s="4" t="s">
        <v>6</v>
      </c>
      <c r="H2634" s="4" t="s">
        <v>7</v>
      </c>
      <c r="I2634" s="4" t="s">
        <v>28</v>
      </c>
      <c r="J2634" s="4" t="s">
        <v>3</v>
      </c>
      <c r="K2634" s="4" t="s">
        <v>23</v>
      </c>
      <c r="L2634" s="4" t="s">
        <v>40</v>
      </c>
      <c r="M2634" s="8">
        <v>1</v>
      </c>
      <c r="N2634" s="5">
        <v>80.92</v>
      </c>
      <c r="O2634" s="6">
        <v>0.05</v>
      </c>
      <c r="P2634" s="5">
        <v>40.14</v>
      </c>
      <c r="Q2634" s="5">
        <f t="shared" si="164"/>
        <v>76.873999999999995</v>
      </c>
      <c r="R2634" s="5">
        <f t="shared" si="165"/>
        <v>40.14</v>
      </c>
      <c r="S2634" s="5">
        <f t="shared" si="166"/>
        <v>36.733999999999995</v>
      </c>
      <c r="T2634" s="7">
        <f t="shared" si="167"/>
        <v>0.47784686630069978</v>
      </c>
    </row>
    <row r="2635" spans="1:20" ht="15.6">
      <c r="A2635" s="2">
        <v>1668</v>
      </c>
      <c r="B2635" s="3">
        <v>46377</v>
      </c>
      <c r="C2635" s="4">
        <f>YEAR(SalesDataTable[[#This Row],[Order Date]])</f>
        <v>2026</v>
      </c>
      <c r="D2635" s="16" t="str">
        <f>"Q"&amp;ROUNDUP(MONTH(SalesDataTable[[#This Row],[Order Date]])/3,0)</f>
        <v>Q4</v>
      </c>
      <c r="E2635" s="4">
        <f>MONTH(SalesDataTable[[#This Row],[Order Date]])</f>
        <v>12</v>
      </c>
      <c r="F2635" s="16" t="str">
        <f>TEXT(SalesDataTable[[#This Row],[Order Date]],"MMM")</f>
        <v>Dec</v>
      </c>
      <c r="G2635" s="4" t="s">
        <v>11</v>
      </c>
      <c r="H2635" s="4" t="s">
        <v>25</v>
      </c>
      <c r="I2635" s="4" t="s">
        <v>2</v>
      </c>
      <c r="J2635" s="4" t="s">
        <v>16</v>
      </c>
      <c r="K2635" s="4" t="s">
        <v>4</v>
      </c>
      <c r="L2635" s="4" t="s">
        <v>22</v>
      </c>
      <c r="M2635" s="8">
        <v>6</v>
      </c>
      <c r="N2635" s="5">
        <v>50.35</v>
      </c>
      <c r="O2635" s="6">
        <v>0.15</v>
      </c>
      <c r="P2635" s="5">
        <v>22.91</v>
      </c>
      <c r="Q2635" s="5">
        <f t="shared" si="164"/>
        <v>256.78500000000003</v>
      </c>
      <c r="R2635" s="5">
        <f t="shared" si="165"/>
        <v>137.46</v>
      </c>
      <c r="S2635" s="5">
        <f t="shared" si="166"/>
        <v>119.32500000000002</v>
      </c>
      <c r="T2635" s="7">
        <f t="shared" si="167"/>
        <v>0.46468835796483443</v>
      </c>
    </row>
    <row r="2636" spans="1:20" ht="15.6">
      <c r="A2636" s="2">
        <v>2646</v>
      </c>
      <c r="B2636" s="3">
        <v>46377</v>
      </c>
      <c r="C2636" s="4">
        <f>YEAR(SalesDataTable[[#This Row],[Order Date]])</f>
        <v>2026</v>
      </c>
      <c r="D2636" s="16" t="str">
        <f>"Q"&amp;ROUNDUP(MONTH(SalesDataTable[[#This Row],[Order Date]])/3,0)</f>
        <v>Q4</v>
      </c>
      <c r="E2636" s="4">
        <f>MONTH(SalesDataTable[[#This Row],[Order Date]])</f>
        <v>12</v>
      </c>
      <c r="F2636" s="16" t="str">
        <f>TEXT(SalesDataTable[[#This Row],[Order Date]],"MMM")</f>
        <v>Dec</v>
      </c>
      <c r="G2636" s="4" t="s">
        <v>6</v>
      </c>
      <c r="H2636" s="4" t="s">
        <v>7</v>
      </c>
      <c r="I2636" s="4" t="s">
        <v>2</v>
      </c>
      <c r="J2636" s="4" t="s">
        <v>3</v>
      </c>
      <c r="K2636" s="4" t="s">
        <v>34</v>
      </c>
      <c r="L2636" s="4" t="s">
        <v>42</v>
      </c>
      <c r="M2636" s="8">
        <v>1</v>
      </c>
      <c r="N2636" s="5">
        <v>35.799999999999997</v>
      </c>
      <c r="O2636" s="6">
        <v>0.05</v>
      </c>
      <c r="P2636" s="5">
        <v>14.12</v>
      </c>
      <c r="Q2636" s="5">
        <f t="shared" si="164"/>
        <v>34.01</v>
      </c>
      <c r="R2636" s="5">
        <f t="shared" si="165"/>
        <v>14.12</v>
      </c>
      <c r="S2636" s="5">
        <f t="shared" si="166"/>
        <v>19.89</v>
      </c>
      <c r="T2636" s="7">
        <f t="shared" si="167"/>
        <v>0.58482799176712741</v>
      </c>
    </row>
    <row r="2637" spans="1:20" ht="15.6">
      <c r="A2637" s="2">
        <v>3044</v>
      </c>
      <c r="B2637" s="3">
        <v>46377</v>
      </c>
      <c r="C2637" s="4">
        <f>YEAR(SalesDataTable[[#This Row],[Order Date]])</f>
        <v>2026</v>
      </c>
      <c r="D2637" s="16" t="str">
        <f>"Q"&amp;ROUNDUP(MONTH(SalesDataTable[[#This Row],[Order Date]])/3,0)</f>
        <v>Q4</v>
      </c>
      <c r="E2637" s="4">
        <f>MONTH(SalesDataTable[[#This Row],[Order Date]])</f>
        <v>12</v>
      </c>
      <c r="F2637" s="16" t="str">
        <f>TEXT(SalesDataTable[[#This Row],[Order Date]],"MMM")</f>
        <v>Dec</v>
      </c>
      <c r="G2637" s="4" t="s">
        <v>6</v>
      </c>
      <c r="H2637" s="4" t="s">
        <v>27</v>
      </c>
      <c r="I2637" s="4" t="s">
        <v>8</v>
      </c>
      <c r="J2637" s="4" t="s">
        <v>16</v>
      </c>
      <c r="K2637" s="4" t="s">
        <v>4</v>
      </c>
      <c r="L2637" s="4" t="s">
        <v>26</v>
      </c>
      <c r="M2637" s="8">
        <v>4</v>
      </c>
      <c r="N2637" s="5">
        <v>40.64</v>
      </c>
      <c r="O2637" s="6">
        <v>0.1</v>
      </c>
      <c r="P2637" s="5">
        <v>16.260000000000002</v>
      </c>
      <c r="Q2637" s="5">
        <f t="shared" si="164"/>
        <v>146.304</v>
      </c>
      <c r="R2637" s="5">
        <f t="shared" si="165"/>
        <v>65.040000000000006</v>
      </c>
      <c r="S2637" s="5">
        <f t="shared" si="166"/>
        <v>81.263999999999996</v>
      </c>
      <c r="T2637" s="7">
        <f t="shared" si="167"/>
        <v>0.55544619422572172</v>
      </c>
    </row>
    <row r="2638" spans="1:20" ht="15.6">
      <c r="A2638" s="2">
        <v>3065</v>
      </c>
      <c r="B2638" s="3">
        <v>46377</v>
      </c>
      <c r="C2638" s="4">
        <f>YEAR(SalesDataTable[[#This Row],[Order Date]])</f>
        <v>2026</v>
      </c>
      <c r="D2638" s="16" t="str">
        <f>"Q"&amp;ROUNDUP(MONTH(SalesDataTable[[#This Row],[Order Date]])/3,0)</f>
        <v>Q4</v>
      </c>
      <c r="E2638" s="4">
        <f>MONTH(SalesDataTable[[#This Row],[Order Date]])</f>
        <v>12</v>
      </c>
      <c r="F2638" s="16" t="str">
        <f>TEXT(SalesDataTable[[#This Row],[Order Date]],"MMM")</f>
        <v>Dec</v>
      </c>
      <c r="G2638" s="4" t="s">
        <v>11</v>
      </c>
      <c r="H2638" s="4" t="s">
        <v>39</v>
      </c>
      <c r="I2638" s="4" t="s">
        <v>2</v>
      </c>
      <c r="J2638" s="4" t="s">
        <v>13</v>
      </c>
      <c r="K2638" s="4" t="s">
        <v>23</v>
      </c>
      <c r="L2638" s="4" t="s">
        <v>40</v>
      </c>
      <c r="M2638" s="8">
        <v>3</v>
      </c>
      <c r="N2638" s="5">
        <v>81.510000000000005</v>
      </c>
      <c r="O2638" s="6">
        <v>0.05</v>
      </c>
      <c r="P2638" s="5">
        <v>39.9</v>
      </c>
      <c r="Q2638" s="5">
        <f t="shared" si="164"/>
        <v>232.30350000000001</v>
      </c>
      <c r="R2638" s="5">
        <f t="shared" si="165"/>
        <v>119.69999999999999</v>
      </c>
      <c r="S2638" s="5">
        <f t="shared" si="166"/>
        <v>112.60350000000003</v>
      </c>
      <c r="T2638" s="7">
        <f t="shared" si="167"/>
        <v>0.48472580051527425</v>
      </c>
    </row>
    <row r="2639" spans="1:20" ht="15.6">
      <c r="A2639" s="2">
        <v>3365</v>
      </c>
      <c r="B2639" s="3">
        <v>46377</v>
      </c>
      <c r="C2639" s="4">
        <f>YEAR(SalesDataTable[[#This Row],[Order Date]])</f>
        <v>2026</v>
      </c>
      <c r="D2639" s="16" t="str">
        <f>"Q"&amp;ROUNDUP(MONTH(SalesDataTable[[#This Row],[Order Date]])/3,0)</f>
        <v>Q4</v>
      </c>
      <c r="E2639" s="4">
        <f>MONTH(SalesDataTable[[#This Row],[Order Date]])</f>
        <v>12</v>
      </c>
      <c r="F2639" s="16" t="str">
        <f>TEXT(SalesDataTable[[#This Row],[Order Date]],"MMM")</f>
        <v>Dec</v>
      </c>
      <c r="G2639" s="4" t="s">
        <v>20</v>
      </c>
      <c r="H2639" s="4" t="s">
        <v>31</v>
      </c>
      <c r="I2639" s="4" t="s">
        <v>19</v>
      </c>
      <c r="J2639" s="4" t="s">
        <v>13</v>
      </c>
      <c r="K2639" s="4" t="s">
        <v>34</v>
      </c>
      <c r="L2639" s="4" t="s">
        <v>38</v>
      </c>
      <c r="M2639" s="8">
        <v>2</v>
      </c>
      <c r="N2639" s="5">
        <v>122.4</v>
      </c>
      <c r="O2639" s="6">
        <v>0.1</v>
      </c>
      <c r="P2639" s="5">
        <v>71.09</v>
      </c>
      <c r="Q2639" s="5">
        <f t="shared" si="164"/>
        <v>220.32000000000002</v>
      </c>
      <c r="R2639" s="5">
        <f t="shared" si="165"/>
        <v>142.18</v>
      </c>
      <c r="S2639" s="5">
        <f t="shared" si="166"/>
        <v>78.140000000000015</v>
      </c>
      <c r="T2639" s="7">
        <f t="shared" si="167"/>
        <v>0.35466594045025424</v>
      </c>
    </row>
    <row r="2640" spans="1:20" ht="15.6">
      <c r="A2640" s="2">
        <v>4042</v>
      </c>
      <c r="B2640" s="3">
        <v>46377</v>
      </c>
      <c r="C2640" s="4">
        <f>YEAR(SalesDataTable[[#This Row],[Order Date]])</f>
        <v>2026</v>
      </c>
      <c r="D2640" s="16" t="str">
        <f>"Q"&amp;ROUNDUP(MONTH(SalesDataTable[[#This Row],[Order Date]])/3,0)</f>
        <v>Q4</v>
      </c>
      <c r="E2640" s="4">
        <f>MONTH(SalesDataTable[[#This Row],[Order Date]])</f>
        <v>12</v>
      </c>
      <c r="F2640" s="16" t="str">
        <f>TEXT(SalesDataTable[[#This Row],[Order Date]],"MMM")</f>
        <v>Dec</v>
      </c>
      <c r="G2640" s="4" t="s">
        <v>0</v>
      </c>
      <c r="H2640" s="4" t="s">
        <v>36</v>
      </c>
      <c r="I2640" s="4" t="s">
        <v>28</v>
      </c>
      <c r="J2640" s="4" t="s">
        <v>3</v>
      </c>
      <c r="K2640" s="4" t="s">
        <v>14</v>
      </c>
      <c r="L2640" s="4" t="s">
        <v>32</v>
      </c>
      <c r="M2640" s="8">
        <v>1</v>
      </c>
      <c r="N2640" s="5">
        <v>45.94</v>
      </c>
      <c r="O2640" s="6">
        <v>0.05</v>
      </c>
      <c r="P2640" s="5">
        <v>18.100000000000001</v>
      </c>
      <c r="Q2640" s="5">
        <f t="shared" si="164"/>
        <v>43.642999999999994</v>
      </c>
      <c r="R2640" s="5">
        <f t="shared" si="165"/>
        <v>18.100000000000001</v>
      </c>
      <c r="S2640" s="5">
        <f t="shared" si="166"/>
        <v>25.542999999999992</v>
      </c>
      <c r="T2640" s="7">
        <f t="shared" si="167"/>
        <v>0.58527140664024002</v>
      </c>
    </row>
    <row r="2641" spans="1:20" ht="15.6">
      <c r="A2641" s="2">
        <v>4635</v>
      </c>
      <c r="B2641" s="3">
        <v>46377</v>
      </c>
      <c r="C2641" s="4">
        <f>YEAR(SalesDataTable[[#This Row],[Order Date]])</f>
        <v>2026</v>
      </c>
      <c r="D2641" s="16" t="str">
        <f>"Q"&amp;ROUNDUP(MONTH(SalesDataTable[[#This Row],[Order Date]])/3,0)</f>
        <v>Q4</v>
      </c>
      <c r="E2641" s="4">
        <f>MONTH(SalesDataTable[[#This Row],[Order Date]])</f>
        <v>12</v>
      </c>
      <c r="F2641" s="16" t="str">
        <f>TEXT(SalesDataTable[[#This Row],[Order Date]],"MMM")</f>
        <v>Dec</v>
      </c>
      <c r="G2641" s="4" t="s">
        <v>20</v>
      </c>
      <c r="H2641" s="4" t="s">
        <v>47</v>
      </c>
      <c r="I2641" s="4" t="s">
        <v>8</v>
      </c>
      <c r="J2641" s="4" t="s">
        <v>3</v>
      </c>
      <c r="K2641" s="4" t="s">
        <v>23</v>
      </c>
      <c r="L2641" s="4" t="s">
        <v>29</v>
      </c>
      <c r="M2641" s="8">
        <v>15</v>
      </c>
      <c r="N2641" s="5">
        <v>196.89</v>
      </c>
      <c r="O2641" s="6">
        <v>0.15</v>
      </c>
      <c r="P2641" s="5">
        <v>105.09</v>
      </c>
      <c r="Q2641" s="5">
        <f t="shared" si="164"/>
        <v>2510.3474999999999</v>
      </c>
      <c r="R2641" s="5">
        <f t="shared" si="165"/>
        <v>1576.3500000000001</v>
      </c>
      <c r="S2641" s="5">
        <f t="shared" si="166"/>
        <v>933.99749999999972</v>
      </c>
      <c r="T2641" s="7">
        <f t="shared" si="167"/>
        <v>0.37205904760197533</v>
      </c>
    </row>
    <row r="2642" spans="1:20" ht="15.6">
      <c r="A2642" s="2">
        <v>4748</v>
      </c>
      <c r="B2642" s="3">
        <v>46377</v>
      </c>
      <c r="C2642" s="4">
        <f>YEAR(SalesDataTable[[#This Row],[Order Date]])</f>
        <v>2026</v>
      </c>
      <c r="D2642" s="16" t="str">
        <f>"Q"&amp;ROUNDUP(MONTH(SalesDataTable[[#This Row],[Order Date]])/3,0)</f>
        <v>Q4</v>
      </c>
      <c r="E2642" s="4">
        <f>MONTH(SalesDataTable[[#This Row],[Order Date]])</f>
        <v>12</v>
      </c>
      <c r="F2642" s="16" t="str">
        <f>TEXT(SalesDataTable[[#This Row],[Order Date]],"MMM")</f>
        <v>Dec</v>
      </c>
      <c r="G2642" s="4" t="s">
        <v>20</v>
      </c>
      <c r="H2642" s="4" t="s">
        <v>47</v>
      </c>
      <c r="I2642" s="4" t="s">
        <v>19</v>
      </c>
      <c r="J2642" s="4" t="s">
        <v>16</v>
      </c>
      <c r="K2642" s="4" t="s">
        <v>4</v>
      </c>
      <c r="L2642" s="4" t="s">
        <v>22</v>
      </c>
      <c r="M2642" s="8">
        <v>1</v>
      </c>
      <c r="N2642" s="5">
        <v>51.18</v>
      </c>
      <c r="O2642" s="6">
        <v>0.05</v>
      </c>
      <c r="P2642" s="5">
        <v>22.98</v>
      </c>
      <c r="Q2642" s="5">
        <f t="shared" si="164"/>
        <v>48.620999999999995</v>
      </c>
      <c r="R2642" s="5">
        <f t="shared" si="165"/>
        <v>22.98</v>
      </c>
      <c r="S2642" s="5">
        <f t="shared" si="166"/>
        <v>25.640999999999995</v>
      </c>
      <c r="T2642" s="7">
        <f t="shared" si="167"/>
        <v>0.52736471894860237</v>
      </c>
    </row>
    <row r="2643" spans="1:20" ht="15.6">
      <c r="A2643" s="2">
        <v>342</v>
      </c>
      <c r="B2643" s="3">
        <v>46378</v>
      </c>
      <c r="C2643" s="4">
        <f>YEAR(SalesDataTable[[#This Row],[Order Date]])</f>
        <v>2026</v>
      </c>
      <c r="D2643" s="16" t="str">
        <f>"Q"&amp;ROUNDUP(MONTH(SalesDataTable[[#This Row],[Order Date]])/3,0)</f>
        <v>Q4</v>
      </c>
      <c r="E2643" s="4">
        <f>MONTH(SalesDataTable[[#This Row],[Order Date]])</f>
        <v>12</v>
      </c>
      <c r="F2643" s="16" t="str">
        <f>TEXT(SalesDataTable[[#This Row],[Order Date]],"MMM")</f>
        <v>Dec</v>
      </c>
      <c r="G2643" s="4" t="s">
        <v>6</v>
      </c>
      <c r="H2643" s="4" t="s">
        <v>27</v>
      </c>
      <c r="I2643" s="4" t="s">
        <v>19</v>
      </c>
      <c r="J2643" s="4" t="s">
        <v>13</v>
      </c>
      <c r="K2643" s="4" t="s">
        <v>4</v>
      </c>
      <c r="L2643" s="4" t="s">
        <v>26</v>
      </c>
      <c r="M2643" s="8">
        <v>3</v>
      </c>
      <c r="N2643" s="5">
        <v>40.78</v>
      </c>
      <c r="O2643" s="6">
        <v>0.15</v>
      </c>
      <c r="P2643" s="5">
        <v>16.73</v>
      </c>
      <c r="Q2643" s="5">
        <f t="shared" si="164"/>
        <v>103.989</v>
      </c>
      <c r="R2643" s="5">
        <f t="shared" si="165"/>
        <v>50.19</v>
      </c>
      <c r="S2643" s="5">
        <f t="shared" si="166"/>
        <v>53.799000000000007</v>
      </c>
      <c r="T2643" s="7">
        <f t="shared" si="167"/>
        <v>0.51735279693044456</v>
      </c>
    </row>
    <row r="2644" spans="1:20" ht="15.6">
      <c r="A2644" s="2">
        <v>676</v>
      </c>
      <c r="B2644" s="3">
        <v>46378</v>
      </c>
      <c r="C2644" s="4">
        <f>YEAR(SalesDataTable[[#This Row],[Order Date]])</f>
        <v>2026</v>
      </c>
      <c r="D2644" s="16" t="str">
        <f>"Q"&amp;ROUNDUP(MONTH(SalesDataTable[[#This Row],[Order Date]])/3,0)</f>
        <v>Q4</v>
      </c>
      <c r="E2644" s="4">
        <f>MONTH(SalesDataTable[[#This Row],[Order Date]])</f>
        <v>12</v>
      </c>
      <c r="F2644" s="16" t="str">
        <f>TEXT(SalesDataTable[[#This Row],[Order Date]],"MMM")</f>
        <v>Dec</v>
      </c>
      <c r="G2644" s="4" t="s">
        <v>11</v>
      </c>
      <c r="H2644" s="4" t="s">
        <v>18</v>
      </c>
      <c r="I2644" s="4" t="s">
        <v>28</v>
      </c>
      <c r="J2644" s="4" t="s">
        <v>3</v>
      </c>
      <c r="K2644" s="4" t="s">
        <v>23</v>
      </c>
      <c r="L2644" s="4" t="s">
        <v>29</v>
      </c>
      <c r="M2644" s="8">
        <v>1</v>
      </c>
      <c r="N2644" s="5">
        <v>195.63</v>
      </c>
      <c r="O2644" s="6">
        <v>0.05</v>
      </c>
      <c r="P2644" s="5">
        <v>102.13</v>
      </c>
      <c r="Q2644" s="5">
        <f t="shared" si="164"/>
        <v>185.84849999999997</v>
      </c>
      <c r="R2644" s="5">
        <f t="shared" si="165"/>
        <v>102.13</v>
      </c>
      <c r="S2644" s="5">
        <f t="shared" si="166"/>
        <v>83.718499999999977</v>
      </c>
      <c r="T2644" s="7">
        <f t="shared" si="167"/>
        <v>0.45046637449320276</v>
      </c>
    </row>
    <row r="2645" spans="1:20" ht="15.6">
      <c r="A2645" s="2">
        <v>1912</v>
      </c>
      <c r="B2645" s="3">
        <v>46378</v>
      </c>
      <c r="C2645" s="4">
        <f>YEAR(SalesDataTable[[#This Row],[Order Date]])</f>
        <v>2026</v>
      </c>
      <c r="D2645" s="16" t="str">
        <f>"Q"&amp;ROUNDUP(MONTH(SalesDataTable[[#This Row],[Order Date]])/3,0)</f>
        <v>Q4</v>
      </c>
      <c r="E2645" s="4">
        <f>MONTH(SalesDataTable[[#This Row],[Order Date]])</f>
        <v>12</v>
      </c>
      <c r="F2645" s="16" t="str">
        <f>TEXT(SalesDataTable[[#This Row],[Order Date]],"MMM")</f>
        <v>Dec</v>
      </c>
      <c r="G2645" s="4" t="s">
        <v>11</v>
      </c>
      <c r="H2645" s="4" t="s">
        <v>25</v>
      </c>
      <c r="I2645" s="4" t="s">
        <v>8</v>
      </c>
      <c r="J2645" s="4" t="s">
        <v>3</v>
      </c>
      <c r="K2645" s="4" t="s">
        <v>14</v>
      </c>
      <c r="L2645" s="4" t="s">
        <v>44</v>
      </c>
      <c r="M2645" s="8">
        <v>10</v>
      </c>
      <c r="N2645" s="5">
        <v>134.86000000000001</v>
      </c>
      <c r="O2645" s="6">
        <v>0.1</v>
      </c>
      <c r="P2645" s="5">
        <v>65.3</v>
      </c>
      <c r="Q2645" s="5">
        <f t="shared" si="164"/>
        <v>1213.7400000000002</v>
      </c>
      <c r="R2645" s="5">
        <f t="shared" si="165"/>
        <v>653</v>
      </c>
      <c r="S2645" s="5">
        <f t="shared" si="166"/>
        <v>560.74000000000024</v>
      </c>
      <c r="T2645" s="7">
        <f t="shared" si="167"/>
        <v>0.46199350767050612</v>
      </c>
    </row>
    <row r="2646" spans="1:20" ht="15.6">
      <c r="A2646" s="2">
        <v>2065</v>
      </c>
      <c r="B2646" s="3">
        <v>46378</v>
      </c>
      <c r="C2646" s="4">
        <f>YEAR(SalesDataTable[[#This Row],[Order Date]])</f>
        <v>2026</v>
      </c>
      <c r="D2646" s="16" t="str">
        <f>"Q"&amp;ROUNDUP(MONTH(SalesDataTable[[#This Row],[Order Date]])/3,0)</f>
        <v>Q4</v>
      </c>
      <c r="E2646" s="4">
        <f>MONTH(SalesDataTable[[#This Row],[Order Date]])</f>
        <v>12</v>
      </c>
      <c r="F2646" s="16" t="str">
        <f>TEXT(SalesDataTable[[#This Row],[Order Date]],"MMM")</f>
        <v>Dec</v>
      </c>
      <c r="G2646" s="4" t="s">
        <v>20</v>
      </c>
      <c r="H2646" s="4" t="s">
        <v>21</v>
      </c>
      <c r="I2646" s="4" t="s">
        <v>2</v>
      </c>
      <c r="J2646" s="4" t="s">
        <v>13</v>
      </c>
      <c r="K2646" s="4" t="s">
        <v>4</v>
      </c>
      <c r="L2646" s="4" t="s">
        <v>5</v>
      </c>
      <c r="M2646" s="8">
        <v>1</v>
      </c>
      <c r="N2646" s="5">
        <v>83.15</v>
      </c>
      <c r="O2646" s="6">
        <v>0</v>
      </c>
      <c r="P2646" s="5">
        <v>42.3</v>
      </c>
      <c r="Q2646" s="5">
        <f t="shared" si="164"/>
        <v>83.15</v>
      </c>
      <c r="R2646" s="5">
        <f t="shared" si="165"/>
        <v>42.3</v>
      </c>
      <c r="S2646" s="5">
        <f t="shared" si="166"/>
        <v>40.850000000000009</v>
      </c>
      <c r="T2646" s="7">
        <f t="shared" si="167"/>
        <v>0.49128081779915822</v>
      </c>
    </row>
    <row r="2647" spans="1:20" ht="15.6">
      <c r="A2647" s="2">
        <v>3136</v>
      </c>
      <c r="B2647" s="3">
        <v>46378</v>
      </c>
      <c r="C2647" s="4">
        <f>YEAR(SalesDataTable[[#This Row],[Order Date]])</f>
        <v>2026</v>
      </c>
      <c r="D2647" s="16" t="str">
        <f>"Q"&amp;ROUNDUP(MONTH(SalesDataTable[[#This Row],[Order Date]])/3,0)</f>
        <v>Q4</v>
      </c>
      <c r="E2647" s="4">
        <f>MONTH(SalesDataTable[[#This Row],[Order Date]])</f>
        <v>12</v>
      </c>
      <c r="F2647" s="16" t="str">
        <f>TEXT(SalesDataTable[[#This Row],[Order Date]],"MMM")</f>
        <v>Dec</v>
      </c>
      <c r="G2647" s="4" t="s">
        <v>6</v>
      </c>
      <c r="H2647" s="4" t="s">
        <v>27</v>
      </c>
      <c r="I2647" s="4" t="s">
        <v>28</v>
      </c>
      <c r="J2647" s="4" t="s">
        <v>16</v>
      </c>
      <c r="K2647" s="4" t="s">
        <v>4</v>
      </c>
      <c r="L2647" s="4" t="s">
        <v>5</v>
      </c>
      <c r="M2647" s="8">
        <v>1</v>
      </c>
      <c r="N2647" s="5">
        <v>81.599999999999994</v>
      </c>
      <c r="O2647" s="6">
        <v>0.15</v>
      </c>
      <c r="P2647" s="5">
        <v>42</v>
      </c>
      <c r="Q2647" s="5">
        <f t="shared" si="164"/>
        <v>69.36</v>
      </c>
      <c r="R2647" s="5">
        <f t="shared" si="165"/>
        <v>42</v>
      </c>
      <c r="S2647" s="5">
        <f t="shared" si="166"/>
        <v>27.36</v>
      </c>
      <c r="T2647" s="7">
        <f t="shared" si="167"/>
        <v>0.3944636678200692</v>
      </c>
    </row>
    <row r="2648" spans="1:20" ht="15.6">
      <c r="A2648" s="2">
        <v>3423</v>
      </c>
      <c r="B2648" s="3">
        <v>46378</v>
      </c>
      <c r="C2648" s="4">
        <f>YEAR(SalesDataTable[[#This Row],[Order Date]])</f>
        <v>2026</v>
      </c>
      <c r="D2648" s="16" t="str">
        <f>"Q"&amp;ROUNDUP(MONTH(SalesDataTable[[#This Row],[Order Date]])/3,0)</f>
        <v>Q4</v>
      </c>
      <c r="E2648" s="4">
        <f>MONTH(SalesDataTable[[#This Row],[Order Date]])</f>
        <v>12</v>
      </c>
      <c r="F2648" s="16" t="str">
        <f>TEXT(SalesDataTable[[#This Row],[Order Date]],"MMM")</f>
        <v>Dec</v>
      </c>
      <c r="G2648" s="4" t="s">
        <v>20</v>
      </c>
      <c r="H2648" s="4" t="s">
        <v>31</v>
      </c>
      <c r="I2648" s="4" t="s">
        <v>19</v>
      </c>
      <c r="J2648" s="4" t="s">
        <v>16</v>
      </c>
      <c r="K2648" s="4" t="s">
        <v>14</v>
      </c>
      <c r="L2648" s="4" t="s">
        <v>32</v>
      </c>
      <c r="M2648" s="8">
        <v>5</v>
      </c>
      <c r="N2648" s="5">
        <v>47.67</v>
      </c>
      <c r="O2648" s="6">
        <v>0.1</v>
      </c>
      <c r="P2648" s="5">
        <v>17.84</v>
      </c>
      <c r="Q2648" s="5">
        <f t="shared" si="164"/>
        <v>214.51500000000001</v>
      </c>
      <c r="R2648" s="5">
        <f t="shared" si="165"/>
        <v>89.2</v>
      </c>
      <c r="S2648" s="5">
        <f t="shared" si="166"/>
        <v>125.31500000000001</v>
      </c>
      <c r="T2648" s="7">
        <f t="shared" si="167"/>
        <v>0.5841782625923595</v>
      </c>
    </row>
    <row r="2649" spans="1:20" ht="15.6">
      <c r="A2649" s="2">
        <v>3746</v>
      </c>
      <c r="B2649" s="3">
        <v>46378</v>
      </c>
      <c r="C2649" s="4">
        <f>YEAR(SalesDataTable[[#This Row],[Order Date]])</f>
        <v>2026</v>
      </c>
      <c r="D2649" s="16" t="str">
        <f>"Q"&amp;ROUNDUP(MONTH(SalesDataTable[[#This Row],[Order Date]])/3,0)</f>
        <v>Q4</v>
      </c>
      <c r="E2649" s="4">
        <f>MONTH(SalesDataTable[[#This Row],[Order Date]])</f>
        <v>12</v>
      </c>
      <c r="F2649" s="16" t="str">
        <f>TEXT(SalesDataTable[[#This Row],[Order Date]],"MMM")</f>
        <v>Dec</v>
      </c>
      <c r="G2649" s="4" t="s">
        <v>20</v>
      </c>
      <c r="H2649" s="4" t="s">
        <v>31</v>
      </c>
      <c r="I2649" s="4" t="s">
        <v>19</v>
      </c>
      <c r="J2649" s="4" t="s">
        <v>16</v>
      </c>
      <c r="K2649" s="4" t="s">
        <v>4</v>
      </c>
      <c r="L2649" s="4" t="s">
        <v>22</v>
      </c>
      <c r="M2649" s="8">
        <v>2</v>
      </c>
      <c r="N2649" s="5">
        <v>50.96</v>
      </c>
      <c r="O2649" s="6">
        <v>0.15</v>
      </c>
      <c r="P2649" s="5">
        <v>22.59</v>
      </c>
      <c r="Q2649" s="5">
        <f t="shared" si="164"/>
        <v>86.632000000000005</v>
      </c>
      <c r="R2649" s="5">
        <f t="shared" si="165"/>
        <v>45.18</v>
      </c>
      <c r="S2649" s="5">
        <f t="shared" si="166"/>
        <v>41.452000000000005</v>
      </c>
      <c r="T2649" s="7">
        <f t="shared" si="167"/>
        <v>0.47848370117277683</v>
      </c>
    </row>
    <row r="2650" spans="1:20" ht="15.6">
      <c r="A2650" s="2">
        <v>1198</v>
      </c>
      <c r="B2650" s="3">
        <v>46379</v>
      </c>
      <c r="C2650" s="4">
        <f>YEAR(SalesDataTable[[#This Row],[Order Date]])</f>
        <v>2026</v>
      </c>
      <c r="D2650" s="16" t="str">
        <f>"Q"&amp;ROUNDUP(MONTH(SalesDataTable[[#This Row],[Order Date]])/3,0)</f>
        <v>Q4</v>
      </c>
      <c r="E2650" s="4">
        <f>MONTH(SalesDataTable[[#This Row],[Order Date]])</f>
        <v>12</v>
      </c>
      <c r="F2650" s="16" t="str">
        <f>TEXT(SalesDataTable[[#This Row],[Order Date]],"MMM")</f>
        <v>Dec</v>
      </c>
      <c r="G2650" s="4" t="s">
        <v>20</v>
      </c>
      <c r="H2650" s="4" t="s">
        <v>31</v>
      </c>
      <c r="I2650" s="4" t="s">
        <v>19</v>
      </c>
      <c r="J2650" s="4" t="s">
        <v>13</v>
      </c>
      <c r="K2650" s="4" t="s">
        <v>14</v>
      </c>
      <c r="L2650" s="4" t="s">
        <v>32</v>
      </c>
      <c r="M2650" s="8">
        <v>5</v>
      </c>
      <c r="N2650" s="5">
        <v>47.69</v>
      </c>
      <c r="O2650" s="6">
        <v>0.05</v>
      </c>
      <c r="P2650" s="5">
        <v>18.23</v>
      </c>
      <c r="Q2650" s="5">
        <f t="shared" si="164"/>
        <v>226.52749999999997</v>
      </c>
      <c r="R2650" s="5">
        <f t="shared" si="165"/>
        <v>91.15</v>
      </c>
      <c r="S2650" s="5">
        <f t="shared" si="166"/>
        <v>135.37749999999997</v>
      </c>
      <c r="T2650" s="7">
        <f t="shared" si="167"/>
        <v>0.59762059794064726</v>
      </c>
    </row>
    <row r="2651" spans="1:20" ht="15.6">
      <c r="A2651" s="2">
        <v>2123</v>
      </c>
      <c r="B2651" s="3">
        <v>46379</v>
      </c>
      <c r="C2651" s="4">
        <f>YEAR(SalesDataTable[[#This Row],[Order Date]])</f>
        <v>2026</v>
      </c>
      <c r="D2651" s="16" t="str">
        <f>"Q"&amp;ROUNDUP(MONTH(SalesDataTable[[#This Row],[Order Date]])/3,0)</f>
        <v>Q4</v>
      </c>
      <c r="E2651" s="4">
        <f>MONTH(SalesDataTable[[#This Row],[Order Date]])</f>
        <v>12</v>
      </c>
      <c r="F2651" s="16" t="str">
        <f>TEXT(SalesDataTable[[#This Row],[Order Date]],"MMM")</f>
        <v>Dec</v>
      </c>
      <c r="G2651" s="4" t="s">
        <v>20</v>
      </c>
      <c r="H2651" s="4" t="s">
        <v>33</v>
      </c>
      <c r="I2651" s="4" t="s">
        <v>2</v>
      </c>
      <c r="J2651" s="4" t="s">
        <v>3</v>
      </c>
      <c r="K2651" s="4" t="s">
        <v>9</v>
      </c>
      <c r="L2651" s="4" t="s">
        <v>10</v>
      </c>
      <c r="M2651" s="8">
        <v>1</v>
      </c>
      <c r="N2651" s="5">
        <v>91.08</v>
      </c>
      <c r="O2651" s="6">
        <v>0.2</v>
      </c>
      <c r="P2651" s="5">
        <v>46.14</v>
      </c>
      <c r="Q2651" s="5">
        <f t="shared" si="164"/>
        <v>72.864000000000004</v>
      </c>
      <c r="R2651" s="5">
        <f t="shared" si="165"/>
        <v>46.14</v>
      </c>
      <c r="S2651" s="5">
        <f t="shared" si="166"/>
        <v>26.724000000000004</v>
      </c>
      <c r="T2651" s="7">
        <f t="shared" si="167"/>
        <v>0.36676548089591571</v>
      </c>
    </row>
    <row r="2652" spans="1:20" ht="15.6">
      <c r="A2652" s="2">
        <v>2586</v>
      </c>
      <c r="B2652" s="3">
        <v>46379</v>
      </c>
      <c r="C2652" s="4">
        <f>YEAR(SalesDataTable[[#This Row],[Order Date]])</f>
        <v>2026</v>
      </c>
      <c r="D2652" s="16" t="str">
        <f>"Q"&amp;ROUNDUP(MONTH(SalesDataTable[[#This Row],[Order Date]])/3,0)</f>
        <v>Q4</v>
      </c>
      <c r="E2652" s="4">
        <f>MONTH(SalesDataTable[[#This Row],[Order Date]])</f>
        <v>12</v>
      </c>
      <c r="F2652" s="16" t="str">
        <f>TEXT(SalesDataTable[[#This Row],[Order Date]],"MMM")</f>
        <v>Dec</v>
      </c>
      <c r="G2652" s="4" t="s">
        <v>6</v>
      </c>
      <c r="H2652" s="4" t="s">
        <v>49</v>
      </c>
      <c r="I2652" s="4" t="s">
        <v>19</v>
      </c>
      <c r="J2652" s="4" t="s">
        <v>13</v>
      </c>
      <c r="K2652" s="4" t="s">
        <v>9</v>
      </c>
      <c r="L2652" s="4" t="s">
        <v>17</v>
      </c>
      <c r="M2652" s="8">
        <v>1</v>
      </c>
      <c r="N2652" s="5">
        <v>143.84</v>
      </c>
      <c r="O2652" s="6">
        <v>0.15</v>
      </c>
      <c r="P2652" s="5">
        <v>78.17</v>
      </c>
      <c r="Q2652" s="5">
        <f t="shared" si="164"/>
        <v>122.264</v>
      </c>
      <c r="R2652" s="5">
        <f t="shared" si="165"/>
        <v>78.17</v>
      </c>
      <c r="S2652" s="5">
        <f t="shared" si="166"/>
        <v>44.093999999999994</v>
      </c>
      <c r="T2652" s="7">
        <f t="shared" si="167"/>
        <v>0.360645815612118</v>
      </c>
    </row>
    <row r="2653" spans="1:20" ht="15.6">
      <c r="A2653" s="2">
        <v>3048</v>
      </c>
      <c r="B2653" s="3">
        <v>46379</v>
      </c>
      <c r="C2653" s="4">
        <f>YEAR(SalesDataTable[[#This Row],[Order Date]])</f>
        <v>2026</v>
      </c>
      <c r="D2653" s="16" t="str">
        <f>"Q"&amp;ROUNDUP(MONTH(SalesDataTable[[#This Row],[Order Date]])/3,0)</f>
        <v>Q4</v>
      </c>
      <c r="E2653" s="4">
        <f>MONTH(SalesDataTable[[#This Row],[Order Date]])</f>
        <v>12</v>
      </c>
      <c r="F2653" s="16" t="str">
        <f>TEXT(SalesDataTable[[#This Row],[Order Date]],"MMM")</f>
        <v>Dec</v>
      </c>
      <c r="G2653" s="4" t="s">
        <v>6</v>
      </c>
      <c r="H2653" s="4" t="s">
        <v>27</v>
      </c>
      <c r="I2653" s="4" t="s">
        <v>2</v>
      </c>
      <c r="J2653" s="4" t="s">
        <v>13</v>
      </c>
      <c r="K2653" s="4" t="s">
        <v>4</v>
      </c>
      <c r="L2653" s="4" t="s">
        <v>30</v>
      </c>
      <c r="M2653" s="8">
        <v>1</v>
      </c>
      <c r="N2653" s="5">
        <v>102.66</v>
      </c>
      <c r="O2653" s="6">
        <v>0.05</v>
      </c>
      <c r="P2653" s="5">
        <v>49.2</v>
      </c>
      <c r="Q2653" s="5">
        <f t="shared" si="164"/>
        <v>97.526999999999987</v>
      </c>
      <c r="R2653" s="5">
        <f t="shared" si="165"/>
        <v>49.2</v>
      </c>
      <c r="S2653" s="5">
        <f t="shared" si="166"/>
        <v>48.326999999999984</v>
      </c>
      <c r="T2653" s="7">
        <f t="shared" si="167"/>
        <v>0.4955243163431664</v>
      </c>
    </row>
    <row r="2654" spans="1:20" ht="15.6">
      <c r="A2654" s="2">
        <v>3838</v>
      </c>
      <c r="B2654" s="3">
        <v>46379</v>
      </c>
      <c r="C2654" s="4">
        <f>YEAR(SalesDataTable[[#This Row],[Order Date]])</f>
        <v>2026</v>
      </c>
      <c r="D2654" s="16" t="str">
        <f>"Q"&amp;ROUNDUP(MONTH(SalesDataTable[[#This Row],[Order Date]])/3,0)</f>
        <v>Q4</v>
      </c>
      <c r="E2654" s="4">
        <f>MONTH(SalesDataTable[[#This Row],[Order Date]])</f>
        <v>12</v>
      </c>
      <c r="F2654" s="16" t="str">
        <f>TEXT(SalesDataTable[[#This Row],[Order Date]],"MMM")</f>
        <v>Dec</v>
      </c>
      <c r="G2654" s="4" t="s">
        <v>6</v>
      </c>
      <c r="H2654" s="4" t="s">
        <v>41</v>
      </c>
      <c r="I2654" s="4" t="s">
        <v>19</v>
      </c>
      <c r="J2654" s="4" t="s">
        <v>13</v>
      </c>
      <c r="K2654" s="4" t="s">
        <v>34</v>
      </c>
      <c r="L2654" s="4" t="s">
        <v>35</v>
      </c>
      <c r="M2654" s="8">
        <v>2</v>
      </c>
      <c r="N2654" s="5">
        <v>40.32</v>
      </c>
      <c r="O2654" s="6">
        <v>0</v>
      </c>
      <c r="P2654" s="5">
        <v>14.39</v>
      </c>
      <c r="Q2654" s="5">
        <f t="shared" si="164"/>
        <v>80.64</v>
      </c>
      <c r="R2654" s="5">
        <f t="shared" si="165"/>
        <v>28.78</v>
      </c>
      <c r="S2654" s="5">
        <f t="shared" si="166"/>
        <v>51.86</v>
      </c>
      <c r="T2654" s="7">
        <f t="shared" si="167"/>
        <v>0.64310515873015872</v>
      </c>
    </row>
    <row r="2655" spans="1:20" ht="15.6">
      <c r="A2655" s="2">
        <v>4718</v>
      </c>
      <c r="B2655" s="3">
        <v>46379</v>
      </c>
      <c r="C2655" s="4">
        <f>YEAR(SalesDataTable[[#This Row],[Order Date]])</f>
        <v>2026</v>
      </c>
      <c r="D2655" s="16" t="str">
        <f>"Q"&amp;ROUNDUP(MONTH(SalesDataTable[[#This Row],[Order Date]])/3,0)</f>
        <v>Q4</v>
      </c>
      <c r="E2655" s="4">
        <f>MONTH(SalesDataTable[[#This Row],[Order Date]])</f>
        <v>12</v>
      </c>
      <c r="F2655" s="16" t="str">
        <f>TEXT(SalesDataTable[[#This Row],[Order Date]],"MMM")</f>
        <v>Dec</v>
      </c>
      <c r="G2655" s="4" t="s">
        <v>0</v>
      </c>
      <c r="H2655" s="4" t="s">
        <v>1</v>
      </c>
      <c r="I2655" s="4" t="s">
        <v>19</v>
      </c>
      <c r="J2655" s="4" t="s">
        <v>3</v>
      </c>
      <c r="K2655" s="4" t="s">
        <v>9</v>
      </c>
      <c r="L2655" s="4" t="s">
        <v>37</v>
      </c>
      <c r="M2655" s="8">
        <v>1</v>
      </c>
      <c r="N2655" s="5">
        <v>157.58000000000001</v>
      </c>
      <c r="O2655" s="6">
        <v>0.1</v>
      </c>
      <c r="P2655" s="5">
        <v>80.37</v>
      </c>
      <c r="Q2655" s="5">
        <f t="shared" si="164"/>
        <v>141.822</v>
      </c>
      <c r="R2655" s="5">
        <f t="shared" si="165"/>
        <v>80.37</v>
      </c>
      <c r="S2655" s="5">
        <f t="shared" si="166"/>
        <v>61.451999999999998</v>
      </c>
      <c r="T2655" s="7">
        <f t="shared" si="167"/>
        <v>0.43330371874603374</v>
      </c>
    </row>
    <row r="2656" spans="1:20" ht="15.6">
      <c r="A2656" s="2">
        <v>4844</v>
      </c>
      <c r="B2656" s="3">
        <v>46379</v>
      </c>
      <c r="C2656" s="4">
        <f>YEAR(SalesDataTable[[#This Row],[Order Date]])</f>
        <v>2026</v>
      </c>
      <c r="D2656" s="16" t="str">
        <f>"Q"&amp;ROUNDUP(MONTH(SalesDataTable[[#This Row],[Order Date]])/3,0)</f>
        <v>Q4</v>
      </c>
      <c r="E2656" s="4">
        <f>MONTH(SalesDataTable[[#This Row],[Order Date]])</f>
        <v>12</v>
      </c>
      <c r="F2656" s="16" t="str">
        <f>TEXT(SalesDataTable[[#This Row],[Order Date]],"MMM")</f>
        <v>Dec</v>
      </c>
      <c r="G2656" s="4" t="s">
        <v>6</v>
      </c>
      <c r="H2656" s="4" t="s">
        <v>49</v>
      </c>
      <c r="I2656" s="4" t="s">
        <v>2</v>
      </c>
      <c r="J2656" s="4" t="s">
        <v>13</v>
      </c>
      <c r="K2656" s="4" t="s">
        <v>34</v>
      </c>
      <c r="L2656" s="4" t="s">
        <v>42</v>
      </c>
      <c r="M2656" s="8">
        <v>1</v>
      </c>
      <c r="N2656" s="5">
        <v>36.4</v>
      </c>
      <c r="O2656" s="6">
        <v>0</v>
      </c>
      <c r="P2656" s="5">
        <v>14.22</v>
      </c>
      <c r="Q2656" s="5">
        <f t="shared" si="164"/>
        <v>36.4</v>
      </c>
      <c r="R2656" s="5">
        <f t="shared" si="165"/>
        <v>14.22</v>
      </c>
      <c r="S2656" s="5">
        <f t="shared" si="166"/>
        <v>22.18</v>
      </c>
      <c r="T2656" s="7">
        <f t="shared" si="167"/>
        <v>0.6093406593406594</v>
      </c>
    </row>
    <row r="2657" spans="1:20" ht="15.6">
      <c r="A2657" s="2">
        <v>678</v>
      </c>
      <c r="B2657" s="3">
        <v>46380</v>
      </c>
      <c r="C2657" s="4">
        <f>YEAR(SalesDataTable[[#This Row],[Order Date]])</f>
        <v>2026</v>
      </c>
      <c r="D2657" s="16" t="str">
        <f>"Q"&amp;ROUNDUP(MONTH(SalesDataTable[[#This Row],[Order Date]])/3,0)</f>
        <v>Q4</v>
      </c>
      <c r="E2657" s="4">
        <f>MONTH(SalesDataTable[[#This Row],[Order Date]])</f>
        <v>12</v>
      </c>
      <c r="F2657" s="16" t="str">
        <f>TEXT(SalesDataTable[[#This Row],[Order Date]],"MMM")</f>
        <v>Dec</v>
      </c>
      <c r="G2657" s="4" t="s">
        <v>6</v>
      </c>
      <c r="H2657" s="4" t="s">
        <v>41</v>
      </c>
      <c r="I2657" s="4" t="s">
        <v>2</v>
      </c>
      <c r="J2657" s="4" t="s">
        <v>16</v>
      </c>
      <c r="K2657" s="4" t="s">
        <v>9</v>
      </c>
      <c r="L2657" s="4" t="s">
        <v>17</v>
      </c>
      <c r="M2657" s="8">
        <v>1</v>
      </c>
      <c r="N2657" s="5">
        <v>142.15</v>
      </c>
      <c r="O2657" s="6">
        <v>0.05</v>
      </c>
      <c r="P2657" s="5">
        <v>80.5</v>
      </c>
      <c r="Q2657" s="5">
        <f t="shared" si="164"/>
        <v>135.04249999999999</v>
      </c>
      <c r="R2657" s="5">
        <f t="shared" si="165"/>
        <v>80.5</v>
      </c>
      <c r="S2657" s="5">
        <f t="shared" si="166"/>
        <v>54.54249999999999</v>
      </c>
      <c r="T2657" s="7">
        <f t="shared" si="167"/>
        <v>0.40389136753244342</v>
      </c>
    </row>
    <row r="2658" spans="1:20" ht="15.6">
      <c r="A2658" s="2">
        <v>1706</v>
      </c>
      <c r="B2658" s="3">
        <v>46380</v>
      </c>
      <c r="C2658" s="4">
        <f>YEAR(SalesDataTable[[#This Row],[Order Date]])</f>
        <v>2026</v>
      </c>
      <c r="D2658" s="16" t="str">
        <f>"Q"&amp;ROUNDUP(MONTH(SalesDataTable[[#This Row],[Order Date]])/3,0)</f>
        <v>Q4</v>
      </c>
      <c r="E2658" s="4">
        <f>MONTH(SalesDataTable[[#This Row],[Order Date]])</f>
        <v>12</v>
      </c>
      <c r="F2658" s="16" t="str">
        <f>TEXT(SalesDataTable[[#This Row],[Order Date]],"MMM")</f>
        <v>Dec</v>
      </c>
      <c r="G2658" s="4" t="s">
        <v>0</v>
      </c>
      <c r="H2658" s="4" t="s">
        <v>1</v>
      </c>
      <c r="I2658" s="4" t="s">
        <v>2</v>
      </c>
      <c r="J2658" s="4" t="s">
        <v>3</v>
      </c>
      <c r="K2658" s="4" t="s">
        <v>23</v>
      </c>
      <c r="L2658" s="4" t="s">
        <v>24</v>
      </c>
      <c r="M2658" s="8">
        <v>2</v>
      </c>
      <c r="N2658" s="5">
        <v>332.38</v>
      </c>
      <c r="O2658" s="6">
        <v>0.05</v>
      </c>
      <c r="P2658" s="5">
        <v>192.16</v>
      </c>
      <c r="Q2658" s="5">
        <f t="shared" si="164"/>
        <v>631.52199999999993</v>
      </c>
      <c r="R2658" s="5">
        <f t="shared" si="165"/>
        <v>384.32</v>
      </c>
      <c r="S2658" s="5">
        <f t="shared" si="166"/>
        <v>247.20199999999994</v>
      </c>
      <c r="T2658" s="7">
        <f t="shared" si="167"/>
        <v>0.39143846136793331</v>
      </c>
    </row>
    <row r="2659" spans="1:20" ht="15.6">
      <c r="A2659" s="2">
        <v>3034</v>
      </c>
      <c r="B2659" s="3">
        <v>46380</v>
      </c>
      <c r="C2659" s="4">
        <f>YEAR(SalesDataTable[[#This Row],[Order Date]])</f>
        <v>2026</v>
      </c>
      <c r="D2659" s="16" t="str">
        <f>"Q"&amp;ROUNDUP(MONTH(SalesDataTable[[#This Row],[Order Date]])/3,0)</f>
        <v>Q4</v>
      </c>
      <c r="E2659" s="4">
        <f>MONTH(SalesDataTable[[#This Row],[Order Date]])</f>
        <v>12</v>
      </c>
      <c r="F2659" s="16" t="str">
        <f>TEXT(SalesDataTable[[#This Row],[Order Date]],"MMM")</f>
        <v>Dec</v>
      </c>
      <c r="G2659" s="4" t="s">
        <v>6</v>
      </c>
      <c r="H2659" s="4" t="s">
        <v>7</v>
      </c>
      <c r="I2659" s="4" t="s">
        <v>19</v>
      </c>
      <c r="J2659" s="4" t="s">
        <v>13</v>
      </c>
      <c r="K2659" s="4" t="s">
        <v>23</v>
      </c>
      <c r="L2659" s="4" t="s">
        <v>51</v>
      </c>
      <c r="M2659" s="8">
        <v>1</v>
      </c>
      <c r="N2659" s="5">
        <v>122.18</v>
      </c>
      <c r="O2659" s="6">
        <v>0.15</v>
      </c>
      <c r="P2659" s="5">
        <v>61.28</v>
      </c>
      <c r="Q2659" s="5">
        <f t="shared" si="164"/>
        <v>103.85300000000001</v>
      </c>
      <c r="R2659" s="5">
        <f t="shared" si="165"/>
        <v>61.28</v>
      </c>
      <c r="S2659" s="5">
        <f t="shared" si="166"/>
        <v>42.573000000000008</v>
      </c>
      <c r="T2659" s="7">
        <f t="shared" si="167"/>
        <v>0.40993519686479934</v>
      </c>
    </row>
    <row r="2660" spans="1:20" ht="15.6">
      <c r="A2660" s="2">
        <v>3883</v>
      </c>
      <c r="B2660" s="3">
        <v>46380</v>
      </c>
      <c r="C2660" s="4">
        <f>YEAR(SalesDataTable[[#This Row],[Order Date]])</f>
        <v>2026</v>
      </c>
      <c r="D2660" s="16" t="str">
        <f>"Q"&amp;ROUNDUP(MONTH(SalesDataTable[[#This Row],[Order Date]])/3,0)</f>
        <v>Q4</v>
      </c>
      <c r="E2660" s="4">
        <f>MONTH(SalesDataTable[[#This Row],[Order Date]])</f>
        <v>12</v>
      </c>
      <c r="F2660" s="16" t="str">
        <f>TEXT(SalesDataTable[[#This Row],[Order Date]],"MMM")</f>
        <v>Dec</v>
      </c>
      <c r="G2660" s="4" t="s">
        <v>0</v>
      </c>
      <c r="H2660" s="4" t="s">
        <v>1</v>
      </c>
      <c r="I2660" s="4" t="s">
        <v>2</v>
      </c>
      <c r="J2660" s="4" t="s">
        <v>13</v>
      </c>
      <c r="K2660" s="4" t="s">
        <v>23</v>
      </c>
      <c r="L2660" s="4" t="s">
        <v>51</v>
      </c>
      <c r="M2660" s="8">
        <v>1</v>
      </c>
      <c r="N2660" s="5">
        <v>125.66</v>
      </c>
      <c r="O2660" s="6">
        <v>0.15</v>
      </c>
      <c r="P2660" s="5">
        <v>60.6</v>
      </c>
      <c r="Q2660" s="5">
        <f t="shared" si="164"/>
        <v>106.81099999999999</v>
      </c>
      <c r="R2660" s="5">
        <f t="shared" si="165"/>
        <v>60.6</v>
      </c>
      <c r="S2660" s="5">
        <f t="shared" si="166"/>
        <v>46.210999999999991</v>
      </c>
      <c r="T2660" s="7">
        <f t="shared" si="167"/>
        <v>0.43264270533933763</v>
      </c>
    </row>
    <row r="2661" spans="1:20" ht="15.6">
      <c r="A2661" s="2">
        <v>4342</v>
      </c>
      <c r="B2661" s="3">
        <v>46380</v>
      </c>
      <c r="C2661" s="4">
        <f>YEAR(SalesDataTable[[#This Row],[Order Date]])</f>
        <v>2026</v>
      </c>
      <c r="D2661" s="16" t="str">
        <f>"Q"&amp;ROUNDUP(MONTH(SalesDataTable[[#This Row],[Order Date]])/3,0)</f>
        <v>Q4</v>
      </c>
      <c r="E2661" s="4">
        <f>MONTH(SalesDataTable[[#This Row],[Order Date]])</f>
        <v>12</v>
      </c>
      <c r="F2661" s="16" t="str">
        <f>TEXT(SalesDataTable[[#This Row],[Order Date]],"MMM")</f>
        <v>Dec</v>
      </c>
      <c r="G2661" s="4" t="s">
        <v>20</v>
      </c>
      <c r="H2661" s="4" t="s">
        <v>21</v>
      </c>
      <c r="I2661" s="4" t="s">
        <v>2</v>
      </c>
      <c r="J2661" s="4" t="s">
        <v>3</v>
      </c>
      <c r="K2661" s="4" t="s">
        <v>14</v>
      </c>
      <c r="L2661" s="4" t="s">
        <v>32</v>
      </c>
      <c r="M2661" s="8">
        <v>2</v>
      </c>
      <c r="N2661" s="5">
        <v>47.38</v>
      </c>
      <c r="O2661" s="6">
        <v>0.05</v>
      </c>
      <c r="P2661" s="5">
        <v>18.850000000000001</v>
      </c>
      <c r="Q2661" s="5">
        <f t="shared" si="164"/>
        <v>90.022000000000006</v>
      </c>
      <c r="R2661" s="5">
        <f t="shared" si="165"/>
        <v>37.700000000000003</v>
      </c>
      <c r="S2661" s="5">
        <f t="shared" si="166"/>
        <v>52.322000000000003</v>
      </c>
      <c r="T2661" s="7">
        <f t="shared" si="167"/>
        <v>0.58121348114905247</v>
      </c>
    </row>
    <row r="2662" spans="1:20" ht="15.6">
      <c r="A2662" s="2">
        <v>4468</v>
      </c>
      <c r="B2662" s="3">
        <v>46380</v>
      </c>
      <c r="C2662" s="4">
        <f>YEAR(SalesDataTable[[#This Row],[Order Date]])</f>
        <v>2026</v>
      </c>
      <c r="D2662" s="16" t="str">
        <f>"Q"&amp;ROUNDUP(MONTH(SalesDataTable[[#This Row],[Order Date]])/3,0)</f>
        <v>Q4</v>
      </c>
      <c r="E2662" s="4">
        <f>MONTH(SalesDataTable[[#This Row],[Order Date]])</f>
        <v>12</v>
      </c>
      <c r="F2662" s="16" t="str">
        <f>TEXT(SalesDataTable[[#This Row],[Order Date]],"MMM")</f>
        <v>Dec</v>
      </c>
      <c r="G2662" s="4" t="s">
        <v>0</v>
      </c>
      <c r="H2662" s="4" t="s">
        <v>1</v>
      </c>
      <c r="I2662" s="4" t="s">
        <v>2</v>
      </c>
      <c r="J2662" s="4" t="s">
        <v>16</v>
      </c>
      <c r="K2662" s="4" t="s">
        <v>23</v>
      </c>
      <c r="L2662" s="4" t="s">
        <v>40</v>
      </c>
      <c r="M2662" s="8">
        <v>1</v>
      </c>
      <c r="N2662" s="5">
        <v>80.8</v>
      </c>
      <c r="O2662" s="6">
        <v>0.05</v>
      </c>
      <c r="P2662" s="5">
        <v>38.33</v>
      </c>
      <c r="Q2662" s="5">
        <f t="shared" si="164"/>
        <v>76.759999999999991</v>
      </c>
      <c r="R2662" s="5">
        <f t="shared" si="165"/>
        <v>38.33</v>
      </c>
      <c r="S2662" s="5">
        <f t="shared" si="166"/>
        <v>38.429999999999993</v>
      </c>
      <c r="T2662" s="7">
        <f t="shared" si="167"/>
        <v>0.50065138092756645</v>
      </c>
    </row>
    <row r="2663" spans="1:20" ht="15.6">
      <c r="A2663" s="2">
        <v>7</v>
      </c>
      <c r="B2663" s="3">
        <v>46381</v>
      </c>
      <c r="C2663" s="4">
        <f>YEAR(SalesDataTable[[#This Row],[Order Date]])</f>
        <v>2026</v>
      </c>
      <c r="D2663" s="16" t="str">
        <f>"Q"&amp;ROUNDUP(MONTH(SalesDataTable[[#This Row],[Order Date]])/3,0)</f>
        <v>Q4</v>
      </c>
      <c r="E2663" s="4">
        <f>MONTH(SalesDataTable[[#This Row],[Order Date]])</f>
        <v>12</v>
      </c>
      <c r="F2663" s="16" t="str">
        <f>TEXT(SalesDataTable[[#This Row],[Order Date]],"MMM")</f>
        <v>Dec</v>
      </c>
      <c r="G2663" s="4" t="s">
        <v>20</v>
      </c>
      <c r="H2663" s="4" t="s">
        <v>33</v>
      </c>
      <c r="I2663" s="4" t="s">
        <v>2</v>
      </c>
      <c r="J2663" s="4" t="s">
        <v>3</v>
      </c>
      <c r="K2663" s="4" t="s">
        <v>4</v>
      </c>
      <c r="L2663" s="4" t="s">
        <v>30</v>
      </c>
      <c r="M2663" s="8">
        <v>5</v>
      </c>
      <c r="N2663" s="5">
        <v>103.52</v>
      </c>
      <c r="O2663" s="6">
        <v>0.1</v>
      </c>
      <c r="P2663" s="5">
        <v>49.1</v>
      </c>
      <c r="Q2663" s="5">
        <f t="shared" si="164"/>
        <v>465.84000000000003</v>
      </c>
      <c r="R2663" s="5">
        <f t="shared" si="165"/>
        <v>245.5</v>
      </c>
      <c r="S2663" s="5">
        <f t="shared" si="166"/>
        <v>220.34000000000003</v>
      </c>
      <c r="T2663" s="7">
        <f t="shared" si="167"/>
        <v>0.47299501974927016</v>
      </c>
    </row>
    <row r="2664" spans="1:20" ht="15.6">
      <c r="A2664" s="2">
        <v>658</v>
      </c>
      <c r="B2664" s="3">
        <v>46381</v>
      </c>
      <c r="C2664" s="4">
        <f>YEAR(SalesDataTable[[#This Row],[Order Date]])</f>
        <v>2026</v>
      </c>
      <c r="D2664" s="16" t="str">
        <f>"Q"&amp;ROUNDUP(MONTH(SalesDataTable[[#This Row],[Order Date]])/3,0)</f>
        <v>Q4</v>
      </c>
      <c r="E2664" s="4">
        <f>MONTH(SalesDataTable[[#This Row],[Order Date]])</f>
        <v>12</v>
      </c>
      <c r="F2664" s="16" t="str">
        <f>TEXT(SalesDataTable[[#This Row],[Order Date]],"MMM")</f>
        <v>Dec</v>
      </c>
      <c r="G2664" s="4" t="s">
        <v>6</v>
      </c>
      <c r="H2664" s="4" t="s">
        <v>27</v>
      </c>
      <c r="I2664" s="4" t="s">
        <v>19</v>
      </c>
      <c r="J2664" s="4" t="s">
        <v>16</v>
      </c>
      <c r="K2664" s="4" t="s">
        <v>9</v>
      </c>
      <c r="L2664" s="4" t="s">
        <v>37</v>
      </c>
      <c r="M2664" s="8">
        <v>2</v>
      </c>
      <c r="N2664" s="5">
        <v>153.38999999999999</v>
      </c>
      <c r="O2664" s="6">
        <v>0.05</v>
      </c>
      <c r="P2664" s="5">
        <v>78.06</v>
      </c>
      <c r="Q2664" s="5">
        <f t="shared" si="164"/>
        <v>291.44099999999997</v>
      </c>
      <c r="R2664" s="5">
        <f t="shared" si="165"/>
        <v>156.12</v>
      </c>
      <c r="S2664" s="5">
        <f t="shared" si="166"/>
        <v>135.32099999999997</v>
      </c>
      <c r="T2664" s="7">
        <f t="shared" si="167"/>
        <v>0.46431696295305047</v>
      </c>
    </row>
    <row r="2665" spans="1:20" ht="15.6">
      <c r="A2665" s="2">
        <v>1192</v>
      </c>
      <c r="B2665" s="3">
        <v>46381</v>
      </c>
      <c r="C2665" s="4">
        <f>YEAR(SalesDataTable[[#This Row],[Order Date]])</f>
        <v>2026</v>
      </c>
      <c r="D2665" s="16" t="str">
        <f>"Q"&amp;ROUNDUP(MONTH(SalesDataTable[[#This Row],[Order Date]])/3,0)</f>
        <v>Q4</v>
      </c>
      <c r="E2665" s="4">
        <f>MONTH(SalesDataTable[[#This Row],[Order Date]])</f>
        <v>12</v>
      </c>
      <c r="F2665" s="16" t="str">
        <f>TEXT(SalesDataTable[[#This Row],[Order Date]],"MMM")</f>
        <v>Dec</v>
      </c>
      <c r="G2665" s="4" t="s">
        <v>20</v>
      </c>
      <c r="H2665" s="4" t="s">
        <v>47</v>
      </c>
      <c r="I2665" s="4" t="s">
        <v>8</v>
      </c>
      <c r="J2665" s="4" t="s">
        <v>16</v>
      </c>
      <c r="K2665" s="4" t="s">
        <v>34</v>
      </c>
      <c r="L2665" s="4" t="s">
        <v>35</v>
      </c>
      <c r="M2665" s="8">
        <v>6</v>
      </c>
      <c r="N2665" s="5">
        <v>39.49</v>
      </c>
      <c r="O2665" s="6">
        <v>0.05</v>
      </c>
      <c r="P2665" s="5">
        <v>14.49</v>
      </c>
      <c r="Q2665" s="5">
        <f t="shared" si="164"/>
        <v>225.09299999999999</v>
      </c>
      <c r="R2665" s="5">
        <f t="shared" si="165"/>
        <v>86.94</v>
      </c>
      <c r="S2665" s="5">
        <f t="shared" si="166"/>
        <v>138.15299999999999</v>
      </c>
      <c r="T2665" s="7">
        <f t="shared" si="167"/>
        <v>0.61375964601298127</v>
      </c>
    </row>
    <row r="2666" spans="1:20" ht="15.6">
      <c r="A2666" s="2">
        <v>3852</v>
      </c>
      <c r="B2666" s="3">
        <v>46381</v>
      </c>
      <c r="C2666" s="4">
        <f>YEAR(SalesDataTable[[#This Row],[Order Date]])</f>
        <v>2026</v>
      </c>
      <c r="D2666" s="16" t="str">
        <f>"Q"&amp;ROUNDUP(MONTH(SalesDataTable[[#This Row],[Order Date]])/3,0)</f>
        <v>Q4</v>
      </c>
      <c r="E2666" s="4">
        <f>MONTH(SalesDataTable[[#This Row],[Order Date]])</f>
        <v>12</v>
      </c>
      <c r="F2666" s="16" t="str">
        <f>TEXT(SalesDataTable[[#This Row],[Order Date]],"MMM")</f>
        <v>Dec</v>
      </c>
      <c r="G2666" s="4" t="s">
        <v>11</v>
      </c>
      <c r="H2666" s="4" t="s">
        <v>12</v>
      </c>
      <c r="I2666" s="4" t="s">
        <v>19</v>
      </c>
      <c r="J2666" s="4" t="s">
        <v>16</v>
      </c>
      <c r="K2666" s="4" t="s">
        <v>34</v>
      </c>
      <c r="L2666" s="4" t="s">
        <v>42</v>
      </c>
      <c r="M2666" s="8">
        <v>1</v>
      </c>
      <c r="N2666" s="5">
        <v>35.54</v>
      </c>
      <c r="O2666" s="6">
        <v>0.1</v>
      </c>
      <c r="P2666" s="5">
        <v>13.63</v>
      </c>
      <c r="Q2666" s="5">
        <f t="shared" si="164"/>
        <v>31.986000000000001</v>
      </c>
      <c r="R2666" s="5">
        <f t="shared" si="165"/>
        <v>13.63</v>
      </c>
      <c r="S2666" s="5">
        <f t="shared" si="166"/>
        <v>18.356000000000002</v>
      </c>
      <c r="T2666" s="7">
        <f t="shared" si="167"/>
        <v>0.5738760707809667</v>
      </c>
    </row>
    <row r="2667" spans="1:20" ht="15.6">
      <c r="A2667" s="2">
        <v>4507</v>
      </c>
      <c r="B2667" s="3">
        <v>46381</v>
      </c>
      <c r="C2667" s="4">
        <f>YEAR(SalesDataTable[[#This Row],[Order Date]])</f>
        <v>2026</v>
      </c>
      <c r="D2667" s="16" t="str">
        <f>"Q"&amp;ROUNDUP(MONTH(SalesDataTable[[#This Row],[Order Date]])/3,0)</f>
        <v>Q4</v>
      </c>
      <c r="E2667" s="4">
        <f>MONTH(SalesDataTable[[#This Row],[Order Date]])</f>
        <v>12</v>
      </c>
      <c r="F2667" s="16" t="str">
        <f>TEXT(SalesDataTable[[#This Row],[Order Date]],"MMM")</f>
        <v>Dec</v>
      </c>
      <c r="G2667" s="4" t="s">
        <v>6</v>
      </c>
      <c r="H2667" s="4" t="s">
        <v>43</v>
      </c>
      <c r="I2667" s="4" t="s">
        <v>28</v>
      </c>
      <c r="J2667" s="4" t="s">
        <v>3</v>
      </c>
      <c r="K2667" s="4" t="s">
        <v>14</v>
      </c>
      <c r="L2667" s="4" t="s">
        <v>48</v>
      </c>
      <c r="M2667" s="8">
        <v>2</v>
      </c>
      <c r="N2667" s="5">
        <v>167.21</v>
      </c>
      <c r="O2667" s="6">
        <v>0.05</v>
      </c>
      <c r="P2667" s="5">
        <v>88.23</v>
      </c>
      <c r="Q2667" s="5">
        <f t="shared" si="164"/>
        <v>317.69900000000001</v>
      </c>
      <c r="R2667" s="5">
        <f t="shared" si="165"/>
        <v>176.46</v>
      </c>
      <c r="S2667" s="5">
        <f t="shared" si="166"/>
        <v>141.239</v>
      </c>
      <c r="T2667" s="7">
        <f t="shared" si="167"/>
        <v>0.44456860109726504</v>
      </c>
    </row>
    <row r="2668" spans="1:20" ht="15.6">
      <c r="A2668" s="2">
        <v>260</v>
      </c>
      <c r="B2668" s="3">
        <v>46382</v>
      </c>
      <c r="C2668" s="4">
        <f>YEAR(SalesDataTable[[#This Row],[Order Date]])</f>
        <v>2026</v>
      </c>
      <c r="D2668" s="16" t="str">
        <f>"Q"&amp;ROUNDUP(MONTH(SalesDataTable[[#This Row],[Order Date]])/3,0)</f>
        <v>Q4</v>
      </c>
      <c r="E2668" s="4">
        <f>MONTH(SalesDataTable[[#This Row],[Order Date]])</f>
        <v>12</v>
      </c>
      <c r="F2668" s="16" t="str">
        <f>TEXT(SalesDataTable[[#This Row],[Order Date]],"MMM")</f>
        <v>Dec</v>
      </c>
      <c r="G2668" s="4" t="s">
        <v>11</v>
      </c>
      <c r="H2668" s="4" t="s">
        <v>12</v>
      </c>
      <c r="I2668" s="4" t="s">
        <v>2</v>
      </c>
      <c r="J2668" s="4" t="s">
        <v>16</v>
      </c>
      <c r="K2668" s="4" t="s">
        <v>9</v>
      </c>
      <c r="L2668" s="4" t="s">
        <v>46</v>
      </c>
      <c r="M2668" s="8">
        <v>1</v>
      </c>
      <c r="N2668" s="5">
        <v>71.89</v>
      </c>
      <c r="O2668" s="6">
        <v>0.1</v>
      </c>
      <c r="P2668" s="5">
        <v>31.88</v>
      </c>
      <c r="Q2668" s="5">
        <f t="shared" si="164"/>
        <v>64.701000000000008</v>
      </c>
      <c r="R2668" s="5">
        <f t="shared" si="165"/>
        <v>31.88</v>
      </c>
      <c r="S2668" s="5">
        <f t="shared" si="166"/>
        <v>32.821000000000012</v>
      </c>
      <c r="T2668" s="7">
        <f t="shared" si="167"/>
        <v>0.50727191233520363</v>
      </c>
    </row>
    <row r="2669" spans="1:20" ht="15.6">
      <c r="A2669" s="2">
        <v>1659</v>
      </c>
      <c r="B2669" s="3">
        <v>46382</v>
      </c>
      <c r="C2669" s="4">
        <f>YEAR(SalesDataTable[[#This Row],[Order Date]])</f>
        <v>2026</v>
      </c>
      <c r="D2669" s="16" t="str">
        <f>"Q"&amp;ROUNDUP(MONTH(SalesDataTable[[#This Row],[Order Date]])/3,0)</f>
        <v>Q4</v>
      </c>
      <c r="E2669" s="4">
        <f>MONTH(SalesDataTable[[#This Row],[Order Date]])</f>
        <v>12</v>
      </c>
      <c r="F2669" s="16" t="str">
        <f>TEXT(SalesDataTable[[#This Row],[Order Date]],"MMM")</f>
        <v>Dec</v>
      </c>
      <c r="G2669" s="4" t="s">
        <v>0</v>
      </c>
      <c r="H2669" s="4" t="s">
        <v>50</v>
      </c>
      <c r="I2669" s="4" t="s">
        <v>19</v>
      </c>
      <c r="J2669" s="4" t="s">
        <v>13</v>
      </c>
      <c r="K2669" s="4" t="s">
        <v>14</v>
      </c>
      <c r="L2669" s="4" t="s">
        <v>44</v>
      </c>
      <c r="M2669" s="8">
        <v>1</v>
      </c>
      <c r="N2669" s="5">
        <v>133.56</v>
      </c>
      <c r="O2669" s="6">
        <v>0.05</v>
      </c>
      <c r="P2669" s="5">
        <v>68.739999999999995</v>
      </c>
      <c r="Q2669" s="5">
        <f t="shared" si="164"/>
        <v>126.88199999999999</v>
      </c>
      <c r="R2669" s="5">
        <f t="shared" si="165"/>
        <v>68.739999999999995</v>
      </c>
      <c r="S2669" s="5">
        <f t="shared" si="166"/>
        <v>58.141999999999996</v>
      </c>
      <c r="T2669" s="7">
        <f t="shared" si="167"/>
        <v>0.4582367869358932</v>
      </c>
    </row>
    <row r="2670" spans="1:20" ht="15.6">
      <c r="A2670" s="2">
        <v>3188</v>
      </c>
      <c r="B2670" s="3">
        <v>46382</v>
      </c>
      <c r="C2670" s="4">
        <f>YEAR(SalesDataTable[[#This Row],[Order Date]])</f>
        <v>2026</v>
      </c>
      <c r="D2670" s="16" t="str">
        <f>"Q"&amp;ROUNDUP(MONTH(SalesDataTable[[#This Row],[Order Date]])/3,0)</f>
        <v>Q4</v>
      </c>
      <c r="E2670" s="4">
        <f>MONTH(SalesDataTable[[#This Row],[Order Date]])</f>
        <v>12</v>
      </c>
      <c r="F2670" s="16" t="str">
        <f>TEXT(SalesDataTable[[#This Row],[Order Date]],"MMM")</f>
        <v>Dec</v>
      </c>
      <c r="G2670" s="4" t="s">
        <v>20</v>
      </c>
      <c r="H2670" s="4" t="s">
        <v>31</v>
      </c>
      <c r="I2670" s="4" t="s">
        <v>28</v>
      </c>
      <c r="J2670" s="4" t="s">
        <v>13</v>
      </c>
      <c r="K2670" s="4" t="s">
        <v>23</v>
      </c>
      <c r="L2670" s="4" t="s">
        <v>51</v>
      </c>
      <c r="M2670" s="8">
        <v>2</v>
      </c>
      <c r="N2670" s="5">
        <v>122.28</v>
      </c>
      <c r="O2670" s="6">
        <v>0.1</v>
      </c>
      <c r="P2670" s="5">
        <v>61.64</v>
      </c>
      <c r="Q2670" s="5">
        <f t="shared" si="164"/>
        <v>220.10400000000001</v>
      </c>
      <c r="R2670" s="5">
        <f t="shared" si="165"/>
        <v>123.28</v>
      </c>
      <c r="S2670" s="5">
        <f t="shared" si="166"/>
        <v>96.824000000000012</v>
      </c>
      <c r="T2670" s="7">
        <f t="shared" si="167"/>
        <v>0.43990113764402283</v>
      </c>
    </row>
    <row r="2671" spans="1:20" ht="15.6">
      <c r="A2671" s="2">
        <v>3673</v>
      </c>
      <c r="B2671" s="3">
        <v>46382</v>
      </c>
      <c r="C2671" s="4">
        <f>YEAR(SalesDataTable[[#This Row],[Order Date]])</f>
        <v>2026</v>
      </c>
      <c r="D2671" s="16" t="str">
        <f>"Q"&amp;ROUNDUP(MONTH(SalesDataTable[[#This Row],[Order Date]])/3,0)</f>
        <v>Q4</v>
      </c>
      <c r="E2671" s="4">
        <f>MONTH(SalesDataTable[[#This Row],[Order Date]])</f>
        <v>12</v>
      </c>
      <c r="F2671" s="16" t="str">
        <f>TEXT(SalesDataTable[[#This Row],[Order Date]],"MMM")</f>
        <v>Dec</v>
      </c>
      <c r="G2671" s="4" t="s">
        <v>0</v>
      </c>
      <c r="H2671" s="4" t="s">
        <v>50</v>
      </c>
      <c r="I2671" s="4" t="s">
        <v>2</v>
      </c>
      <c r="J2671" s="4" t="s">
        <v>16</v>
      </c>
      <c r="K2671" s="4" t="s">
        <v>34</v>
      </c>
      <c r="L2671" s="4" t="s">
        <v>35</v>
      </c>
      <c r="M2671" s="8">
        <v>1</v>
      </c>
      <c r="N2671" s="5">
        <v>40.619999999999997</v>
      </c>
      <c r="O2671" s="6">
        <v>0</v>
      </c>
      <c r="P2671" s="5">
        <v>14.62</v>
      </c>
      <c r="Q2671" s="5">
        <f t="shared" si="164"/>
        <v>40.619999999999997</v>
      </c>
      <c r="R2671" s="5">
        <f t="shared" si="165"/>
        <v>14.62</v>
      </c>
      <c r="S2671" s="5">
        <f t="shared" si="166"/>
        <v>26</v>
      </c>
      <c r="T2671" s="7">
        <f t="shared" si="167"/>
        <v>0.64007877892663712</v>
      </c>
    </row>
    <row r="2672" spans="1:20" ht="15.6">
      <c r="A2672" s="2">
        <v>3805</v>
      </c>
      <c r="B2672" s="3">
        <v>46382</v>
      </c>
      <c r="C2672" s="4">
        <f>YEAR(SalesDataTable[[#This Row],[Order Date]])</f>
        <v>2026</v>
      </c>
      <c r="D2672" s="16" t="str">
        <f>"Q"&amp;ROUNDUP(MONTH(SalesDataTable[[#This Row],[Order Date]])/3,0)</f>
        <v>Q4</v>
      </c>
      <c r="E2672" s="4">
        <f>MONTH(SalesDataTable[[#This Row],[Order Date]])</f>
        <v>12</v>
      </c>
      <c r="F2672" s="16" t="str">
        <f>TEXT(SalesDataTable[[#This Row],[Order Date]],"MMM")</f>
        <v>Dec</v>
      </c>
      <c r="G2672" s="4" t="s">
        <v>20</v>
      </c>
      <c r="H2672" s="4" t="s">
        <v>21</v>
      </c>
      <c r="I2672" s="4" t="s">
        <v>8</v>
      </c>
      <c r="J2672" s="4" t="s">
        <v>16</v>
      </c>
      <c r="K2672" s="4" t="s">
        <v>14</v>
      </c>
      <c r="L2672" s="4" t="s">
        <v>32</v>
      </c>
      <c r="M2672" s="8">
        <v>8</v>
      </c>
      <c r="N2672" s="5">
        <v>45.54</v>
      </c>
      <c r="O2672" s="6">
        <v>0.15</v>
      </c>
      <c r="P2672" s="5">
        <v>18.54</v>
      </c>
      <c r="Q2672" s="5">
        <f t="shared" si="164"/>
        <v>309.67199999999997</v>
      </c>
      <c r="R2672" s="5">
        <f t="shared" si="165"/>
        <v>148.32</v>
      </c>
      <c r="S2672" s="5">
        <f t="shared" si="166"/>
        <v>161.35199999999998</v>
      </c>
      <c r="T2672" s="7">
        <f t="shared" si="167"/>
        <v>0.52104161822831896</v>
      </c>
    </row>
    <row r="2673" spans="1:20" ht="15.6">
      <c r="A2673" s="2">
        <v>3945</v>
      </c>
      <c r="B2673" s="3">
        <v>46382</v>
      </c>
      <c r="C2673" s="4">
        <f>YEAR(SalesDataTable[[#This Row],[Order Date]])</f>
        <v>2026</v>
      </c>
      <c r="D2673" s="16" t="str">
        <f>"Q"&amp;ROUNDUP(MONTH(SalesDataTable[[#This Row],[Order Date]])/3,0)</f>
        <v>Q4</v>
      </c>
      <c r="E2673" s="4">
        <f>MONTH(SalesDataTable[[#This Row],[Order Date]])</f>
        <v>12</v>
      </c>
      <c r="F2673" s="16" t="str">
        <f>TEXT(SalesDataTable[[#This Row],[Order Date]],"MMM")</f>
        <v>Dec</v>
      </c>
      <c r="G2673" s="4" t="s">
        <v>20</v>
      </c>
      <c r="H2673" s="4" t="s">
        <v>47</v>
      </c>
      <c r="I2673" s="4" t="s">
        <v>8</v>
      </c>
      <c r="J2673" s="4" t="s">
        <v>16</v>
      </c>
      <c r="K2673" s="4" t="s">
        <v>4</v>
      </c>
      <c r="L2673" s="4" t="s">
        <v>22</v>
      </c>
      <c r="M2673" s="8">
        <v>4</v>
      </c>
      <c r="N2673" s="5">
        <v>50.96</v>
      </c>
      <c r="O2673" s="6">
        <v>0.1</v>
      </c>
      <c r="P2673" s="5">
        <v>22.14</v>
      </c>
      <c r="Q2673" s="5">
        <f t="shared" si="164"/>
        <v>183.45600000000002</v>
      </c>
      <c r="R2673" s="5">
        <f t="shared" si="165"/>
        <v>88.56</v>
      </c>
      <c r="S2673" s="5">
        <f t="shared" si="166"/>
        <v>94.896000000000015</v>
      </c>
      <c r="T2673" s="7">
        <f t="shared" si="167"/>
        <v>0.51726844583987441</v>
      </c>
    </row>
    <row r="2674" spans="1:20" ht="15.6">
      <c r="A2674" s="2">
        <v>4266</v>
      </c>
      <c r="B2674" s="3">
        <v>46382</v>
      </c>
      <c r="C2674" s="4">
        <f>YEAR(SalesDataTable[[#This Row],[Order Date]])</f>
        <v>2026</v>
      </c>
      <c r="D2674" s="16" t="str">
        <f>"Q"&amp;ROUNDUP(MONTH(SalesDataTable[[#This Row],[Order Date]])/3,0)</f>
        <v>Q4</v>
      </c>
      <c r="E2674" s="4">
        <f>MONTH(SalesDataTable[[#This Row],[Order Date]])</f>
        <v>12</v>
      </c>
      <c r="F2674" s="16" t="str">
        <f>TEXT(SalesDataTable[[#This Row],[Order Date]],"MMM")</f>
        <v>Dec</v>
      </c>
      <c r="G2674" s="4" t="s">
        <v>6</v>
      </c>
      <c r="H2674" s="4" t="s">
        <v>7</v>
      </c>
      <c r="I2674" s="4" t="s">
        <v>2</v>
      </c>
      <c r="J2674" s="4" t="s">
        <v>13</v>
      </c>
      <c r="K2674" s="4" t="s">
        <v>4</v>
      </c>
      <c r="L2674" s="4" t="s">
        <v>26</v>
      </c>
      <c r="M2674" s="8">
        <v>4</v>
      </c>
      <c r="N2674" s="5">
        <v>40.19</v>
      </c>
      <c r="O2674" s="6">
        <v>0.15</v>
      </c>
      <c r="P2674" s="5">
        <v>16.55</v>
      </c>
      <c r="Q2674" s="5">
        <f t="shared" si="164"/>
        <v>136.64599999999999</v>
      </c>
      <c r="R2674" s="5">
        <f t="shared" si="165"/>
        <v>66.2</v>
      </c>
      <c r="S2674" s="5">
        <f t="shared" si="166"/>
        <v>70.445999999999984</v>
      </c>
      <c r="T2674" s="7">
        <f t="shared" si="167"/>
        <v>0.51553649576277383</v>
      </c>
    </row>
    <row r="2675" spans="1:20" ht="15.6">
      <c r="A2675" s="2">
        <v>606</v>
      </c>
      <c r="B2675" s="3">
        <v>46383</v>
      </c>
      <c r="C2675" s="4">
        <f>YEAR(SalesDataTable[[#This Row],[Order Date]])</f>
        <v>2026</v>
      </c>
      <c r="D2675" s="16" t="str">
        <f>"Q"&amp;ROUNDUP(MONTH(SalesDataTable[[#This Row],[Order Date]])/3,0)</f>
        <v>Q4</v>
      </c>
      <c r="E2675" s="4">
        <f>MONTH(SalesDataTable[[#This Row],[Order Date]])</f>
        <v>12</v>
      </c>
      <c r="F2675" s="16" t="str">
        <f>TEXT(SalesDataTable[[#This Row],[Order Date]],"MMM")</f>
        <v>Dec</v>
      </c>
      <c r="G2675" s="4" t="s">
        <v>6</v>
      </c>
      <c r="H2675" s="4" t="s">
        <v>43</v>
      </c>
      <c r="I2675" s="4" t="s">
        <v>2</v>
      </c>
      <c r="J2675" s="4" t="s">
        <v>13</v>
      </c>
      <c r="K2675" s="4" t="s">
        <v>23</v>
      </c>
      <c r="L2675" s="4" t="s">
        <v>24</v>
      </c>
      <c r="M2675" s="8">
        <v>3</v>
      </c>
      <c r="N2675" s="5">
        <v>333.84</v>
      </c>
      <c r="O2675" s="6">
        <v>0</v>
      </c>
      <c r="P2675" s="5">
        <v>193.05</v>
      </c>
      <c r="Q2675" s="5">
        <f t="shared" si="164"/>
        <v>1001.52</v>
      </c>
      <c r="R2675" s="5">
        <f t="shared" si="165"/>
        <v>579.15000000000009</v>
      </c>
      <c r="S2675" s="5">
        <f t="shared" si="166"/>
        <v>422.36999999999989</v>
      </c>
      <c r="T2675" s="7">
        <f t="shared" si="167"/>
        <v>0.42172897196261672</v>
      </c>
    </row>
    <row r="2676" spans="1:20" ht="15.6">
      <c r="A2676" s="2">
        <v>1166</v>
      </c>
      <c r="B2676" s="3">
        <v>46383</v>
      </c>
      <c r="C2676" s="4">
        <f>YEAR(SalesDataTable[[#This Row],[Order Date]])</f>
        <v>2026</v>
      </c>
      <c r="D2676" s="16" t="str">
        <f>"Q"&amp;ROUNDUP(MONTH(SalesDataTable[[#This Row],[Order Date]])/3,0)</f>
        <v>Q4</v>
      </c>
      <c r="E2676" s="4">
        <f>MONTH(SalesDataTable[[#This Row],[Order Date]])</f>
        <v>12</v>
      </c>
      <c r="F2676" s="16" t="str">
        <f>TEXT(SalesDataTable[[#This Row],[Order Date]],"MMM")</f>
        <v>Dec</v>
      </c>
      <c r="G2676" s="4" t="s">
        <v>11</v>
      </c>
      <c r="H2676" s="4" t="s">
        <v>52</v>
      </c>
      <c r="I2676" s="4" t="s">
        <v>28</v>
      </c>
      <c r="J2676" s="4" t="s">
        <v>3</v>
      </c>
      <c r="K2676" s="4" t="s">
        <v>23</v>
      </c>
      <c r="L2676" s="4" t="s">
        <v>29</v>
      </c>
      <c r="M2676" s="8">
        <v>2</v>
      </c>
      <c r="N2676" s="5">
        <v>198.94</v>
      </c>
      <c r="O2676" s="6">
        <v>0.15</v>
      </c>
      <c r="P2676" s="5">
        <v>102.32</v>
      </c>
      <c r="Q2676" s="5">
        <f t="shared" si="164"/>
        <v>338.19799999999998</v>
      </c>
      <c r="R2676" s="5">
        <f t="shared" si="165"/>
        <v>204.64</v>
      </c>
      <c r="S2676" s="5">
        <f t="shared" si="166"/>
        <v>133.55799999999999</v>
      </c>
      <c r="T2676" s="7">
        <f t="shared" si="167"/>
        <v>0.39491067362905752</v>
      </c>
    </row>
    <row r="2677" spans="1:20" ht="15.6">
      <c r="A2677" s="2">
        <v>1913</v>
      </c>
      <c r="B2677" s="3">
        <v>46383</v>
      </c>
      <c r="C2677" s="4">
        <f>YEAR(SalesDataTable[[#This Row],[Order Date]])</f>
        <v>2026</v>
      </c>
      <c r="D2677" s="16" t="str">
        <f>"Q"&amp;ROUNDUP(MONTH(SalesDataTable[[#This Row],[Order Date]])/3,0)</f>
        <v>Q4</v>
      </c>
      <c r="E2677" s="4">
        <f>MONTH(SalesDataTable[[#This Row],[Order Date]])</f>
        <v>12</v>
      </c>
      <c r="F2677" s="16" t="str">
        <f>TEXT(SalesDataTable[[#This Row],[Order Date]],"MMM")</f>
        <v>Dec</v>
      </c>
      <c r="G2677" s="4" t="s">
        <v>11</v>
      </c>
      <c r="H2677" s="4" t="s">
        <v>25</v>
      </c>
      <c r="I2677" s="4" t="s">
        <v>28</v>
      </c>
      <c r="J2677" s="4" t="s">
        <v>13</v>
      </c>
      <c r="K2677" s="4" t="s">
        <v>34</v>
      </c>
      <c r="L2677" s="4" t="s">
        <v>42</v>
      </c>
      <c r="M2677" s="8">
        <v>3</v>
      </c>
      <c r="N2677" s="5">
        <v>35.979999999999997</v>
      </c>
      <c r="O2677" s="6">
        <v>0</v>
      </c>
      <c r="P2677" s="5">
        <v>13.6</v>
      </c>
      <c r="Q2677" s="5">
        <f t="shared" si="164"/>
        <v>107.94</v>
      </c>
      <c r="R2677" s="5">
        <f t="shared" si="165"/>
        <v>40.799999999999997</v>
      </c>
      <c r="S2677" s="5">
        <f t="shared" si="166"/>
        <v>67.14</v>
      </c>
      <c r="T2677" s="7">
        <f t="shared" si="167"/>
        <v>0.62201222901612008</v>
      </c>
    </row>
    <row r="2678" spans="1:20" ht="15.6">
      <c r="A2678" s="2">
        <v>2402</v>
      </c>
      <c r="B2678" s="3">
        <v>46383</v>
      </c>
      <c r="C2678" s="4">
        <f>YEAR(SalesDataTable[[#This Row],[Order Date]])</f>
        <v>2026</v>
      </c>
      <c r="D2678" s="16" t="str">
        <f>"Q"&amp;ROUNDUP(MONTH(SalesDataTable[[#This Row],[Order Date]])/3,0)</f>
        <v>Q4</v>
      </c>
      <c r="E2678" s="4">
        <f>MONTH(SalesDataTable[[#This Row],[Order Date]])</f>
        <v>12</v>
      </c>
      <c r="F2678" s="16" t="str">
        <f>TEXT(SalesDataTable[[#This Row],[Order Date]],"MMM")</f>
        <v>Dec</v>
      </c>
      <c r="G2678" s="4" t="s">
        <v>6</v>
      </c>
      <c r="H2678" s="4" t="s">
        <v>49</v>
      </c>
      <c r="I2678" s="4" t="s">
        <v>28</v>
      </c>
      <c r="J2678" s="4" t="s">
        <v>13</v>
      </c>
      <c r="K2678" s="4" t="s">
        <v>14</v>
      </c>
      <c r="L2678" s="4" t="s">
        <v>44</v>
      </c>
      <c r="M2678" s="8">
        <v>6</v>
      </c>
      <c r="N2678" s="5">
        <v>133.4</v>
      </c>
      <c r="O2678" s="6">
        <v>0.1</v>
      </c>
      <c r="P2678" s="5">
        <v>66.3</v>
      </c>
      <c r="Q2678" s="5">
        <f t="shared" si="164"/>
        <v>720.36000000000013</v>
      </c>
      <c r="R2678" s="5">
        <f t="shared" si="165"/>
        <v>397.79999999999995</v>
      </c>
      <c r="S2678" s="5">
        <f t="shared" si="166"/>
        <v>322.56000000000017</v>
      </c>
      <c r="T2678" s="7">
        <f t="shared" si="167"/>
        <v>0.44777611194402817</v>
      </c>
    </row>
    <row r="2679" spans="1:20" ht="15.6">
      <c r="A2679" s="2">
        <v>3192</v>
      </c>
      <c r="B2679" s="3">
        <v>46383</v>
      </c>
      <c r="C2679" s="4">
        <f>YEAR(SalesDataTable[[#This Row],[Order Date]])</f>
        <v>2026</v>
      </c>
      <c r="D2679" s="16" t="str">
        <f>"Q"&amp;ROUNDUP(MONTH(SalesDataTable[[#This Row],[Order Date]])/3,0)</f>
        <v>Q4</v>
      </c>
      <c r="E2679" s="4">
        <f>MONTH(SalesDataTable[[#This Row],[Order Date]])</f>
        <v>12</v>
      </c>
      <c r="F2679" s="16" t="str">
        <f>TEXT(SalesDataTable[[#This Row],[Order Date]],"MMM")</f>
        <v>Dec</v>
      </c>
      <c r="G2679" s="4" t="s">
        <v>20</v>
      </c>
      <c r="H2679" s="4" t="s">
        <v>31</v>
      </c>
      <c r="I2679" s="4" t="s">
        <v>2</v>
      </c>
      <c r="J2679" s="4" t="s">
        <v>3</v>
      </c>
      <c r="K2679" s="4" t="s">
        <v>9</v>
      </c>
      <c r="L2679" s="4" t="s">
        <v>10</v>
      </c>
      <c r="M2679" s="8">
        <v>2</v>
      </c>
      <c r="N2679" s="5">
        <v>93.45</v>
      </c>
      <c r="O2679" s="6">
        <v>0</v>
      </c>
      <c r="P2679" s="5">
        <v>45.75</v>
      </c>
      <c r="Q2679" s="5">
        <f t="shared" si="164"/>
        <v>186.9</v>
      </c>
      <c r="R2679" s="5">
        <f t="shared" si="165"/>
        <v>91.5</v>
      </c>
      <c r="S2679" s="5">
        <f t="shared" si="166"/>
        <v>95.4</v>
      </c>
      <c r="T2679" s="7">
        <f t="shared" si="167"/>
        <v>0.5104333868378812</v>
      </c>
    </row>
    <row r="2680" spans="1:20" ht="15.6">
      <c r="A2680" s="2">
        <v>3721</v>
      </c>
      <c r="B2680" s="3">
        <v>46383</v>
      </c>
      <c r="C2680" s="4">
        <f>YEAR(SalesDataTable[[#This Row],[Order Date]])</f>
        <v>2026</v>
      </c>
      <c r="D2680" s="16" t="str">
        <f>"Q"&amp;ROUNDUP(MONTH(SalesDataTable[[#This Row],[Order Date]])/3,0)</f>
        <v>Q4</v>
      </c>
      <c r="E2680" s="4">
        <f>MONTH(SalesDataTable[[#This Row],[Order Date]])</f>
        <v>12</v>
      </c>
      <c r="F2680" s="16" t="str">
        <f>TEXT(SalesDataTable[[#This Row],[Order Date]],"MMM")</f>
        <v>Dec</v>
      </c>
      <c r="G2680" s="4" t="s">
        <v>11</v>
      </c>
      <c r="H2680" s="4" t="s">
        <v>25</v>
      </c>
      <c r="I2680" s="4" t="s">
        <v>28</v>
      </c>
      <c r="J2680" s="4" t="s">
        <v>13</v>
      </c>
      <c r="K2680" s="4" t="s">
        <v>34</v>
      </c>
      <c r="L2680" s="4" t="s">
        <v>45</v>
      </c>
      <c r="M2680" s="8">
        <v>1</v>
      </c>
      <c r="N2680" s="5">
        <v>49.79</v>
      </c>
      <c r="O2680" s="6">
        <v>0.2</v>
      </c>
      <c r="P2680" s="5">
        <v>21.87</v>
      </c>
      <c r="Q2680" s="5">
        <f t="shared" si="164"/>
        <v>39.832000000000001</v>
      </c>
      <c r="R2680" s="5">
        <f t="shared" si="165"/>
        <v>21.87</v>
      </c>
      <c r="S2680" s="5">
        <f t="shared" si="166"/>
        <v>17.962</v>
      </c>
      <c r="T2680" s="7">
        <f t="shared" si="167"/>
        <v>0.45094396465153641</v>
      </c>
    </row>
    <row r="2681" spans="1:20" ht="15.6">
      <c r="A2681" s="2">
        <v>3882</v>
      </c>
      <c r="B2681" s="3">
        <v>46383</v>
      </c>
      <c r="C2681" s="4">
        <f>YEAR(SalesDataTable[[#This Row],[Order Date]])</f>
        <v>2026</v>
      </c>
      <c r="D2681" s="16" t="str">
        <f>"Q"&amp;ROUNDUP(MONTH(SalesDataTable[[#This Row],[Order Date]])/3,0)</f>
        <v>Q4</v>
      </c>
      <c r="E2681" s="4">
        <f>MONTH(SalesDataTable[[#This Row],[Order Date]])</f>
        <v>12</v>
      </c>
      <c r="F2681" s="16" t="str">
        <f>TEXT(SalesDataTable[[#This Row],[Order Date]],"MMM")</f>
        <v>Dec</v>
      </c>
      <c r="G2681" s="4" t="s">
        <v>20</v>
      </c>
      <c r="H2681" s="4" t="s">
        <v>33</v>
      </c>
      <c r="I2681" s="4" t="s">
        <v>28</v>
      </c>
      <c r="J2681" s="4" t="s">
        <v>3</v>
      </c>
      <c r="K2681" s="4" t="s">
        <v>9</v>
      </c>
      <c r="L2681" s="4" t="s">
        <v>46</v>
      </c>
      <c r="M2681" s="8">
        <v>3</v>
      </c>
      <c r="N2681" s="5">
        <v>70.430000000000007</v>
      </c>
      <c r="O2681" s="6">
        <v>0.1</v>
      </c>
      <c r="P2681" s="5">
        <v>32.869999999999997</v>
      </c>
      <c r="Q2681" s="5">
        <f t="shared" si="164"/>
        <v>190.16100000000003</v>
      </c>
      <c r="R2681" s="5">
        <f t="shared" si="165"/>
        <v>98.609999999999985</v>
      </c>
      <c r="S2681" s="5">
        <f t="shared" si="166"/>
        <v>91.551000000000045</v>
      </c>
      <c r="T2681" s="7">
        <f t="shared" si="167"/>
        <v>0.48143941186678674</v>
      </c>
    </row>
    <row r="2682" spans="1:20" ht="15.6">
      <c r="A2682" s="2">
        <v>4945</v>
      </c>
      <c r="B2682" s="3">
        <v>46383</v>
      </c>
      <c r="C2682" s="4">
        <f>YEAR(SalesDataTable[[#This Row],[Order Date]])</f>
        <v>2026</v>
      </c>
      <c r="D2682" s="16" t="str">
        <f>"Q"&amp;ROUNDUP(MONTH(SalesDataTable[[#This Row],[Order Date]])/3,0)</f>
        <v>Q4</v>
      </c>
      <c r="E2682" s="4">
        <f>MONTH(SalesDataTable[[#This Row],[Order Date]])</f>
        <v>12</v>
      </c>
      <c r="F2682" s="16" t="str">
        <f>TEXT(SalesDataTable[[#This Row],[Order Date]],"MMM")</f>
        <v>Dec</v>
      </c>
      <c r="G2682" s="4" t="s">
        <v>11</v>
      </c>
      <c r="H2682" s="4" t="s">
        <v>12</v>
      </c>
      <c r="I2682" s="4" t="s">
        <v>2</v>
      </c>
      <c r="J2682" s="4" t="s">
        <v>16</v>
      </c>
      <c r="K2682" s="4" t="s">
        <v>23</v>
      </c>
      <c r="L2682" s="4" t="s">
        <v>40</v>
      </c>
      <c r="M2682" s="8">
        <v>2</v>
      </c>
      <c r="N2682" s="5">
        <v>82.04</v>
      </c>
      <c r="O2682" s="6">
        <v>0.1</v>
      </c>
      <c r="P2682" s="5">
        <v>38.880000000000003</v>
      </c>
      <c r="Q2682" s="5">
        <f t="shared" si="164"/>
        <v>147.67200000000003</v>
      </c>
      <c r="R2682" s="5">
        <f t="shared" si="165"/>
        <v>77.760000000000005</v>
      </c>
      <c r="S2682" s="5">
        <f t="shared" si="166"/>
        <v>69.91200000000002</v>
      </c>
      <c r="T2682" s="7">
        <f t="shared" si="167"/>
        <v>0.47342759629449055</v>
      </c>
    </row>
    <row r="2683" spans="1:20" ht="15.6">
      <c r="A2683" s="2">
        <v>5084</v>
      </c>
      <c r="B2683" s="3">
        <v>46383</v>
      </c>
      <c r="C2683" s="4">
        <f>YEAR(SalesDataTable[[#This Row],[Order Date]])</f>
        <v>2026</v>
      </c>
      <c r="D2683" s="16" t="str">
        <f>"Q"&amp;ROUNDUP(MONTH(SalesDataTable[[#This Row],[Order Date]])/3,0)</f>
        <v>Q4</v>
      </c>
      <c r="E2683" s="4">
        <f>MONTH(SalesDataTable[[#This Row],[Order Date]])</f>
        <v>12</v>
      </c>
      <c r="F2683" s="16" t="str">
        <f>TEXT(SalesDataTable[[#This Row],[Order Date]],"MMM")</f>
        <v>Dec</v>
      </c>
      <c r="G2683" s="4" t="s">
        <v>6</v>
      </c>
      <c r="H2683" s="4" t="s">
        <v>41</v>
      </c>
      <c r="I2683" s="4" t="s">
        <v>28</v>
      </c>
      <c r="J2683" s="4" t="s">
        <v>3</v>
      </c>
      <c r="K2683" s="4" t="s">
        <v>14</v>
      </c>
      <c r="L2683" s="4" t="s">
        <v>15</v>
      </c>
      <c r="M2683" s="8">
        <v>1</v>
      </c>
      <c r="N2683" s="5">
        <v>35.409999999999997</v>
      </c>
      <c r="O2683" s="6">
        <v>0.2</v>
      </c>
      <c r="P2683" s="5">
        <v>13.54</v>
      </c>
      <c r="Q2683" s="5">
        <f t="shared" si="164"/>
        <v>28.327999999999999</v>
      </c>
      <c r="R2683" s="5">
        <f t="shared" si="165"/>
        <v>13.54</v>
      </c>
      <c r="S2683" s="5">
        <f t="shared" si="166"/>
        <v>14.788</v>
      </c>
      <c r="T2683" s="7">
        <f t="shared" si="167"/>
        <v>0.5220276757977973</v>
      </c>
    </row>
    <row r="2684" spans="1:20" ht="15.6">
      <c r="A2684" s="2">
        <v>246</v>
      </c>
      <c r="B2684" s="3">
        <v>46384</v>
      </c>
      <c r="C2684" s="4">
        <f>YEAR(SalesDataTable[[#This Row],[Order Date]])</f>
        <v>2026</v>
      </c>
      <c r="D2684" s="16" t="str">
        <f>"Q"&amp;ROUNDUP(MONTH(SalesDataTable[[#This Row],[Order Date]])/3,0)</f>
        <v>Q4</v>
      </c>
      <c r="E2684" s="4">
        <f>MONTH(SalesDataTable[[#This Row],[Order Date]])</f>
        <v>12</v>
      </c>
      <c r="F2684" s="16" t="str">
        <f>TEXT(SalesDataTable[[#This Row],[Order Date]],"MMM")</f>
        <v>Dec</v>
      </c>
      <c r="G2684" s="4" t="s">
        <v>20</v>
      </c>
      <c r="H2684" s="4" t="s">
        <v>31</v>
      </c>
      <c r="I2684" s="4" t="s">
        <v>28</v>
      </c>
      <c r="J2684" s="4" t="s">
        <v>16</v>
      </c>
      <c r="K2684" s="4" t="s">
        <v>4</v>
      </c>
      <c r="L2684" s="4" t="s">
        <v>26</v>
      </c>
      <c r="M2684" s="8">
        <v>1</v>
      </c>
      <c r="N2684" s="5">
        <v>41.06</v>
      </c>
      <c r="O2684" s="6">
        <v>0.1</v>
      </c>
      <c r="P2684" s="5">
        <v>16.23</v>
      </c>
      <c r="Q2684" s="5">
        <f t="shared" si="164"/>
        <v>36.954000000000001</v>
      </c>
      <c r="R2684" s="5">
        <f t="shared" si="165"/>
        <v>16.23</v>
      </c>
      <c r="S2684" s="5">
        <f t="shared" si="166"/>
        <v>20.724</v>
      </c>
      <c r="T2684" s="7">
        <f t="shared" si="167"/>
        <v>0.5608053255398604</v>
      </c>
    </row>
    <row r="2685" spans="1:20" ht="15.6">
      <c r="A2685" s="2">
        <v>537</v>
      </c>
      <c r="B2685" s="3">
        <v>46384</v>
      </c>
      <c r="C2685" s="4">
        <f>YEAR(SalesDataTable[[#This Row],[Order Date]])</f>
        <v>2026</v>
      </c>
      <c r="D2685" s="16" t="str">
        <f>"Q"&amp;ROUNDUP(MONTH(SalesDataTable[[#This Row],[Order Date]])/3,0)</f>
        <v>Q4</v>
      </c>
      <c r="E2685" s="4">
        <f>MONTH(SalesDataTable[[#This Row],[Order Date]])</f>
        <v>12</v>
      </c>
      <c r="F2685" s="16" t="str">
        <f>TEXT(SalesDataTable[[#This Row],[Order Date]],"MMM")</f>
        <v>Dec</v>
      </c>
      <c r="G2685" s="4" t="s">
        <v>20</v>
      </c>
      <c r="H2685" s="4" t="s">
        <v>33</v>
      </c>
      <c r="I2685" s="4" t="s">
        <v>8</v>
      </c>
      <c r="J2685" s="4" t="s">
        <v>16</v>
      </c>
      <c r="K2685" s="4" t="s">
        <v>9</v>
      </c>
      <c r="L2685" s="4" t="s">
        <v>10</v>
      </c>
      <c r="M2685" s="8">
        <v>12</v>
      </c>
      <c r="N2685" s="5">
        <v>90.29</v>
      </c>
      <c r="O2685" s="6">
        <v>0.1</v>
      </c>
      <c r="P2685" s="5">
        <v>45.76</v>
      </c>
      <c r="Q2685" s="5">
        <f t="shared" si="164"/>
        <v>975.13200000000006</v>
      </c>
      <c r="R2685" s="5">
        <f t="shared" si="165"/>
        <v>549.12</v>
      </c>
      <c r="S2685" s="5">
        <f t="shared" si="166"/>
        <v>426.01200000000006</v>
      </c>
      <c r="T2685" s="7">
        <f t="shared" si="167"/>
        <v>0.43687623829389255</v>
      </c>
    </row>
    <row r="2686" spans="1:20" ht="15.6">
      <c r="A2686" s="2">
        <v>968</v>
      </c>
      <c r="B2686" s="3">
        <v>46384</v>
      </c>
      <c r="C2686" s="4">
        <f>YEAR(SalesDataTable[[#This Row],[Order Date]])</f>
        <v>2026</v>
      </c>
      <c r="D2686" s="16" t="str">
        <f>"Q"&amp;ROUNDUP(MONTH(SalesDataTable[[#This Row],[Order Date]])/3,0)</f>
        <v>Q4</v>
      </c>
      <c r="E2686" s="4">
        <f>MONTH(SalesDataTable[[#This Row],[Order Date]])</f>
        <v>12</v>
      </c>
      <c r="F2686" s="16" t="str">
        <f>TEXT(SalesDataTable[[#This Row],[Order Date]],"MMM")</f>
        <v>Dec</v>
      </c>
      <c r="G2686" s="4" t="s">
        <v>6</v>
      </c>
      <c r="H2686" s="4" t="s">
        <v>43</v>
      </c>
      <c r="I2686" s="4" t="s">
        <v>19</v>
      </c>
      <c r="J2686" s="4" t="s">
        <v>13</v>
      </c>
      <c r="K2686" s="4" t="s">
        <v>4</v>
      </c>
      <c r="L2686" s="4" t="s">
        <v>30</v>
      </c>
      <c r="M2686" s="8">
        <v>1</v>
      </c>
      <c r="N2686" s="5">
        <v>103.13</v>
      </c>
      <c r="O2686" s="6">
        <v>0.15</v>
      </c>
      <c r="P2686" s="5">
        <v>50.06</v>
      </c>
      <c r="Q2686" s="5">
        <f t="shared" si="164"/>
        <v>87.660499999999999</v>
      </c>
      <c r="R2686" s="5">
        <f t="shared" si="165"/>
        <v>50.06</v>
      </c>
      <c r="S2686" s="5">
        <f t="shared" si="166"/>
        <v>37.600499999999997</v>
      </c>
      <c r="T2686" s="7">
        <f t="shared" si="167"/>
        <v>0.42893321393329947</v>
      </c>
    </row>
    <row r="2687" spans="1:20" ht="15.6">
      <c r="A2687" s="2">
        <v>1234</v>
      </c>
      <c r="B2687" s="3">
        <v>46384</v>
      </c>
      <c r="C2687" s="4">
        <f>YEAR(SalesDataTable[[#This Row],[Order Date]])</f>
        <v>2026</v>
      </c>
      <c r="D2687" s="16" t="str">
        <f>"Q"&amp;ROUNDUP(MONTH(SalesDataTable[[#This Row],[Order Date]])/3,0)</f>
        <v>Q4</v>
      </c>
      <c r="E2687" s="4">
        <f>MONTH(SalesDataTable[[#This Row],[Order Date]])</f>
        <v>12</v>
      </c>
      <c r="F2687" s="16" t="str">
        <f>TEXT(SalesDataTable[[#This Row],[Order Date]],"MMM")</f>
        <v>Dec</v>
      </c>
      <c r="G2687" s="4" t="s">
        <v>20</v>
      </c>
      <c r="H2687" s="4" t="s">
        <v>47</v>
      </c>
      <c r="I2687" s="4" t="s">
        <v>2</v>
      </c>
      <c r="J2687" s="4" t="s">
        <v>3</v>
      </c>
      <c r="K2687" s="4" t="s">
        <v>4</v>
      </c>
      <c r="L2687" s="4" t="s">
        <v>5</v>
      </c>
      <c r="M2687" s="8">
        <v>1</v>
      </c>
      <c r="N2687" s="5">
        <v>81.39</v>
      </c>
      <c r="O2687" s="6">
        <v>0.05</v>
      </c>
      <c r="P2687" s="5">
        <v>43.54</v>
      </c>
      <c r="Q2687" s="5">
        <f t="shared" si="164"/>
        <v>77.320499999999996</v>
      </c>
      <c r="R2687" s="5">
        <f t="shared" si="165"/>
        <v>43.54</v>
      </c>
      <c r="S2687" s="5">
        <f t="shared" si="166"/>
        <v>33.780499999999996</v>
      </c>
      <c r="T2687" s="7">
        <f t="shared" si="167"/>
        <v>0.43688931137279247</v>
      </c>
    </row>
    <row r="2688" spans="1:20" ht="15.6">
      <c r="A2688" s="2">
        <v>2061</v>
      </c>
      <c r="B2688" s="3">
        <v>46384</v>
      </c>
      <c r="C2688" s="4">
        <f>YEAR(SalesDataTable[[#This Row],[Order Date]])</f>
        <v>2026</v>
      </c>
      <c r="D2688" s="16" t="str">
        <f>"Q"&amp;ROUNDUP(MONTH(SalesDataTable[[#This Row],[Order Date]])/3,0)</f>
        <v>Q4</v>
      </c>
      <c r="E2688" s="4">
        <f>MONTH(SalesDataTable[[#This Row],[Order Date]])</f>
        <v>12</v>
      </c>
      <c r="F2688" s="16" t="str">
        <f>TEXT(SalesDataTable[[#This Row],[Order Date]],"MMM")</f>
        <v>Dec</v>
      </c>
      <c r="G2688" s="4" t="s">
        <v>0</v>
      </c>
      <c r="H2688" s="4" t="s">
        <v>50</v>
      </c>
      <c r="I2688" s="4" t="s">
        <v>28</v>
      </c>
      <c r="J2688" s="4" t="s">
        <v>3</v>
      </c>
      <c r="K2688" s="4" t="s">
        <v>23</v>
      </c>
      <c r="L2688" s="4" t="s">
        <v>24</v>
      </c>
      <c r="M2688" s="8">
        <v>2</v>
      </c>
      <c r="N2688" s="5">
        <v>342.78</v>
      </c>
      <c r="O2688" s="6">
        <v>0</v>
      </c>
      <c r="P2688" s="5">
        <v>197.89</v>
      </c>
      <c r="Q2688" s="5">
        <f t="shared" si="164"/>
        <v>685.56</v>
      </c>
      <c r="R2688" s="5">
        <f t="shared" si="165"/>
        <v>395.78</v>
      </c>
      <c r="S2688" s="5">
        <f t="shared" si="166"/>
        <v>289.77999999999997</v>
      </c>
      <c r="T2688" s="7">
        <f t="shared" si="167"/>
        <v>0.4226909387945621</v>
      </c>
    </row>
    <row r="2689" spans="1:20" ht="15.6">
      <c r="A2689" s="2">
        <v>2219</v>
      </c>
      <c r="B2689" s="3">
        <v>46384</v>
      </c>
      <c r="C2689" s="4">
        <f>YEAR(SalesDataTable[[#This Row],[Order Date]])</f>
        <v>2026</v>
      </c>
      <c r="D2689" s="16" t="str">
        <f>"Q"&amp;ROUNDUP(MONTH(SalesDataTable[[#This Row],[Order Date]])/3,0)</f>
        <v>Q4</v>
      </c>
      <c r="E2689" s="4">
        <f>MONTH(SalesDataTable[[#This Row],[Order Date]])</f>
        <v>12</v>
      </c>
      <c r="F2689" s="16" t="str">
        <f>TEXT(SalesDataTable[[#This Row],[Order Date]],"MMM")</f>
        <v>Dec</v>
      </c>
      <c r="G2689" s="4" t="s">
        <v>6</v>
      </c>
      <c r="H2689" s="4" t="s">
        <v>49</v>
      </c>
      <c r="I2689" s="4" t="s">
        <v>2</v>
      </c>
      <c r="J2689" s="4" t="s">
        <v>3</v>
      </c>
      <c r="K2689" s="4" t="s">
        <v>9</v>
      </c>
      <c r="L2689" s="4" t="s">
        <v>17</v>
      </c>
      <c r="M2689" s="8">
        <v>1</v>
      </c>
      <c r="N2689" s="5">
        <v>147</v>
      </c>
      <c r="O2689" s="6">
        <v>0.15</v>
      </c>
      <c r="P2689" s="5">
        <v>79.58</v>
      </c>
      <c r="Q2689" s="5">
        <f t="shared" si="164"/>
        <v>124.95</v>
      </c>
      <c r="R2689" s="5">
        <f t="shared" si="165"/>
        <v>79.58</v>
      </c>
      <c r="S2689" s="5">
        <f t="shared" si="166"/>
        <v>45.370000000000005</v>
      </c>
      <c r="T2689" s="7">
        <f t="shared" si="167"/>
        <v>0.36310524209683875</v>
      </c>
    </row>
    <row r="2690" spans="1:20" ht="15.6">
      <c r="A2690" s="2">
        <v>2651</v>
      </c>
      <c r="B2690" s="3">
        <v>46384</v>
      </c>
      <c r="C2690" s="4">
        <f>YEAR(SalesDataTable[[#This Row],[Order Date]])</f>
        <v>2026</v>
      </c>
      <c r="D2690" s="16" t="str">
        <f>"Q"&amp;ROUNDUP(MONTH(SalesDataTable[[#This Row],[Order Date]])/3,0)</f>
        <v>Q4</v>
      </c>
      <c r="E2690" s="4">
        <f>MONTH(SalesDataTable[[#This Row],[Order Date]])</f>
        <v>12</v>
      </c>
      <c r="F2690" s="16" t="str">
        <f>TEXT(SalesDataTable[[#This Row],[Order Date]],"MMM")</f>
        <v>Dec</v>
      </c>
      <c r="G2690" s="4" t="s">
        <v>0</v>
      </c>
      <c r="H2690" s="4" t="s">
        <v>50</v>
      </c>
      <c r="I2690" s="4" t="s">
        <v>2</v>
      </c>
      <c r="J2690" s="4" t="s">
        <v>13</v>
      </c>
      <c r="K2690" s="4" t="s">
        <v>14</v>
      </c>
      <c r="L2690" s="4" t="s">
        <v>32</v>
      </c>
      <c r="M2690" s="8">
        <v>1</v>
      </c>
      <c r="N2690" s="5">
        <v>45.69</v>
      </c>
      <c r="O2690" s="6">
        <v>0.2</v>
      </c>
      <c r="P2690" s="5">
        <v>18.829999999999998</v>
      </c>
      <c r="Q2690" s="5">
        <f t="shared" ref="Q2690:Q2708" si="168">M2690*N2690*(1-O2690)</f>
        <v>36.552</v>
      </c>
      <c r="R2690" s="5">
        <f t="shared" ref="R2690:R2708" si="169">M2690*P2690</f>
        <v>18.829999999999998</v>
      </c>
      <c r="S2690" s="5">
        <f t="shared" ref="S2690:S2708" si="170">Q2690-R2690</f>
        <v>17.722000000000001</v>
      </c>
      <c r="T2690" s="7">
        <f t="shared" ref="T2690:T2708" si="171">IFERROR(S2690/Q2690,0)</f>
        <v>0.48484351061501429</v>
      </c>
    </row>
    <row r="2691" spans="1:20" ht="15.6">
      <c r="A2691" s="2">
        <v>3173</v>
      </c>
      <c r="B2691" s="3">
        <v>46384</v>
      </c>
      <c r="C2691" s="4">
        <f>YEAR(SalesDataTable[[#This Row],[Order Date]])</f>
        <v>2026</v>
      </c>
      <c r="D2691" s="16" t="str">
        <f>"Q"&amp;ROUNDUP(MONTH(SalesDataTable[[#This Row],[Order Date]])/3,0)</f>
        <v>Q4</v>
      </c>
      <c r="E2691" s="4">
        <f>MONTH(SalesDataTable[[#This Row],[Order Date]])</f>
        <v>12</v>
      </c>
      <c r="F2691" s="16" t="str">
        <f>TEXT(SalesDataTable[[#This Row],[Order Date]],"MMM")</f>
        <v>Dec</v>
      </c>
      <c r="G2691" s="4" t="s">
        <v>6</v>
      </c>
      <c r="H2691" s="4" t="s">
        <v>43</v>
      </c>
      <c r="I2691" s="4" t="s">
        <v>28</v>
      </c>
      <c r="J2691" s="4" t="s">
        <v>3</v>
      </c>
      <c r="K2691" s="4" t="s">
        <v>4</v>
      </c>
      <c r="L2691" s="4" t="s">
        <v>26</v>
      </c>
      <c r="M2691" s="8">
        <v>1</v>
      </c>
      <c r="N2691" s="5">
        <v>39.69</v>
      </c>
      <c r="O2691" s="6">
        <v>0</v>
      </c>
      <c r="P2691" s="5">
        <v>17.09</v>
      </c>
      <c r="Q2691" s="5">
        <f t="shared" si="168"/>
        <v>39.69</v>
      </c>
      <c r="R2691" s="5">
        <f t="shared" si="169"/>
        <v>17.09</v>
      </c>
      <c r="S2691" s="5">
        <f t="shared" si="170"/>
        <v>22.599999999999998</v>
      </c>
      <c r="T2691" s="7">
        <f t="shared" si="171"/>
        <v>0.56941295036533135</v>
      </c>
    </row>
    <row r="2692" spans="1:20" ht="15.6">
      <c r="A2692" s="2">
        <v>3409</v>
      </c>
      <c r="B2692" s="3">
        <v>46384</v>
      </c>
      <c r="C2692" s="4">
        <f>YEAR(SalesDataTable[[#This Row],[Order Date]])</f>
        <v>2026</v>
      </c>
      <c r="D2692" s="16" t="str">
        <f>"Q"&amp;ROUNDUP(MONTH(SalesDataTable[[#This Row],[Order Date]])/3,0)</f>
        <v>Q4</v>
      </c>
      <c r="E2692" s="4">
        <f>MONTH(SalesDataTable[[#This Row],[Order Date]])</f>
        <v>12</v>
      </c>
      <c r="F2692" s="16" t="str">
        <f>TEXT(SalesDataTable[[#This Row],[Order Date]],"MMM")</f>
        <v>Dec</v>
      </c>
      <c r="G2692" s="4" t="s">
        <v>20</v>
      </c>
      <c r="H2692" s="4" t="s">
        <v>21</v>
      </c>
      <c r="I2692" s="4" t="s">
        <v>2</v>
      </c>
      <c r="J2692" s="4" t="s">
        <v>13</v>
      </c>
      <c r="K2692" s="4" t="s">
        <v>23</v>
      </c>
      <c r="L2692" s="4" t="s">
        <v>51</v>
      </c>
      <c r="M2692" s="8">
        <v>5</v>
      </c>
      <c r="N2692" s="5">
        <v>122.42</v>
      </c>
      <c r="O2692" s="6">
        <v>0</v>
      </c>
      <c r="P2692" s="5">
        <v>60.8</v>
      </c>
      <c r="Q2692" s="5">
        <f t="shared" si="168"/>
        <v>612.1</v>
      </c>
      <c r="R2692" s="5">
        <f t="shared" si="169"/>
        <v>304</v>
      </c>
      <c r="S2692" s="5">
        <f t="shared" si="170"/>
        <v>308.10000000000002</v>
      </c>
      <c r="T2692" s="7">
        <f t="shared" si="171"/>
        <v>0.50334912595981052</v>
      </c>
    </row>
    <row r="2693" spans="1:20" ht="15.6">
      <c r="A2693" s="2">
        <v>3535</v>
      </c>
      <c r="B2693" s="3">
        <v>46384</v>
      </c>
      <c r="C2693" s="4">
        <f>YEAR(SalesDataTable[[#This Row],[Order Date]])</f>
        <v>2026</v>
      </c>
      <c r="D2693" s="16" t="str">
        <f>"Q"&amp;ROUNDUP(MONTH(SalesDataTable[[#This Row],[Order Date]])/3,0)</f>
        <v>Q4</v>
      </c>
      <c r="E2693" s="4">
        <f>MONTH(SalesDataTable[[#This Row],[Order Date]])</f>
        <v>12</v>
      </c>
      <c r="F2693" s="16" t="str">
        <f>TEXT(SalesDataTable[[#This Row],[Order Date]],"MMM")</f>
        <v>Dec</v>
      </c>
      <c r="G2693" s="4" t="s">
        <v>6</v>
      </c>
      <c r="H2693" s="4" t="s">
        <v>27</v>
      </c>
      <c r="I2693" s="4" t="s">
        <v>19</v>
      </c>
      <c r="J2693" s="4" t="s">
        <v>13</v>
      </c>
      <c r="K2693" s="4" t="s">
        <v>14</v>
      </c>
      <c r="L2693" s="4" t="s">
        <v>15</v>
      </c>
      <c r="M2693" s="8">
        <v>1</v>
      </c>
      <c r="N2693" s="5">
        <v>37.03</v>
      </c>
      <c r="O2693" s="6">
        <v>0.15</v>
      </c>
      <c r="P2693" s="5">
        <v>13.53</v>
      </c>
      <c r="Q2693" s="5">
        <f t="shared" si="168"/>
        <v>31.4755</v>
      </c>
      <c r="R2693" s="5">
        <f t="shared" si="169"/>
        <v>13.53</v>
      </c>
      <c r="S2693" s="5">
        <f t="shared" si="170"/>
        <v>17.945500000000003</v>
      </c>
      <c r="T2693" s="7">
        <f t="shared" si="171"/>
        <v>0.57014185636447401</v>
      </c>
    </row>
    <row r="2694" spans="1:20" ht="15.6">
      <c r="A2694" s="2">
        <v>5134</v>
      </c>
      <c r="B2694" s="3">
        <v>46384</v>
      </c>
      <c r="C2694" s="4">
        <f>YEAR(SalesDataTable[[#This Row],[Order Date]])</f>
        <v>2026</v>
      </c>
      <c r="D2694" s="16" t="str">
        <f>"Q"&amp;ROUNDUP(MONTH(SalesDataTable[[#This Row],[Order Date]])/3,0)</f>
        <v>Q4</v>
      </c>
      <c r="E2694" s="4">
        <f>MONTH(SalesDataTable[[#This Row],[Order Date]])</f>
        <v>12</v>
      </c>
      <c r="F2694" s="16" t="str">
        <f>TEXT(SalesDataTable[[#This Row],[Order Date]],"MMM")</f>
        <v>Dec</v>
      </c>
      <c r="G2694" s="4" t="s">
        <v>6</v>
      </c>
      <c r="H2694" s="4" t="s">
        <v>49</v>
      </c>
      <c r="I2694" s="4" t="s">
        <v>19</v>
      </c>
      <c r="J2694" s="4" t="s">
        <v>3</v>
      </c>
      <c r="K2694" s="4" t="s">
        <v>9</v>
      </c>
      <c r="L2694" s="4" t="s">
        <v>10</v>
      </c>
      <c r="M2694" s="8">
        <v>1</v>
      </c>
      <c r="N2694" s="5">
        <v>90.99</v>
      </c>
      <c r="O2694" s="6">
        <v>0.05</v>
      </c>
      <c r="P2694" s="5">
        <v>44.78</v>
      </c>
      <c r="Q2694" s="5">
        <f t="shared" si="168"/>
        <v>86.440499999999986</v>
      </c>
      <c r="R2694" s="5">
        <f t="shared" si="169"/>
        <v>44.78</v>
      </c>
      <c r="S2694" s="5">
        <f t="shared" si="170"/>
        <v>41.660499999999985</v>
      </c>
      <c r="T2694" s="7">
        <f t="shared" si="171"/>
        <v>0.48195579618350187</v>
      </c>
    </row>
    <row r="2695" spans="1:20" ht="15.6">
      <c r="A2695" s="2">
        <v>2011</v>
      </c>
      <c r="B2695" s="3">
        <v>46385</v>
      </c>
      <c r="C2695" s="4">
        <f>YEAR(SalesDataTable[[#This Row],[Order Date]])</f>
        <v>2026</v>
      </c>
      <c r="D2695" s="16" t="str">
        <f>"Q"&amp;ROUNDUP(MONTH(SalesDataTable[[#This Row],[Order Date]])/3,0)</f>
        <v>Q4</v>
      </c>
      <c r="E2695" s="4">
        <f>MONTH(SalesDataTable[[#This Row],[Order Date]])</f>
        <v>12</v>
      </c>
      <c r="F2695" s="16" t="str">
        <f>TEXT(SalesDataTable[[#This Row],[Order Date]],"MMM")</f>
        <v>Dec</v>
      </c>
      <c r="G2695" s="4" t="s">
        <v>6</v>
      </c>
      <c r="H2695" s="4" t="s">
        <v>41</v>
      </c>
      <c r="I2695" s="4" t="s">
        <v>2</v>
      </c>
      <c r="J2695" s="4" t="s">
        <v>3</v>
      </c>
      <c r="K2695" s="4" t="s">
        <v>9</v>
      </c>
      <c r="L2695" s="4" t="s">
        <v>10</v>
      </c>
      <c r="M2695" s="8">
        <v>1</v>
      </c>
      <c r="N2695" s="5">
        <v>90.81</v>
      </c>
      <c r="O2695" s="6">
        <v>0.1</v>
      </c>
      <c r="P2695" s="5">
        <v>46.53</v>
      </c>
      <c r="Q2695" s="5">
        <f t="shared" si="168"/>
        <v>81.728999999999999</v>
      </c>
      <c r="R2695" s="5">
        <f t="shared" si="169"/>
        <v>46.53</v>
      </c>
      <c r="S2695" s="5">
        <f t="shared" si="170"/>
        <v>35.198999999999998</v>
      </c>
      <c r="T2695" s="7">
        <f t="shared" si="171"/>
        <v>0.43067944059024332</v>
      </c>
    </row>
    <row r="2696" spans="1:20" ht="15.6">
      <c r="A2696" s="2">
        <v>2477</v>
      </c>
      <c r="B2696" s="3">
        <v>46385</v>
      </c>
      <c r="C2696" s="4">
        <f>YEAR(SalesDataTable[[#This Row],[Order Date]])</f>
        <v>2026</v>
      </c>
      <c r="D2696" s="16" t="str">
        <f>"Q"&amp;ROUNDUP(MONTH(SalesDataTable[[#This Row],[Order Date]])/3,0)</f>
        <v>Q4</v>
      </c>
      <c r="E2696" s="4">
        <f>MONTH(SalesDataTable[[#This Row],[Order Date]])</f>
        <v>12</v>
      </c>
      <c r="F2696" s="16" t="str">
        <f>TEXT(SalesDataTable[[#This Row],[Order Date]],"MMM")</f>
        <v>Dec</v>
      </c>
      <c r="G2696" s="4" t="s">
        <v>0</v>
      </c>
      <c r="H2696" s="4" t="s">
        <v>50</v>
      </c>
      <c r="I2696" s="4" t="s">
        <v>19</v>
      </c>
      <c r="J2696" s="4" t="s">
        <v>13</v>
      </c>
      <c r="K2696" s="4" t="s">
        <v>4</v>
      </c>
      <c r="L2696" s="4" t="s">
        <v>26</v>
      </c>
      <c r="M2696" s="8">
        <v>1</v>
      </c>
      <c r="N2696" s="5">
        <v>41.28</v>
      </c>
      <c r="O2696" s="6">
        <v>0.15</v>
      </c>
      <c r="P2696" s="5">
        <v>16.41</v>
      </c>
      <c r="Q2696" s="5">
        <f t="shared" si="168"/>
        <v>35.088000000000001</v>
      </c>
      <c r="R2696" s="5">
        <f t="shared" si="169"/>
        <v>16.41</v>
      </c>
      <c r="S2696" s="5">
        <f t="shared" si="170"/>
        <v>18.678000000000001</v>
      </c>
      <c r="T2696" s="7">
        <f t="shared" si="171"/>
        <v>0.53231874145006841</v>
      </c>
    </row>
    <row r="2697" spans="1:20" ht="15.6">
      <c r="A2697" s="2">
        <v>2745</v>
      </c>
      <c r="B2697" s="3">
        <v>46385</v>
      </c>
      <c r="C2697" s="4">
        <f>YEAR(SalesDataTable[[#This Row],[Order Date]])</f>
        <v>2026</v>
      </c>
      <c r="D2697" s="16" t="str">
        <f>"Q"&amp;ROUNDUP(MONTH(SalesDataTable[[#This Row],[Order Date]])/3,0)</f>
        <v>Q4</v>
      </c>
      <c r="E2697" s="4">
        <f>MONTH(SalesDataTable[[#This Row],[Order Date]])</f>
        <v>12</v>
      </c>
      <c r="F2697" s="16" t="str">
        <f>TEXT(SalesDataTable[[#This Row],[Order Date]],"MMM")</f>
        <v>Dec</v>
      </c>
      <c r="G2697" s="4" t="s">
        <v>20</v>
      </c>
      <c r="H2697" s="4" t="s">
        <v>47</v>
      </c>
      <c r="I2697" s="4" t="s">
        <v>28</v>
      </c>
      <c r="J2697" s="4" t="s">
        <v>16</v>
      </c>
      <c r="K2697" s="4" t="s">
        <v>14</v>
      </c>
      <c r="L2697" s="4" t="s">
        <v>32</v>
      </c>
      <c r="M2697" s="8">
        <v>1</v>
      </c>
      <c r="N2697" s="5">
        <v>46.07</v>
      </c>
      <c r="O2697" s="6">
        <v>0</v>
      </c>
      <c r="P2697" s="5">
        <v>18.420000000000002</v>
      </c>
      <c r="Q2697" s="5">
        <f t="shared" si="168"/>
        <v>46.07</v>
      </c>
      <c r="R2697" s="5">
        <f t="shared" si="169"/>
        <v>18.420000000000002</v>
      </c>
      <c r="S2697" s="5">
        <f t="shared" si="170"/>
        <v>27.65</v>
      </c>
      <c r="T2697" s="7">
        <f t="shared" si="171"/>
        <v>0.60017364879531143</v>
      </c>
    </row>
    <row r="2698" spans="1:20" ht="15.6">
      <c r="A2698" s="2">
        <v>4427</v>
      </c>
      <c r="B2698" s="3">
        <v>46385</v>
      </c>
      <c r="C2698" s="4">
        <f>YEAR(SalesDataTable[[#This Row],[Order Date]])</f>
        <v>2026</v>
      </c>
      <c r="D2698" s="16" t="str">
        <f>"Q"&amp;ROUNDUP(MONTH(SalesDataTable[[#This Row],[Order Date]])/3,0)</f>
        <v>Q4</v>
      </c>
      <c r="E2698" s="4">
        <f>MONTH(SalesDataTable[[#This Row],[Order Date]])</f>
        <v>12</v>
      </c>
      <c r="F2698" s="16" t="str">
        <f>TEXT(SalesDataTable[[#This Row],[Order Date]],"MMM")</f>
        <v>Dec</v>
      </c>
      <c r="G2698" s="4" t="s">
        <v>6</v>
      </c>
      <c r="H2698" s="4" t="s">
        <v>43</v>
      </c>
      <c r="I2698" s="4" t="s">
        <v>19</v>
      </c>
      <c r="J2698" s="4" t="s">
        <v>16</v>
      </c>
      <c r="K2698" s="4" t="s">
        <v>9</v>
      </c>
      <c r="L2698" s="4" t="s">
        <v>17</v>
      </c>
      <c r="M2698" s="8">
        <v>1</v>
      </c>
      <c r="N2698" s="5">
        <v>147.29</v>
      </c>
      <c r="O2698" s="6">
        <v>0.1</v>
      </c>
      <c r="P2698" s="5">
        <v>78.2</v>
      </c>
      <c r="Q2698" s="5">
        <f t="shared" si="168"/>
        <v>132.56100000000001</v>
      </c>
      <c r="R2698" s="5">
        <f t="shared" si="169"/>
        <v>78.2</v>
      </c>
      <c r="S2698" s="5">
        <f t="shared" si="170"/>
        <v>54.361000000000004</v>
      </c>
      <c r="T2698" s="7">
        <f t="shared" si="171"/>
        <v>0.4100829052285363</v>
      </c>
    </row>
    <row r="2699" spans="1:20" ht="15.6">
      <c r="A2699" s="2">
        <v>377</v>
      </c>
      <c r="B2699" s="3">
        <v>46386</v>
      </c>
      <c r="C2699" s="4">
        <f>YEAR(SalesDataTable[[#This Row],[Order Date]])</f>
        <v>2026</v>
      </c>
      <c r="D2699" s="16" t="str">
        <f>"Q"&amp;ROUNDUP(MONTH(SalesDataTable[[#This Row],[Order Date]])/3,0)</f>
        <v>Q4</v>
      </c>
      <c r="E2699" s="4">
        <f>MONTH(SalesDataTable[[#This Row],[Order Date]])</f>
        <v>12</v>
      </c>
      <c r="F2699" s="16" t="str">
        <f>TEXT(SalesDataTable[[#This Row],[Order Date]],"MMM")</f>
        <v>Dec</v>
      </c>
      <c r="G2699" s="4" t="s">
        <v>20</v>
      </c>
      <c r="H2699" s="4" t="s">
        <v>47</v>
      </c>
      <c r="I2699" s="4" t="s">
        <v>2</v>
      </c>
      <c r="J2699" s="4" t="s">
        <v>13</v>
      </c>
      <c r="K2699" s="4" t="s">
        <v>4</v>
      </c>
      <c r="L2699" s="4" t="s">
        <v>26</v>
      </c>
      <c r="M2699" s="8">
        <v>1</v>
      </c>
      <c r="N2699" s="5">
        <v>40.82</v>
      </c>
      <c r="O2699" s="6">
        <v>0.1</v>
      </c>
      <c r="P2699" s="5">
        <v>17.2</v>
      </c>
      <c r="Q2699" s="5">
        <f t="shared" si="168"/>
        <v>36.738</v>
      </c>
      <c r="R2699" s="5">
        <f t="shared" si="169"/>
        <v>17.2</v>
      </c>
      <c r="S2699" s="5">
        <f t="shared" si="170"/>
        <v>19.538</v>
      </c>
      <c r="T2699" s="7">
        <f t="shared" si="171"/>
        <v>0.53181991398551909</v>
      </c>
    </row>
    <row r="2700" spans="1:20" ht="15.6">
      <c r="A2700" s="2">
        <v>1530</v>
      </c>
      <c r="B2700" s="3">
        <v>46386</v>
      </c>
      <c r="C2700" s="4">
        <f>YEAR(SalesDataTable[[#This Row],[Order Date]])</f>
        <v>2026</v>
      </c>
      <c r="D2700" s="16" t="str">
        <f>"Q"&amp;ROUNDUP(MONTH(SalesDataTable[[#This Row],[Order Date]])/3,0)</f>
        <v>Q4</v>
      </c>
      <c r="E2700" s="4">
        <f>MONTH(SalesDataTable[[#This Row],[Order Date]])</f>
        <v>12</v>
      </c>
      <c r="F2700" s="16" t="str">
        <f>TEXT(SalesDataTable[[#This Row],[Order Date]],"MMM")</f>
        <v>Dec</v>
      </c>
      <c r="G2700" s="4" t="s">
        <v>20</v>
      </c>
      <c r="H2700" s="4" t="s">
        <v>31</v>
      </c>
      <c r="I2700" s="4" t="s">
        <v>2</v>
      </c>
      <c r="J2700" s="4" t="s">
        <v>13</v>
      </c>
      <c r="K2700" s="4" t="s">
        <v>34</v>
      </c>
      <c r="L2700" s="4" t="s">
        <v>45</v>
      </c>
      <c r="M2700" s="8">
        <v>3</v>
      </c>
      <c r="N2700" s="5">
        <v>50.72</v>
      </c>
      <c r="O2700" s="6">
        <v>0</v>
      </c>
      <c r="P2700" s="5">
        <v>22.3</v>
      </c>
      <c r="Q2700" s="5">
        <f t="shared" si="168"/>
        <v>152.16</v>
      </c>
      <c r="R2700" s="5">
        <f t="shared" si="169"/>
        <v>66.900000000000006</v>
      </c>
      <c r="S2700" s="5">
        <f t="shared" si="170"/>
        <v>85.259999999999991</v>
      </c>
      <c r="T2700" s="7">
        <f t="shared" si="171"/>
        <v>0.56033123028391163</v>
      </c>
    </row>
    <row r="2701" spans="1:20" ht="15.6">
      <c r="A2701" s="2">
        <v>2135</v>
      </c>
      <c r="B2701" s="3">
        <v>46386</v>
      </c>
      <c r="C2701" s="4">
        <f>YEAR(SalesDataTable[[#This Row],[Order Date]])</f>
        <v>2026</v>
      </c>
      <c r="D2701" s="16" t="str">
        <f>"Q"&amp;ROUNDUP(MONTH(SalesDataTable[[#This Row],[Order Date]])/3,0)</f>
        <v>Q4</v>
      </c>
      <c r="E2701" s="4">
        <f>MONTH(SalesDataTable[[#This Row],[Order Date]])</f>
        <v>12</v>
      </c>
      <c r="F2701" s="16" t="str">
        <f>TEXT(SalesDataTable[[#This Row],[Order Date]],"MMM")</f>
        <v>Dec</v>
      </c>
      <c r="G2701" s="4" t="s">
        <v>6</v>
      </c>
      <c r="H2701" s="4" t="s">
        <v>43</v>
      </c>
      <c r="I2701" s="4" t="s">
        <v>28</v>
      </c>
      <c r="J2701" s="4" t="s">
        <v>16</v>
      </c>
      <c r="K2701" s="4" t="s">
        <v>23</v>
      </c>
      <c r="L2701" s="4" t="s">
        <v>29</v>
      </c>
      <c r="M2701" s="8">
        <v>3</v>
      </c>
      <c r="N2701" s="5">
        <v>194.7</v>
      </c>
      <c r="O2701" s="6">
        <v>0.1</v>
      </c>
      <c r="P2701" s="5">
        <v>102.62</v>
      </c>
      <c r="Q2701" s="5">
        <f t="shared" si="168"/>
        <v>525.68999999999994</v>
      </c>
      <c r="R2701" s="5">
        <f t="shared" si="169"/>
        <v>307.86</v>
      </c>
      <c r="S2701" s="5">
        <f t="shared" si="170"/>
        <v>217.82999999999993</v>
      </c>
      <c r="T2701" s="7">
        <f t="shared" si="171"/>
        <v>0.41436968555612613</v>
      </c>
    </row>
    <row r="2702" spans="1:20" ht="15.6">
      <c r="A2702" s="2">
        <v>2916</v>
      </c>
      <c r="B2702" s="3">
        <v>46386</v>
      </c>
      <c r="C2702" s="4">
        <f>YEAR(SalesDataTable[[#This Row],[Order Date]])</f>
        <v>2026</v>
      </c>
      <c r="D2702" s="16" t="str">
        <f>"Q"&amp;ROUNDUP(MONTH(SalesDataTable[[#This Row],[Order Date]])/3,0)</f>
        <v>Q4</v>
      </c>
      <c r="E2702" s="4">
        <f>MONTH(SalesDataTable[[#This Row],[Order Date]])</f>
        <v>12</v>
      </c>
      <c r="F2702" s="16" t="str">
        <f>TEXT(SalesDataTable[[#This Row],[Order Date]],"MMM")</f>
        <v>Dec</v>
      </c>
      <c r="G2702" s="4" t="s">
        <v>6</v>
      </c>
      <c r="H2702" s="4" t="s">
        <v>27</v>
      </c>
      <c r="I2702" s="4" t="s">
        <v>19</v>
      </c>
      <c r="J2702" s="4" t="s">
        <v>13</v>
      </c>
      <c r="K2702" s="4" t="s">
        <v>14</v>
      </c>
      <c r="L2702" s="4" t="s">
        <v>15</v>
      </c>
      <c r="M2702" s="8">
        <v>1</v>
      </c>
      <c r="N2702" s="5">
        <v>36.64</v>
      </c>
      <c r="O2702" s="6">
        <v>0.05</v>
      </c>
      <c r="P2702" s="5">
        <v>13.59</v>
      </c>
      <c r="Q2702" s="5">
        <f t="shared" si="168"/>
        <v>34.808</v>
      </c>
      <c r="R2702" s="5">
        <f t="shared" si="169"/>
        <v>13.59</v>
      </c>
      <c r="S2702" s="5">
        <f t="shared" si="170"/>
        <v>21.218</v>
      </c>
      <c r="T2702" s="7">
        <f t="shared" si="171"/>
        <v>0.60957251206619167</v>
      </c>
    </row>
    <row r="2703" spans="1:20" ht="15.6">
      <c r="A2703" s="2">
        <v>3449</v>
      </c>
      <c r="B2703" s="3">
        <v>46386</v>
      </c>
      <c r="C2703" s="4">
        <f>YEAR(SalesDataTable[[#This Row],[Order Date]])</f>
        <v>2026</v>
      </c>
      <c r="D2703" s="16" t="str">
        <f>"Q"&amp;ROUNDUP(MONTH(SalesDataTable[[#This Row],[Order Date]])/3,0)</f>
        <v>Q4</v>
      </c>
      <c r="E2703" s="4">
        <f>MONTH(SalesDataTable[[#This Row],[Order Date]])</f>
        <v>12</v>
      </c>
      <c r="F2703" s="16" t="str">
        <f>TEXT(SalesDataTable[[#This Row],[Order Date]],"MMM")</f>
        <v>Dec</v>
      </c>
      <c r="G2703" s="4" t="s">
        <v>11</v>
      </c>
      <c r="H2703" s="4" t="s">
        <v>39</v>
      </c>
      <c r="I2703" s="4" t="s">
        <v>28</v>
      </c>
      <c r="J2703" s="4" t="s">
        <v>3</v>
      </c>
      <c r="K2703" s="4" t="s">
        <v>23</v>
      </c>
      <c r="L2703" s="4" t="s">
        <v>29</v>
      </c>
      <c r="M2703" s="8">
        <v>6</v>
      </c>
      <c r="N2703" s="5">
        <v>192.9</v>
      </c>
      <c r="O2703" s="6">
        <v>0.2</v>
      </c>
      <c r="P2703" s="5">
        <v>106.89</v>
      </c>
      <c r="Q2703" s="5">
        <f t="shared" si="168"/>
        <v>925.92000000000007</v>
      </c>
      <c r="R2703" s="5">
        <f t="shared" si="169"/>
        <v>641.34</v>
      </c>
      <c r="S2703" s="5">
        <f t="shared" si="170"/>
        <v>284.58000000000004</v>
      </c>
      <c r="T2703" s="7">
        <f t="shared" si="171"/>
        <v>0.30734836702954899</v>
      </c>
    </row>
    <row r="2704" spans="1:20" ht="15.6">
      <c r="A2704" s="2">
        <v>3498</v>
      </c>
      <c r="B2704" s="3">
        <v>46386</v>
      </c>
      <c r="C2704" s="4">
        <f>YEAR(SalesDataTable[[#This Row],[Order Date]])</f>
        <v>2026</v>
      </c>
      <c r="D2704" s="16" t="str">
        <f>"Q"&amp;ROUNDUP(MONTH(SalesDataTable[[#This Row],[Order Date]])/3,0)</f>
        <v>Q4</v>
      </c>
      <c r="E2704" s="4">
        <f>MONTH(SalesDataTable[[#This Row],[Order Date]])</f>
        <v>12</v>
      </c>
      <c r="F2704" s="16" t="str">
        <f>TEXT(SalesDataTable[[#This Row],[Order Date]],"MMM")</f>
        <v>Dec</v>
      </c>
      <c r="G2704" s="4" t="s">
        <v>20</v>
      </c>
      <c r="H2704" s="4" t="s">
        <v>31</v>
      </c>
      <c r="I2704" s="4" t="s">
        <v>28</v>
      </c>
      <c r="J2704" s="4" t="s">
        <v>3</v>
      </c>
      <c r="K2704" s="4" t="s">
        <v>9</v>
      </c>
      <c r="L2704" s="4" t="s">
        <v>46</v>
      </c>
      <c r="M2704" s="8">
        <v>2</v>
      </c>
      <c r="N2704" s="5">
        <v>71.56</v>
      </c>
      <c r="O2704" s="6">
        <v>0.1</v>
      </c>
      <c r="P2704" s="5">
        <v>32.99</v>
      </c>
      <c r="Q2704" s="5">
        <f t="shared" si="168"/>
        <v>128.80800000000002</v>
      </c>
      <c r="R2704" s="5">
        <f t="shared" si="169"/>
        <v>65.98</v>
      </c>
      <c r="S2704" s="5">
        <f t="shared" si="170"/>
        <v>62.828000000000017</v>
      </c>
      <c r="T2704" s="7">
        <f t="shared" si="171"/>
        <v>0.4877647351096206</v>
      </c>
    </row>
    <row r="2705" spans="1:20" ht="15.6">
      <c r="A2705" s="2">
        <v>4851</v>
      </c>
      <c r="B2705" s="3">
        <v>46386</v>
      </c>
      <c r="C2705" s="4">
        <f>YEAR(SalesDataTable[[#This Row],[Order Date]])</f>
        <v>2026</v>
      </c>
      <c r="D2705" s="16" t="str">
        <f>"Q"&amp;ROUNDUP(MONTH(SalesDataTable[[#This Row],[Order Date]])/3,0)</f>
        <v>Q4</v>
      </c>
      <c r="E2705" s="4">
        <f>MONTH(SalesDataTable[[#This Row],[Order Date]])</f>
        <v>12</v>
      </c>
      <c r="F2705" s="16" t="str">
        <f>TEXT(SalesDataTable[[#This Row],[Order Date]],"MMM")</f>
        <v>Dec</v>
      </c>
      <c r="G2705" s="4" t="s">
        <v>20</v>
      </c>
      <c r="H2705" s="4" t="s">
        <v>47</v>
      </c>
      <c r="I2705" s="4" t="s">
        <v>28</v>
      </c>
      <c r="J2705" s="4" t="s">
        <v>13</v>
      </c>
      <c r="K2705" s="4" t="s">
        <v>4</v>
      </c>
      <c r="L2705" s="4" t="s">
        <v>26</v>
      </c>
      <c r="M2705" s="8">
        <v>1</v>
      </c>
      <c r="N2705" s="5">
        <v>40.270000000000003</v>
      </c>
      <c r="O2705" s="6">
        <v>0.1</v>
      </c>
      <c r="P2705" s="5">
        <v>16.63</v>
      </c>
      <c r="Q2705" s="5">
        <f t="shared" si="168"/>
        <v>36.243000000000002</v>
      </c>
      <c r="R2705" s="5">
        <f t="shared" si="169"/>
        <v>16.63</v>
      </c>
      <c r="S2705" s="5">
        <f t="shared" si="170"/>
        <v>19.613000000000003</v>
      </c>
      <c r="T2705" s="7">
        <f t="shared" si="171"/>
        <v>0.54115277432883602</v>
      </c>
    </row>
    <row r="2706" spans="1:20" ht="15.6">
      <c r="A2706" s="2">
        <v>4926</v>
      </c>
      <c r="B2706" s="3">
        <v>46386</v>
      </c>
      <c r="C2706" s="4">
        <f>YEAR(SalesDataTable[[#This Row],[Order Date]])</f>
        <v>2026</v>
      </c>
      <c r="D2706" s="16" t="str">
        <f>"Q"&amp;ROUNDUP(MONTH(SalesDataTable[[#This Row],[Order Date]])/3,0)</f>
        <v>Q4</v>
      </c>
      <c r="E2706" s="4">
        <f>MONTH(SalesDataTable[[#This Row],[Order Date]])</f>
        <v>12</v>
      </c>
      <c r="F2706" s="16" t="str">
        <f>TEXT(SalesDataTable[[#This Row],[Order Date]],"MMM")</f>
        <v>Dec</v>
      </c>
      <c r="G2706" s="4" t="s">
        <v>20</v>
      </c>
      <c r="H2706" s="4" t="s">
        <v>31</v>
      </c>
      <c r="I2706" s="4" t="s">
        <v>19</v>
      </c>
      <c r="J2706" s="4" t="s">
        <v>16</v>
      </c>
      <c r="K2706" s="4" t="s">
        <v>4</v>
      </c>
      <c r="L2706" s="4" t="s">
        <v>5</v>
      </c>
      <c r="M2706" s="8">
        <v>6</v>
      </c>
      <c r="N2706" s="5">
        <v>81.180000000000007</v>
      </c>
      <c r="O2706" s="6">
        <v>0.05</v>
      </c>
      <c r="P2706" s="5">
        <v>43.3</v>
      </c>
      <c r="Q2706" s="5">
        <f t="shared" si="168"/>
        <v>462.726</v>
      </c>
      <c r="R2706" s="5">
        <f t="shared" si="169"/>
        <v>259.79999999999995</v>
      </c>
      <c r="S2706" s="5">
        <f t="shared" si="170"/>
        <v>202.92600000000004</v>
      </c>
      <c r="T2706" s="7">
        <f t="shared" si="171"/>
        <v>0.43854462468069666</v>
      </c>
    </row>
    <row r="2707" spans="1:20" ht="15.6">
      <c r="A2707" s="2">
        <v>5035</v>
      </c>
      <c r="B2707" s="3">
        <v>46386</v>
      </c>
      <c r="C2707" s="4">
        <f>YEAR(SalesDataTable[[#This Row],[Order Date]])</f>
        <v>2026</v>
      </c>
      <c r="D2707" s="16" t="str">
        <f>"Q"&amp;ROUNDUP(MONTH(SalesDataTable[[#This Row],[Order Date]])/3,0)</f>
        <v>Q4</v>
      </c>
      <c r="E2707" s="4">
        <f>MONTH(SalesDataTable[[#This Row],[Order Date]])</f>
        <v>12</v>
      </c>
      <c r="F2707" s="16" t="str">
        <f>TEXT(SalesDataTable[[#This Row],[Order Date]],"MMM")</f>
        <v>Dec</v>
      </c>
      <c r="G2707" s="4" t="s">
        <v>6</v>
      </c>
      <c r="H2707" s="4" t="s">
        <v>43</v>
      </c>
      <c r="I2707" s="4" t="s">
        <v>2</v>
      </c>
      <c r="J2707" s="4" t="s">
        <v>13</v>
      </c>
      <c r="K2707" s="4" t="s">
        <v>4</v>
      </c>
      <c r="L2707" s="4" t="s">
        <v>30</v>
      </c>
      <c r="M2707" s="8">
        <v>2</v>
      </c>
      <c r="N2707" s="5">
        <v>101.73</v>
      </c>
      <c r="O2707" s="6">
        <v>0.1</v>
      </c>
      <c r="P2707" s="5">
        <v>49.3</v>
      </c>
      <c r="Q2707" s="5">
        <f t="shared" si="168"/>
        <v>183.114</v>
      </c>
      <c r="R2707" s="5">
        <f t="shared" si="169"/>
        <v>98.6</v>
      </c>
      <c r="S2707" s="5">
        <f t="shared" si="170"/>
        <v>84.51400000000001</v>
      </c>
      <c r="T2707" s="7">
        <f t="shared" si="171"/>
        <v>0.46153762137247839</v>
      </c>
    </row>
    <row r="2708" spans="1:20" ht="15.6">
      <c r="A2708" s="2">
        <v>5135</v>
      </c>
      <c r="B2708" s="3">
        <v>46386</v>
      </c>
      <c r="C2708" s="4">
        <f>YEAR(SalesDataTable[[#This Row],[Order Date]])</f>
        <v>2026</v>
      </c>
      <c r="D2708" s="16" t="str">
        <f>"Q"&amp;ROUNDUP(MONTH(SalesDataTable[[#This Row],[Order Date]])/3,0)</f>
        <v>Q4</v>
      </c>
      <c r="E2708" s="4">
        <f>MONTH(SalesDataTable[[#This Row],[Order Date]])</f>
        <v>12</v>
      </c>
      <c r="F2708" s="16" t="str">
        <f>TEXT(SalesDataTable[[#This Row],[Order Date]],"MMM")</f>
        <v>Dec</v>
      </c>
      <c r="G2708" s="4" t="s">
        <v>11</v>
      </c>
      <c r="H2708" s="4" t="s">
        <v>39</v>
      </c>
      <c r="I2708" s="4" t="s">
        <v>2</v>
      </c>
      <c r="J2708" s="4" t="s">
        <v>13</v>
      </c>
      <c r="K2708" s="4" t="s">
        <v>4</v>
      </c>
      <c r="L2708" s="4" t="s">
        <v>22</v>
      </c>
      <c r="M2708" s="8">
        <v>5</v>
      </c>
      <c r="N2708" s="5">
        <v>51.78</v>
      </c>
      <c r="O2708" s="6">
        <v>0.15</v>
      </c>
      <c r="P2708" s="5">
        <v>22.37</v>
      </c>
      <c r="Q2708" s="5">
        <f t="shared" si="168"/>
        <v>220.06499999999997</v>
      </c>
      <c r="R2708" s="5">
        <f t="shared" si="169"/>
        <v>111.85000000000001</v>
      </c>
      <c r="S2708" s="5">
        <f t="shared" si="170"/>
        <v>108.21499999999996</v>
      </c>
      <c r="T2708" s="7">
        <f t="shared" si="171"/>
        <v>0.49174107650012483</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Lenovo</cp:lastModifiedBy>
  <dcterms:created xsi:type="dcterms:W3CDTF">2026-09-07T01:30:55Z</dcterms:created>
  <dcterms:modified xsi:type="dcterms:W3CDTF">2026-10-28T03:09:46Z</dcterms:modified>
</cp:coreProperties>
</file>