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hidePivotFieldList="1" defaultThemeVersion="124226"/>
  <xr:revisionPtr revIDLastSave="0" documentId="13_ncr:1_{CE1671F1-EC35-4F1D-AFAB-DB08ED31A2F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roduct" sheetId="1" r:id="rId1"/>
    <sheet name="sale data" sheetId="2" r:id="rId2"/>
    <sheet name="Sheet1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G18" i="1"/>
  <c r="D17" i="1" a="1"/>
  <c r="D17" i="1" s="1"/>
  <c r="D18" i="1"/>
  <c r="D41" i="1"/>
  <c r="D16" i="1"/>
  <c r="K8" i="1"/>
  <c r="L7" i="1"/>
  <c r="L8" i="1"/>
  <c r="L9" i="1"/>
  <c r="L10" i="1"/>
  <c r="L11" i="1"/>
  <c r="L12" i="1"/>
  <c r="L13" i="1"/>
  <c r="K7" i="1"/>
  <c r="K9" i="1"/>
  <c r="K10" i="1"/>
  <c r="K11" i="1"/>
  <c r="K12" i="1"/>
  <c r="K13" i="1"/>
  <c r="K6" i="1"/>
  <c r="L6" i="1"/>
  <c r="J7" i="1"/>
  <c r="J8" i="1"/>
  <c r="J9" i="1"/>
  <c r="J10" i="1"/>
  <c r="J11" i="1"/>
  <c r="J12" i="1"/>
  <c r="J13" i="1"/>
  <c r="I7" i="1"/>
  <c r="I8" i="1"/>
  <c r="I9" i="1"/>
  <c r="I10" i="1"/>
  <c r="I11" i="1"/>
  <c r="I12" i="1"/>
  <c r="I13" i="1"/>
  <c r="H7" i="1"/>
  <c r="H8" i="1"/>
  <c r="H9" i="1"/>
  <c r="H10" i="1"/>
  <c r="H11" i="1"/>
  <c r="H12" i="1"/>
  <c r="H13" i="1"/>
  <c r="H6" i="1"/>
  <c r="G7" i="1"/>
  <c r="G8" i="1"/>
  <c r="G9" i="1"/>
  <c r="G10" i="1"/>
  <c r="G11" i="1"/>
  <c r="G12" i="1"/>
  <c r="G13" i="1"/>
  <c r="F7" i="1"/>
  <c r="F8" i="1"/>
  <c r="F9" i="1"/>
  <c r="F10" i="1"/>
  <c r="F11" i="1"/>
  <c r="F12" i="1"/>
  <c r="F13" i="1"/>
  <c r="F6" i="1"/>
  <c r="J6" i="1"/>
  <c r="I6" i="1"/>
  <c r="G6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2" i="2"/>
  <c r="E16" i="1" l="1"/>
  <c r="H44" i="2" l="1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<sst xmlns="http://schemas.openxmlformats.org/spreadsheetml/2006/main" count="241" uniqueCount="69">
  <si>
    <t>p_id</t>
  </si>
  <si>
    <t>p_name</t>
  </si>
  <si>
    <t>p_price</t>
  </si>
  <si>
    <t>Nano</t>
  </si>
  <si>
    <t>Indica</t>
  </si>
  <si>
    <t>Bajaj Auto</t>
  </si>
  <si>
    <t>Pulsar</t>
  </si>
  <si>
    <t>T Truck</t>
  </si>
  <si>
    <t>E Pulsar</t>
  </si>
  <si>
    <t>Sumo</t>
  </si>
  <si>
    <t>Pulsar++</t>
  </si>
  <si>
    <t>Manufactured Date</t>
  </si>
  <si>
    <t>Current date</t>
  </si>
  <si>
    <t>Current date with time</t>
  </si>
  <si>
    <t>Year</t>
  </si>
  <si>
    <t>Month</t>
  </si>
  <si>
    <t>Day</t>
  </si>
  <si>
    <t>Day in text</t>
  </si>
  <si>
    <t xml:space="preserve">Month in text </t>
  </si>
  <si>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</si>
  <si>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</si>
  <si>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</si>
  <si>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</si>
  <si>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</si>
  <si>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</si>
  <si>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</si>
  <si>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</si>
  <si>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</si>
  <si>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</si>
  <si>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</si>
  <si>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</si>
  <si>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</si>
  <si>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</si>
  <si>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</si>
  <si>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</si>
  <si>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</si>
  <si>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</si>
  <si>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</si>
  <si>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</si>
  <si>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</si>
  <si>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</si>
  <si>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</si>
  <si>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</si>
  <si>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</si>
  <si>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</si>
  <si>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</si>
  <si>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</si>
  <si>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</si>
  <si>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</si>
  <si>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</si>
  <si>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Networkdays</t>
  </si>
  <si>
    <t>holidays</t>
  </si>
  <si>
    <t xml:space="preserve">Product range </t>
  </si>
  <si>
    <t>0-50</t>
  </si>
  <si>
    <t>50-1lakh</t>
  </si>
  <si>
    <t>1lakh-5lakh</t>
  </si>
  <si>
    <t>5lakh-10lahk</t>
  </si>
  <si>
    <t>10lakh-100lakh</t>
  </si>
  <si>
    <t>Product price band</t>
  </si>
  <si>
    <t>Start date</t>
  </si>
  <si>
    <t>End Date</t>
  </si>
  <si>
    <t>VLOOKUP</t>
  </si>
  <si>
    <t>INDEX and Match</t>
  </si>
  <si>
    <t>Product price Band</t>
  </si>
  <si>
    <t>Column Labels</t>
  </si>
  <si>
    <t>Grand Total</t>
  </si>
  <si>
    <t>Row Labels</t>
  </si>
  <si>
    <t>Sum of Sale_amt</t>
  </si>
  <si>
    <t>H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</si>
</sst>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22" fontId="0" fillId="0" borderId="1" xfId="0" applyNumberFormat="1" applyBorder="1"/>
    <xf numFmtId="0" fontId="3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0" fillId="6" borderId="1" xfId="0" applyFill="1" applyBorder="1"/>
    <xf numFmtId="43" fontId="2" fillId="0" borderId="1" xfId="1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43" fontId="0" fillId="0" borderId="1" xfId="0" applyNumberFormat="1" applyBorder="1"/>
    <xf numFmtId="0" fontId="4" fillId="0" borderId="1" xfId="0" applyFont="1" applyBorder="1" applyAlignment="1">
      <alignment vertical="top" wrapText="1"/>
    </xf>
    <xf numFmtId="165" fontId="2" fillId="0" borderId="2" xfId="0" applyNumberFormat="1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43" fontId="2" fillId="0" borderId="5" xfId="1" applyNumberFormat="1" applyFont="1" applyBorder="1" applyAlignment="1">
      <alignment horizontal="left" vertical="center"/>
    </xf>
    <xf numFmtId="0" fontId="0" fillId="0" borderId="6" xfId="0" applyBorder="1"/>
    <xf numFmtId="165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8" xfId="0" applyFont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center"/>
    </xf>
    <xf numFmtId="43" fontId="2" fillId="0" borderId="8" xfId="1" applyNumberFormat="1" applyFont="1" applyBorder="1" applyAlignment="1">
      <alignment horizontal="left" vertical="center"/>
    </xf>
    <xf numFmtId="43" fontId="0" fillId="0" borderId="8" xfId="0" applyNumberFormat="1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2">
    <cellStyle name="Comma" xfId="1" builtinId="3"/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5" formatCode="_(* #,##0.00_);_(* \(#,##0.00\);_(* &quot;-&quot;??_);_(@_)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m/d/yy;@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details.xlsx]sale data!PivotTable17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 data'!$L$3:$L$4</c:f>
              <c:strCache>
                <c:ptCount val="1"/>
                <c:pt idx="0">
                  <c:v>Douglas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 data'!$K$5:$K$8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 data'!$L$5:$L$8</c:f>
              <c:numCache>
                <c:formatCode>_(* #,##0.00_);_(* \(#,##0.00\);_(* "-"??_);_(@_)</c:formatCode>
                <c:ptCount val="3"/>
                <c:pt idx="0">
                  <c:v>124016</c:v>
                </c:pt>
                <c:pt idx="1">
                  <c:v>48204</c:v>
                </c:pt>
                <c:pt idx="2">
                  <c:v>66836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D47-937D-8B58E68B088F}"/>
            </c:ext>
          </c:extLst>
        </c:ser>
        <c:ser>
          <c:idx val="1"/>
          <c:order val="1"/>
          <c:tx>
            <c:strRef>
              <c:f>'sale data'!$M$3:$M$4</c:f>
              <c:strCache>
                <c:ptCount val="1"/>
                <c:pt idx="0">
                  <c:v>Hermann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 data'!$K$5:$K$8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 data'!$M$5:$M$8</c:f>
              <c:numCache>
                <c:formatCode>_(* #,##0.00_);_(* \(#,##0.00\);_(* "-"??_);_(@_)</c:formatCode>
                <c:ptCount val="3"/>
                <c:pt idx="0">
                  <c:v>365108.5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D47-937D-8B58E68B088F}"/>
            </c:ext>
          </c:extLst>
        </c:ser>
        <c:ser>
          <c:idx val="2"/>
          <c:order val="2"/>
          <c:tx>
            <c:strRef>
              <c:f>'sale data'!$N$3:$N$4</c:f>
              <c:strCache>
                <c:ptCount val="1"/>
                <c:pt idx="0">
                  <c:v>Martha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'sale data'!$K$5:$K$8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 data'!$N$5:$N$8</c:f>
              <c:numCache>
                <c:formatCode>_(* #,##0.00_);_(* \(#,##0.00\);_(* "-"??_);_(@_)</c:formatCode>
                <c:ptCount val="3"/>
                <c:pt idx="0">
                  <c:v>199690</c:v>
                </c:pt>
                <c:pt idx="1">
                  <c:v>272803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D47-937D-8B58E68B088F}"/>
            </c:ext>
          </c:extLst>
        </c:ser>
        <c:ser>
          <c:idx val="3"/>
          <c:order val="3"/>
          <c:tx>
            <c:strRef>
              <c:f>'sale data'!$O$3:$O$4</c:f>
              <c:strCache>
                <c:ptCount val="1"/>
                <c:pt idx="0">
                  <c:v>Timothy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'sale data'!$K$5:$K$8</c:f>
              <c:strCache>
                <c:ptCount val="3"/>
                <c:pt idx="0">
                  <c:v>Central</c:v>
                </c:pt>
                <c:pt idx="1">
                  <c:v>East</c:v>
                </c:pt>
                <c:pt idx="2">
                  <c:v>West</c:v>
                </c:pt>
              </c:strCache>
            </c:strRef>
          </c:cat>
          <c:val>
            <c:numRef>
              <c:f>'sale data'!$O$5:$O$8</c:f>
              <c:numCache>
                <c:formatCode>_(* #,##0.00_);_(* \(#,##0.00\);_(* "-"??_);_(@_)</c:formatCode>
                <c:ptCount val="3"/>
                <c:pt idx="0">
                  <c:v>140955</c:v>
                </c:pt>
                <c:pt idx="2">
                  <c:v>88063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D47-937D-8B58E68B0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783615"/>
        <c:axId val="1359786975"/>
      </c:barChart>
      <c:catAx>
        <c:axId val="135978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86975"/>
        <c:crosses val="autoZero"/>
        <c:auto val="1"/>
        <c:lblAlgn val="ctr"/>
        <c:lblOffset val="100"/>
        <c:noMultiLvlLbl val="0"/>
      </c:catAx>
      <c:valAx>
        <c:axId val="13597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8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142376</xdr:rowOff>
    </xdr:from>
    <xdr:to>
      <xdr:col>15</xdr:col>
      <xdr:colOff>40105</xdr:colOff>
      <xdr:row>23</xdr:row>
      <xdr:rowOff>28076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6FBB4-4C97-607D-3871-684A21B8E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909.520875115741" createdVersion="8" refreshedVersion="8" minRefreshableVersion="3" recordCount="43" xr:uid="{BA61B5C5-24D1-4771-936B-B70C1FDDB4B0}">
  <cacheSource type="worksheet">
    <worksheetSource name="Table1"/>
  </cacheSource>
  <cacheFields count="9">
    <cacheField name="OrderDate" numFmtId="165">
      <sharedItems containsSemiMixedTypes="0" containsNonDate="0" containsDate="1" containsString="0" minDate="2018-01-06T00:00:00" maxDate="2019-12-22T00:00:00"/>
    </cacheField>
    <cacheField name="Region" numFmtId="0">
      <sharedItems count="3">
        <s v="East"/>
        <s v="Central"/>
        <s v="West"/>
      </sharedItems>
    </cacheField>
    <cacheField name="Manager" numFmtId="0">
      <sharedItems count="4">
        <s v="Martha"/>
        <s v="Hermann"/>
        <s v="Timothy"/>
        <s v="Douglas"/>
      </sharedItems>
    </cacheField>
    <cacheField name="SalesMan" numFmtId="0">
      <sharedItems/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Unit_price" numFmtId="43">
      <sharedItems containsSemiMixedTypes="0" containsString="0" containsNumber="1" minValue="58.5" maxValue="1198"/>
    </cacheField>
    <cacheField name="Sale_amt" numFmtId="43">
      <sharedItems containsSemiMixedTypes="0" containsString="0" containsNumber="1" minValue="250" maxValue="113810"/>
    </cacheField>
    <cacheField name="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8-01-06T00:00:00"/>
    <x v="0"/>
    <x v="0"/>
    <s v="Alexander"/>
    <s v="Television"/>
    <n v="95"/>
    <n v="1198"/>
    <n v="113810"/>
    <s v="January"/>
  </r>
  <r>
    <d v="2018-01-23T00:00:00"/>
    <x v="1"/>
    <x v="1"/>
    <s v="Shelli"/>
    <s v="Home Theater"/>
    <n v="50"/>
    <n v="500"/>
    <n v="25000"/>
    <s v="January"/>
  </r>
  <r>
    <d v="2018-02-09T00:00:00"/>
    <x v="1"/>
    <x v="1"/>
    <s v="Luis"/>
    <s v="Television"/>
    <n v="36"/>
    <n v="1198"/>
    <n v="43128"/>
    <s v="February"/>
  </r>
  <r>
    <d v="2018-02-26T00:00:00"/>
    <x v="1"/>
    <x v="2"/>
    <s v="David"/>
    <s v="Cell Phone"/>
    <n v="27"/>
    <n v="225"/>
    <n v="6075"/>
    <s v="February"/>
  </r>
  <r>
    <d v="2018-03-15T00:00:00"/>
    <x v="2"/>
    <x v="2"/>
    <s v="Stephen"/>
    <s v="Television"/>
    <n v="56"/>
    <n v="1198"/>
    <n v="67088"/>
    <s v="March"/>
  </r>
  <r>
    <d v="2018-04-01T00:00:00"/>
    <x v="0"/>
    <x v="0"/>
    <s v="Alexander"/>
    <s v="Home Theater"/>
    <n v="60"/>
    <n v="500"/>
    <n v="30000"/>
    <s v="April"/>
  </r>
  <r>
    <d v="2018-04-18T00:00:00"/>
    <x v="1"/>
    <x v="0"/>
    <s v="Steven"/>
    <s v="Television"/>
    <n v="75"/>
    <n v="1198"/>
    <n v="89850"/>
    <s v="April"/>
  </r>
  <r>
    <d v="2018-05-05T00:00:00"/>
    <x v="1"/>
    <x v="1"/>
    <s v="Luis"/>
    <s v="Television"/>
    <n v="90"/>
    <n v="1198"/>
    <n v="107820"/>
    <s v="May"/>
  </r>
  <r>
    <d v="2018-05-22T00:00:00"/>
    <x v="2"/>
    <x v="3"/>
    <s v="Michael"/>
    <s v="Television"/>
    <n v="32"/>
    <n v="1198"/>
    <n v="38336"/>
    <s v="May"/>
  </r>
  <r>
    <d v="2018-06-08T00:00:00"/>
    <x v="0"/>
    <x v="0"/>
    <s v="Alexander"/>
    <s v="Home Theater"/>
    <n v="60"/>
    <n v="500"/>
    <n v="30000"/>
    <s v="June"/>
  </r>
  <r>
    <d v="2018-06-25T00:00:00"/>
    <x v="1"/>
    <x v="1"/>
    <s v="Sigal"/>
    <s v="Television"/>
    <n v="90"/>
    <n v="1198"/>
    <n v="107820"/>
    <s v="June"/>
  </r>
  <r>
    <d v="2018-07-12T00:00:00"/>
    <x v="0"/>
    <x v="0"/>
    <s v="Diana"/>
    <s v="Home Theater"/>
    <n v="29"/>
    <n v="500"/>
    <n v="14500"/>
    <s v="July"/>
  </r>
  <r>
    <d v="2018-07-29T00:00:00"/>
    <x v="0"/>
    <x v="3"/>
    <s v="Karen"/>
    <s v="Home Theater"/>
    <n v="81"/>
    <n v="500"/>
    <n v="40500"/>
    <s v="July"/>
  </r>
  <r>
    <d v="2018-08-15T00:00:00"/>
    <x v="0"/>
    <x v="0"/>
    <s v="Alexander"/>
    <s v="Television"/>
    <n v="35"/>
    <n v="1198"/>
    <n v="41930"/>
    <s v="August"/>
  </r>
  <r>
    <d v="2018-09-01T00:00:00"/>
    <x v="1"/>
    <x v="3"/>
    <s v="John"/>
    <s v="Desk"/>
    <n v="2"/>
    <n v="125"/>
    <n v="250"/>
    <s v="September"/>
  </r>
  <r>
    <d v="2018-09-18T00:00:00"/>
    <x v="0"/>
    <x v="0"/>
    <s v="Alexander"/>
    <s v="Video Games"/>
    <n v="16"/>
    <n v="58.5"/>
    <n v="936"/>
    <s v="September"/>
  </r>
  <r>
    <d v="2018-10-05T00:00:00"/>
    <x v="1"/>
    <x v="1"/>
    <s v="Sigal"/>
    <s v="Home Theater"/>
    <n v="28"/>
    <n v="500"/>
    <n v="14000"/>
    <s v="October"/>
  </r>
  <r>
    <d v="2018-10-22T00:00:00"/>
    <x v="0"/>
    <x v="0"/>
    <s v="Alexander"/>
    <s v="Cell Phone"/>
    <n v="64"/>
    <n v="225"/>
    <n v="14400"/>
    <s v="October"/>
  </r>
  <r>
    <d v="2018-11-08T00:00:00"/>
    <x v="0"/>
    <x v="3"/>
    <s v="Karen"/>
    <s v="Cell Phone"/>
    <n v="15"/>
    <n v="225"/>
    <n v="3375"/>
    <s v="November"/>
  </r>
  <r>
    <d v="2018-11-25T00:00:00"/>
    <x v="1"/>
    <x v="1"/>
    <s v="Shelli"/>
    <s v="Video Games"/>
    <n v="96"/>
    <n v="58.5"/>
    <n v="5616"/>
    <s v="November"/>
  </r>
  <r>
    <d v="2018-12-12T00:00:00"/>
    <x v="1"/>
    <x v="3"/>
    <s v="John"/>
    <s v="Television"/>
    <n v="67"/>
    <n v="1198"/>
    <n v="80266"/>
    <s v="December"/>
  </r>
  <r>
    <d v="2018-12-29T00:00:00"/>
    <x v="0"/>
    <x v="3"/>
    <s v="Karen"/>
    <s v="Video Games"/>
    <n v="74"/>
    <n v="58.5"/>
    <n v="4329"/>
    <s v="December"/>
  </r>
  <r>
    <d v="2019-01-15T00:00:00"/>
    <x v="1"/>
    <x v="2"/>
    <s v="David"/>
    <s v="Home Theater"/>
    <n v="46"/>
    <n v="500"/>
    <n v="23000"/>
    <s v="January"/>
  </r>
  <r>
    <d v="2019-02-01T00:00:00"/>
    <x v="1"/>
    <x v="3"/>
    <s v="John"/>
    <s v="Home Theater"/>
    <n v="87"/>
    <n v="500"/>
    <n v="43500"/>
    <s v="February"/>
  </r>
  <r>
    <d v="2019-02-18T00:00:00"/>
    <x v="0"/>
    <x v="0"/>
    <s v="Alexander"/>
    <s v="Home Theater"/>
    <n v="4"/>
    <n v="500"/>
    <n v="2000"/>
    <s v="February"/>
  </r>
  <r>
    <d v="2019-03-07T00:00:00"/>
    <x v="2"/>
    <x v="2"/>
    <s v="Stephen"/>
    <s v="Home Theater"/>
    <n v="7"/>
    <n v="500"/>
    <n v="3500"/>
    <s v="March"/>
  </r>
  <r>
    <d v="2019-03-24T00:00:00"/>
    <x v="1"/>
    <x v="1"/>
    <s v="Luis"/>
    <s v="Video Games"/>
    <n v="50"/>
    <n v="58.5"/>
    <n v="2925"/>
    <s v="March"/>
  </r>
  <r>
    <d v="2019-04-10T00:00:00"/>
    <x v="1"/>
    <x v="0"/>
    <s v="Steven"/>
    <s v="Television"/>
    <n v="66"/>
    <n v="1198"/>
    <n v="79068"/>
    <s v="April"/>
  </r>
  <r>
    <d v="2019-04-27T00:00:00"/>
    <x v="0"/>
    <x v="0"/>
    <s v="Diana"/>
    <s v="Cell Phone"/>
    <n v="96"/>
    <n v="225"/>
    <n v="21600"/>
    <s v="April"/>
  </r>
  <r>
    <d v="2019-05-14T00:00:00"/>
    <x v="1"/>
    <x v="2"/>
    <s v="David"/>
    <s v="Television"/>
    <n v="53"/>
    <n v="1198"/>
    <n v="63494"/>
    <s v="May"/>
  </r>
  <r>
    <d v="2019-05-31T00:00:00"/>
    <x v="1"/>
    <x v="2"/>
    <s v="David"/>
    <s v="Home Theater"/>
    <n v="80"/>
    <n v="500"/>
    <n v="40000"/>
    <s v="May"/>
  </r>
  <r>
    <d v="2019-06-17T00:00:00"/>
    <x v="1"/>
    <x v="1"/>
    <s v="Shelli"/>
    <s v="Desk"/>
    <n v="5"/>
    <n v="125"/>
    <n v="625"/>
    <s v="June"/>
  </r>
  <r>
    <d v="2019-07-04T00:00:00"/>
    <x v="0"/>
    <x v="0"/>
    <s v="Alexander"/>
    <s v="Video Games"/>
    <n v="62"/>
    <n v="58.5"/>
    <n v="3627"/>
    <s v="July"/>
  </r>
  <r>
    <d v="2019-07-21T00:00:00"/>
    <x v="1"/>
    <x v="1"/>
    <s v="Sigal"/>
    <s v="Video Games"/>
    <n v="55"/>
    <n v="58.5"/>
    <n v="3217.5"/>
    <s v="July"/>
  </r>
  <r>
    <d v="2019-08-07T00:00:00"/>
    <x v="1"/>
    <x v="1"/>
    <s v="Shelli"/>
    <s v="Video Games"/>
    <n v="42"/>
    <n v="58.5"/>
    <n v="2457"/>
    <s v="August"/>
  </r>
  <r>
    <d v="2019-08-24T00:00:00"/>
    <x v="2"/>
    <x v="2"/>
    <s v="Stephen"/>
    <s v="Desk"/>
    <n v="3"/>
    <n v="125"/>
    <n v="375"/>
    <s v="August"/>
  </r>
  <r>
    <d v="2019-09-10T00:00:00"/>
    <x v="1"/>
    <x v="2"/>
    <s v="David"/>
    <s v="Television"/>
    <n v="7"/>
    <n v="1198"/>
    <n v="8386"/>
    <s v="September"/>
  </r>
  <r>
    <d v="2019-09-27T00:00:00"/>
    <x v="2"/>
    <x v="2"/>
    <s v="Stephen"/>
    <s v="Cell Phone"/>
    <n v="76"/>
    <n v="225"/>
    <n v="17100"/>
    <s v="September"/>
  </r>
  <r>
    <d v="2019-10-14T00:00:00"/>
    <x v="2"/>
    <x v="3"/>
    <s v="Michael"/>
    <s v="Home Theater"/>
    <n v="57"/>
    <n v="500"/>
    <n v="28500"/>
    <s v="October"/>
  </r>
  <r>
    <d v="2019-10-31T00:00:00"/>
    <x v="1"/>
    <x v="0"/>
    <s v="Steven"/>
    <s v="Television"/>
    <n v="14"/>
    <n v="1198"/>
    <n v="16772"/>
    <s v="October"/>
  </r>
  <r>
    <d v="2019-11-17T00:00:00"/>
    <x v="1"/>
    <x v="1"/>
    <s v="Luis"/>
    <s v="Home Theater"/>
    <n v="11"/>
    <n v="500"/>
    <n v="5500"/>
    <s v="November"/>
  </r>
  <r>
    <d v="2019-12-04T00:00:00"/>
    <x v="1"/>
    <x v="1"/>
    <s v="Luis"/>
    <s v="Home Theater"/>
    <n v="94"/>
    <n v="500"/>
    <n v="47000"/>
    <s v="December"/>
  </r>
  <r>
    <d v="2019-12-21T00:00:00"/>
    <x v="1"/>
    <x v="0"/>
    <s v="Steven"/>
    <s v="Home Theater"/>
    <n v="28"/>
    <n v="500"/>
    <n v="14000"/>
    <s v="Decemb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3E460-DF7F-4C82-BFDF-50AED9DEB86D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3:P8" firstHeaderRow="1" firstDataRow="2" firstDataCol="1"/>
  <pivotFields count="9">
    <pivotField numFmtId="165" showAll="0"/>
    <pivotField axis="axisRow" showAll="0">
      <items count="4">
        <item x="1"/>
        <item x="0"/>
        <item x="2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43" showAll="0"/>
    <pivotField dataField="1" numFmtId="43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_amt" fld="7" baseField="0" baseItem="0" numFmtId="43"/>
  </dataFields>
  <chartFormats count="8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4510A-8AA8-4090-8E0B-3BC83ABD6115}" name="Table1" displayName="Table1" ref="A1:I44" totalsRowShown="0" headerRowDxfId="11" headerRowBorderDxfId="10" tableBorderDxfId="9" totalsRowBorderDxfId="8">
  <autoFilter ref="A1:I44" xr:uid="{1CF4510A-8AA8-4090-8E0B-3BC83ABD6115}"/>
  <tableColumns count="9">
    <tableColumn id="1" xr3:uid="{563FCE1E-7613-408F-A9B2-37EE0182F489}" name="OrderDate" dataDxfId="7"/>
    <tableColumn id="2" xr3:uid="{6B1CF6B5-DBEC-4B1D-A2B3-83B987523266}" name="Region" dataDxfId="6"/>
    <tableColumn id="3" xr3:uid="{7F3E1FF8-64A5-4935-A76F-252ED0344693}" name="Manager"/>
    <tableColumn id="4" xr3:uid="{62CC2775-170E-47A5-886E-D951FB2B642A}" name="SalesMan" dataDxfId="5"/>
    <tableColumn id="5" xr3:uid="{51E4E20E-2E38-49D3-87E9-10A1C23CFD36}" name="Item" dataDxfId="4"/>
    <tableColumn id="6" xr3:uid="{FE05C80B-0644-4DF4-A7A6-DF34858E35CC}" name="Units" dataDxfId="3"/>
    <tableColumn id="7" xr3:uid="{730D6703-A88C-45F9-B57A-2942F034979A}" name="Unit_price" dataDxfId="2" dataCellStyle="Comma"/>
    <tableColumn id="8" xr3:uid="{E5736BEE-411F-4D4F-9826-566D4C3DDFC8}" name="Sale_amt" dataDxfId="1">
      <calculatedColumnFormula>F2*G2</calculatedColumnFormula>
    </tableColumn>
    <tableColumn id="9" xr3:uid="{24993AD0-F858-4D55-901E-7C4335C24D8C}" name="Month" dataDxfId="0">
      <calculatedColumnFormula>TEXT(A2,"mmmm")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41"/>
  <sheetViews>
    <sheetView tabSelected="1" topLeftCell="F1" zoomScaleNormal="100" workbookViewId="0">
      <selection activeCell="R11" sqref="R11"/>
    </sheetView>
  </sheetViews>
  <sheetFormatPr defaultRowHeight="15" x14ac:dyDescent="0.25"/>
  <cols>
    <col min="2" max="2" width="15.28515625" bestFit="1" customWidth="1"/>
    <col min="3" max="3" width="11.85546875" customWidth="1"/>
    <col min="4" max="4" width="10.7109375" bestFit="1" customWidth="1"/>
    <col min="5" max="5" width="18.28515625" bestFit="1" customWidth="1"/>
    <col min="6" max="6" width="19.28515625" customWidth="1"/>
    <col min="7" max="7" width="27.28515625" customWidth="1"/>
    <col min="8" max="8" width="13.28515625" customWidth="1"/>
    <col min="9" max="9" width="19" customWidth="1"/>
    <col min="11" max="11" width="14.85546875" customWidth="1"/>
    <col min="12" max="12" width="17" customWidth="1"/>
    <col min="13" max="13" width="21.5703125" customWidth="1"/>
  </cols>
  <sheetData>
    <row r="4" spans="2:13" ht="14.25" customHeight="1" x14ac:dyDescent="0.25"/>
    <row r="5" spans="2:13" x14ac:dyDescent="0.25">
      <c r="B5" s="1" t="s">
        <v>0</v>
      </c>
      <c r="C5" s="1" t="s">
        <v>1</v>
      </c>
      <c r="D5" s="1" t="s">
        <v>2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63</v>
      </c>
    </row>
    <row r="6" spans="2:13" x14ac:dyDescent="0.25">
      <c r="B6" s="2">
        <v>1</v>
      </c>
      <c r="C6" s="3" t="s">
        <v>3</v>
      </c>
      <c r="D6" s="3">
        <v>155000</v>
      </c>
      <c r="E6" s="5">
        <v>44198</v>
      </c>
      <c r="F6" s="5">
        <f ca="1">TODAY()</f>
        <v>45910</v>
      </c>
      <c r="G6" s="6">
        <f ca="1">NOW()</f>
        <v>45910.617933796297</v>
      </c>
      <c r="H6">
        <f>YEAR(E6)</f>
        <v>2021</v>
      </c>
      <c r="I6" s="3">
        <f>MONTH(E6)</f>
        <v>1</v>
      </c>
      <c r="J6" s="3">
        <f>DAY(E6)</f>
        <v>2</v>
      </c>
      <c r="K6" s="3" t="str">
        <f>TEXT(DAY(E6),"ddd")</f>
        <v>Mon</v>
      </c>
      <c r="L6" s="3" t="str">
        <f>TEXT(E6,"mmmm")</f>
        <v>January</v>
      </c>
      <c r="M6" s="3" t="str" cm="1">
        <f t="array" ref="M6:M13">LOOKUP(D6:D13,$C$27:$D$31,$E$27:$E$31)</f>
        <v>1lakh-5lakh</v>
      </c>
    </row>
    <row r="7" spans="2:13" x14ac:dyDescent="0.25">
      <c r="B7" s="2">
        <v>2</v>
      </c>
      <c r="C7" s="3" t="s">
        <v>4</v>
      </c>
      <c r="D7" s="3">
        <v>750000</v>
      </c>
      <c r="E7" s="5">
        <v>43877</v>
      </c>
      <c r="F7" s="5">
        <f t="shared" ref="F7:F13" ca="1" si="0">TODAY()</f>
        <v>45910</v>
      </c>
      <c r="G7" s="6">
        <f t="shared" ref="G7:G13" ca="1" si="1">NOW()</f>
        <v>45910.617933796297</v>
      </c>
      <c r="H7">
        <f t="shared" ref="H7:H13" si="2">YEAR(E7)</f>
        <v>2020</v>
      </c>
      <c r="I7" s="3">
        <f t="shared" ref="I7:I13" si="3">MONTH(E7)</f>
        <v>2</v>
      </c>
      <c r="J7" s="3">
        <f t="shared" ref="J7:J13" si="4">DAY(E7)</f>
        <v>16</v>
      </c>
      <c r="K7" s="3" t="str">
        <f t="shared" ref="K7:K13" si="5">TEXT(DAY(E7),"ddd")</f>
        <v>Mon</v>
      </c>
      <c r="L7" s="3" t="str">
        <f t="shared" ref="L7:L13" si="6">TEXT(E7,"mmmm")</f>
        <v>February</v>
      </c>
      <c r="M7" s="3" t="str">
        <v>5lakh-10lahk</v>
      </c>
    </row>
    <row r="8" spans="2:13" x14ac:dyDescent="0.25">
      <c r="B8" s="2">
        <v>3</v>
      </c>
      <c r="C8" s="3" t="s">
        <v>5</v>
      </c>
      <c r="D8" s="3">
        <v>29000</v>
      </c>
      <c r="E8" s="5">
        <v>43588</v>
      </c>
      <c r="F8" s="5">
        <f t="shared" ca="1" si="0"/>
        <v>45910</v>
      </c>
      <c r="G8" s="6">
        <f t="shared" ca="1" si="1"/>
        <v>45910.617933796297</v>
      </c>
      <c r="H8">
        <f t="shared" si="2"/>
        <v>2019</v>
      </c>
      <c r="I8" s="3">
        <f t="shared" si="3"/>
        <v>5</v>
      </c>
      <c r="J8" s="3">
        <f t="shared" si="4"/>
        <v>3</v>
      </c>
      <c r="K8" s="3" t="str">
        <f>TEXT(DAY(E8),"ddd")</f>
        <v>Tue</v>
      </c>
      <c r="L8" s="3" t="str">
        <f t="shared" si="6"/>
        <v>May</v>
      </c>
      <c r="M8" s="3" t="str">
        <v>0-50</v>
      </c>
    </row>
    <row r="9" spans="2:13" ht="15.75" customHeight="1" x14ac:dyDescent="0.25">
      <c r="B9" s="2">
        <v>4</v>
      </c>
      <c r="C9" s="3" t="s">
        <v>6</v>
      </c>
      <c r="D9" s="3">
        <v>78000</v>
      </c>
      <c r="E9" s="5">
        <v>43337</v>
      </c>
      <c r="F9" s="5">
        <f t="shared" ca="1" si="0"/>
        <v>45910</v>
      </c>
      <c r="G9" s="6">
        <f t="shared" ca="1" si="1"/>
        <v>45910.617933796297</v>
      </c>
      <c r="H9">
        <f t="shared" si="2"/>
        <v>2018</v>
      </c>
      <c r="I9" s="3">
        <f t="shared" si="3"/>
        <v>8</v>
      </c>
      <c r="J9" s="3">
        <f t="shared" si="4"/>
        <v>25</v>
      </c>
      <c r="K9" s="3" t="str">
        <f t="shared" si="5"/>
        <v>Wed</v>
      </c>
      <c r="L9" s="3" t="str">
        <f t="shared" si="6"/>
        <v>August</v>
      </c>
      <c r="M9" s="3" t="str">
        <v>50-1lakh</v>
      </c>
    </row>
    <row r="10" spans="2:13" x14ac:dyDescent="0.25">
      <c r="B10" s="2">
        <v>5</v>
      </c>
      <c r="C10" s="3" t="s">
        <v>7</v>
      </c>
      <c r="D10" s="3">
        <v>2400000</v>
      </c>
      <c r="E10" s="5">
        <v>43651</v>
      </c>
      <c r="F10" s="5">
        <f t="shared" ca="1" si="0"/>
        <v>45910</v>
      </c>
      <c r="G10" s="6">
        <f t="shared" ca="1" si="1"/>
        <v>45910.617933796297</v>
      </c>
      <c r="H10">
        <f t="shared" si="2"/>
        <v>2019</v>
      </c>
      <c r="I10" s="3">
        <f t="shared" si="3"/>
        <v>7</v>
      </c>
      <c r="J10" s="3">
        <f t="shared" si="4"/>
        <v>5</v>
      </c>
      <c r="K10" s="3" t="str">
        <f t="shared" si="5"/>
        <v>Thu</v>
      </c>
      <c r="L10" s="3" t="str">
        <f t="shared" si="6"/>
        <v>July</v>
      </c>
      <c r="M10" s="3" t="str">
        <v>10lakh-100lakh</v>
      </c>
    </row>
    <row r="11" spans="2:13" x14ac:dyDescent="0.25">
      <c r="B11" s="2">
        <v>6</v>
      </c>
      <c r="C11" s="3" t="s">
        <v>8</v>
      </c>
      <c r="D11" s="3">
        <v>100000</v>
      </c>
      <c r="E11" s="5">
        <v>44435</v>
      </c>
      <c r="F11" s="5">
        <f t="shared" ca="1" si="0"/>
        <v>45910</v>
      </c>
      <c r="G11" s="6">
        <f t="shared" ca="1" si="1"/>
        <v>45910.617933796297</v>
      </c>
      <c r="H11">
        <f t="shared" si="2"/>
        <v>2021</v>
      </c>
      <c r="I11" s="3">
        <f t="shared" si="3"/>
        <v>8</v>
      </c>
      <c r="J11" s="3">
        <f t="shared" si="4"/>
        <v>27</v>
      </c>
      <c r="K11" s="3" t="str">
        <f t="shared" si="5"/>
        <v>Fri</v>
      </c>
      <c r="L11" s="3" t="str">
        <f t="shared" si="6"/>
        <v>August</v>
      </c>
      <c r="M11" s="3" t="str">
        <v>50-1lakh</v>
      </c>
    </row>
    <row r="12" spans="2:13" x14ac:dyDescent="0.25">
      <c r="B12" s="2">
        <v>7</v>
      </c>
      <c r="C12" s="3" t="s">
        <v>9</v>
      </c>
      <c r="D12" s="3">
        <v>1200000</v>
      </c>
      <c r="E12" s="5">
        <v>43837</v>
      </c>
      <c r="F12" s="5">
        <f t="shared" ca="1" si="0"/>
        <v>45910</v>
      </c>
      <c r="G12" s="6">
        <f t="shared" ca="1" si="1"/>
        <v>45910.617933796297</v>
      </c>
      <c r="H12">
        <f t="shared" si="2"/>
        <v>2020</v>
      </c>
      <c r="I12" s="3">
        <f t="shared" si="3"/>
        <v>1</v>
      </c>
      <c r="J12" s="3">
        <f t="shared" si="4"/>
        <v>7</v>
      </c>
      <c r="K12" s="3" t="str">
        <f t="shared" si="5"/>
        <v>Sat</v>
      </c>
      <c r="L12" s="3" t="str">
        <f t="shared" si="6"/>
        <v>January</v>
      </c>
      <c r="M12" s="3" t="str">
        <v>10lakh-100lakh</v>
      </c>
    </row>
    <row r="13" spans="2:13" x14ac:dyDescent="0.25">
      <c r="B13" s="2">
        <v>8</v>
      </c>
      <c r="C13" s="3" t="s">
        <v>10</v>
      </c>
      <c r="D13" s="3">
        <v>155000</v>
      </c>
      <c r="E13" s="5">
        <v>43351</v>
      </c>
      <c r="F13" s="5">
        <f t="shared" ca="1" si="0"/>
        <v>45910</v>
      </c>
      <c r="G13" s="6">
        <f t="shared" ca="1" si="1"/>
        <v>45910.617933796297</v>
      </c>
      <c r="H13">
        <f t="shared" si="2"/>
        <v>2018</v>
      </c>
      <c r="I13" s="3">
        <f t="shared" si="3"/>
        <v>9</v>
      </c>
      <c r="J13" s="3">
        <f t="shared" si="4"/>
        <v>8</v>
      </c>
      <c r="K13" s="3" t="str">
        <f t="shared" si="5"/>
        <v>Sun</v>
      </c>
      <c r="L13" s="3" t="str">
        <f t="shared" si="6"/>
        <v>September</v>
      </c>
      <c r="M13" s="3" t="str">
        <v>1lakh-5lakh</v>
      </c>
    </row>
    <row r="15" spans="2:13" x14ac:dyDescent="0.25">
      <c r="I15" s="8" t="s">
        <v>51</v>
      </c>
    </row>
    <row r="16" spans="2:13" x14ac:dyDescent="0.25">
      <c r="B16" s="9" t="s">
        <v>61</v>
      </c>
      <c r="C16" s="3" t="s">
        <v>7</v>
      </c>
      <c r="D16" s="35">
        <f>VLOOKUP(C16,C5:E13,2,0)</f>
        <v>2400000</v>
      </c>
      <c r="E16" s="4">
        <f>VLOOKUP(C16,C5:E13,3,0)</f>
        <v>43651</v>
      </c>
      <c r="F16" s="3" t="s">
        <v>59</v>
      </c>
      <c r="G16" s="5">
        <v>45910</v>
      </c>
      <c r="I16" s="5">
        <v>45912</v>
      </c>
    </row>
    <row r="17" spans="2:9" x14ac:dyDescent="0.25">
      <c r="B17" s="9" t="s">
        <v>62</v>
      </c>
      <c r="C17" s="3" t="s">
        <v>6</v>
      </c>
      <c r="D17" s="3" cm="1">
        <f t="array" ref="D17">INDEX(D5:D13,D18)</f>
        <v>78000</v>
      </c>
      <c r="F17" s="5" t="s">
        <v>60</v>
      </c>
      <c r="G17" s="5">
        <v>45927</v>
      </c>
      <c r="H17" s="4"/>
      <c r="I17" s="5">
        <v>45911</v>
      </c>
    </row>
    <row r="18" spans="2:9" x14ac:dyDescent="0.25">
      <c r="B18" s="3"/>
      <c r="C18" s="3"/>
      <c r="D18" s="3">
        <f>MATCH(C17,C5:C13,0)</f>
        <v>5</v>
      </c>
      <c r="F18" s="8" t="s">
        <v>50</v>
      </c>
      <c r="G18" s="3">
        <f>NETWORKDAYS(G16,G17,I16:I17)</f>
        <v>11</v>
      </c>
    </row>
    <row r="23" spans="2:9" x14ac:dyDescent="0.25">
      <c r="C23" s="4"/>
      <c r="E23" s="4"/>
    </row>
    <row r="26" spans="2:9" x14ac:dyDescent="0.25">
      <c r="C26" s="34" t="s">
        <v>52</v>
      </c>
      <c r="D26" s="34"/>
      <c r="E26" s="3" t="s">
        <v>58</v>
      </c>
    </row>
    <row r="27" spans="2:9" x14ac:dyDescent="0.25">
      <c r="C27" s="3">
        <v>0</v>
      </c>
      <c r="D27" s="3">
        <v>50000</v>
      </c>
      <c r="E27" s="3" t="s">
        <v>53</v>
      </c>
    </row>
    <row r="28" spans="2:9" x14ac:dyDescent="0.25">
      <c r="C28" s="3">
        <v>50000</v>
      </c>
      <c r="D28" s="3">
        <v>100000</v>
      </c>
      <c r="E28" s="3" t="s">
        <v>54</v>
      </c>
    </row>
    <row r="29" spans="2:9" x14ac:dyDescent="0.25">
      <c r="C29" s="3">
        <v>100001</v>
      </c>
      <c r="D29" s="3">
        <v>500000</v>
      </c>
      <c r="E29" s="3" t="s">
        <v>55</v>
      </c>
    </row>
    <row r="30" spans="2:9" x14ac:dyDescent="0.25">
      <c r="C30" s="3">
        <v>500001</v>
      </c>
      <c r="D30" s="3">
        <v>1000000</v>
      </c>
      <c r="E30" s="3" t="s">
        <v>56</v>
      </c>
    </row>
    <row r="31" spans="2:9" x14ac:dyDescent="0.25">
      <c r="C31" s="3">
        <v>1000001</v>
      </c>
      <c r="D31" s="3">
        <v>10000000</v>
      </c>
      <c r="E31" s="3" t="s">
        <v>57</v>
      </c>
    </row>
    <row r="35" spans="2:11" x14ac:dyDescent="0.25">
      <c r="C35" s="1" t="s">
        <v>1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</row>
    <row r="36" spans="2:11" x14ac:dyDescent="0.25">
      <c r="C36" s="1" t="s">
        <v>2</v>
      </c>
      <c r="D36" s="3">
        <v>155000</v>
      </c>
      <c r="E36" s="3">
        <v>750000</v>
      </c>
      <c r="F36" s="3">
        <v>29000</v>
      </c>
      <c r="G36" s="3">
        <v>78000</v>
      </c>
      <c r="H36" s="3">
        <v>2400000</v>
      </c>
      <c r="I36" s="3">
        <v>100000</v>
      </c>
      <c r="J36" s="3">
        <v>1200000</v>
      </c>
      <c r="K36" s="3">
        <v>155000</v>
      </c>
    </row>
    <row r="37" spans="2:11" x14ac:dyDescent="0.25">
      <c r="C37" s="1" t="s">
        <v>11</v>
      </c>
      <c r="D37" s="5">
        <v>44198</v>
      </c>
      <c r="E37" s="5">
        <v>43877</v>
      </c>
      <c r="F37" s="5">
        <v>43588</v>
      </c>
      <c r="G37" s="5">
        <v>43337</v>
      </c>
      <c r="H37" s="5">
        <v>43651</v>
      </c>
      <c r="I37" s="5">
        <v>44435</v>
      </c>
      <c r="J37" s="5">
        <v>43837</v>
      </c>
      <c r="K37" s="5">
        <v>43351</v>
      </c>
    </row>
    <row r="41" spans="2:11" x14ac:dyDescent="0.25">
      <c r="B41" t="s">
        <v>68</v>
      </c>
      <c r="C41" t="s">
        <v>4</v>
      </c>
      <c r="D41">
        <f>HLOOKUP(C41,C35:K37,2,0)</f>
        <v>750000</v>
      </c>
    </row>
  </sheetData>
  <mergeCells count="1">
    <mergeCell ref="C26:D2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"/>
  <sheetViews>
    <sheetView zoomScale="95" zoomScaleNormal="95" workbookViewId="0">
      <selection activeCell="L6" sqref="K3:P8"/>
    </sheetView>
  </sheetViews>
  <sheetFormatPr defaultRowHeight="15" x14ac:dyDescent="0.25"/>
  <cols>
    <col min="1" max="1" width="12.42578125" customWidth="1"/>
    <col min="2" max="2" width="9.28515625" customWidth="1"/>
    <col min="3" max="3" width="13.140625" customWidth="1"/>
    <col min="4" max="4" width="23.28515625" customWidth="1"/>
    <col min="5" max="5" width="12.7109375" bestFit="1" customWidth="1"/>
    <col min="7" max="7" width="13.5703125" customWidth="1"/>
    <col min="8" max="8" width="12.5703125" bestFit="1" customWidth="1"/>
    <col min="9" max="9" width="9.28515625" customWidth="1"/>
    <col min="11" max="11" width="16" bestFit="1" customWidth="1"/>
    <col min="12" max="12" width="16.42578125" bestFit="1" customWidth="1"/>
    <col min="13" max="15" width="11.85546875" bestFit="1" customWidth="1"/>
    <col min="16" max="16" width="13.5703125" bestFit="1" customWidth="1"/>
  </cols>
  <sheetData>
    <row r="1" spans="1:16" x14ac:dyDescent="0.25">
      <c r="A1" s="19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1" t="s">
        <v>25</v>
      </c>
      <c r="H1" s="20" t="s">
        <v>26</v>
      </c>
      <c r="I1" s="22" t="s">
        <v>15</v>
      </c>
    </row>
    <row r="2" spans="1:16" x14ac:dyDescent="0.25">
      <c r="A2" s="17">
        <v>43106</v>
      </c>
      <c r="B2" s="11" t="s">
        <v>27</v>
      </c>
      <c r="C2" s="12" t="s">
        <v>28</v>
      </c>
      <c r="D2" s="13" t="s">
        <v>29</v>
      </c>
      <c r="E2" s="14" t="s">
        <v>30</v>
      </c>
      <c r="F2" s="11">
        <v>95</v>
      </c>
      <c r="G2" s="10">
        <v>1198</v>
      </c>
      <c r="H2" s="15">
        <f>F2*G2</f>
        <v>113810</v>
      </c>
      <c r="I2" s="18" t="str">
        <f>TEXT(A2,"mmmm")</f>
        <v>January</v>
      </c>
    </row>
    <row r="3" spans="1:16" x14ac:dyDescent="0.25">
      <c r="A3" s="17">
        <v>43123</v>
      </c>
      <c r="B3" s="11" t="s">
        <v>31</v>
      </c>
      <c r="C3" s="12" t="s">
        <v>32</v>
      </c>
      <c r="D3" s="13" t="s">
        <v>33</v>
      </c>
      <c r="E3" s="14" t="s">
        <v>34</v>
      </c>
      <c r="F3" s="11">
        <v>50</v>
      </c>
      <c r="G3" s="10">
        <v>500</v>
      </c>
      <c r="H3" s="15">
        <f t="shared" ref="H3:H44" si="0">F3*G3</f>
        <v>25000</v>
      </c>
      <c r="I3" s="18" t="str">
        <f t="shared" ref="I3:I44" si="1">TEXT(A3,"mmmm")</f>
        <v>January</v>
      </c>
      <c r="K3" s="31" t="s">
        <v>67</v>
      </c>
      <c r="L3" s="31" t="s">
        <v>64</v>
      </c>
    </row>
    <row r="4" spans="1:16" x14ac:dyDescent="0.25">
      <c r="A4" s="17">
        <v>43140</v>
      </c>
      <c r="B4" s="11" t="s">
        <v>31</v>
      </c>
      <c r="C4" s="12" t="s">
        <v>32</v>
      </c>
      <c r="D4" s="13" t="s">
        <v>35</v>
      </c>
      <c r="E4" s="14" t="s">
        <v>30</v>
      </c>
      <c r="F4" s="11">
        <v>36</v>
      </c>
      <c r="G4" s="10">
        <v>1198</v>
      </c>
      <c r="H4" s="15">
        <f t="shared" si="0"/>
        <v>43128</v>
      </c>
      <c r="I4" s="18" t="str">
        <f t="shared" si="1"/>
        <v>February</v>
      </c>
      <c r="K4" s="31" t="s">
        <v>66</v>
      </c>
      <c r="L4" t="s">
        <v>42</v>
      </c>
      <c r="M4" t="s">
        <v>32</v>
      </c>
      <c r="N4" t="s">
        <v>28</v>
      </c>
      <c r="O4" t="s">
        <v>36</v>
      </c>
      <c r="P4" t="s">
        <v>65</v>
      </c>
    </row>
    <row r="5" spans="1:16" x14ac:dyDescent="0.25">
      <c r="A5" s="17">
        <v>43157</v>
      </c>
      <c r="B5" s="11" t="s">
        <v>31</v>
      </c>
      <c r="C5" s="12" t="s">
        <v>36</v>
      </c>
      <c r="D5" s="13" t="s">
        <v>37</v>
      </c>
      <c r="E5" s="14" t="s">
        <v>38</v>
      </c>
      <c r="F5" s="11">
        <v>27</v>
      </c>
      <c r="G5" s="10">
        <v>225</v>
      </c>
      <c r="H5" s="15">
        <f t="shared" si="0"/>
        <v>6075</v>
      </c>
      <c r="I5" s="18" t="str">
        <f t="shared" si="1"/>
        <v>February</v>
      </c>
      <c r="K5" s="32" t="s">
        <v>31</v>
      </c>
      <c r="L5" s="33">
        <v>124016</v>
      </c>
      <c r="M5" s="33">
        <v>365108.5</v>
      </c>
      <c r="N5" s="33">
        <v>199690</v>
      </c>
      <c r="O5" s="33">
        <v>140955</v>
      </c>
      <c r="P5" s="33">
        <v>829769.5</v>
      </c>
    </row>
    <row r="6" spans="1:16" x14ac:dyDescent="0.25">
      <c r="A6" s="17">
        <v>43174</v>
      </c>
      <c r="B6" s="11" t="s">
        <v>39</v>
      </c>
      <c r="C6" s="12" t="s">
        <v>36</v>
      </c>
      <c r="D6" s="13" t="s">
        <v>40</v>
      </c>
      <c r="E6" s="14" t="s">
        <v>30</v>
      </c>
      <c r="F6" s="11">
        <v>56</v>
      </c>
      <c r="G6" s="10">
        <v>1198</v>
      </c>
      <c r="H6" s="15">
        <f t="shared" si="0"/>
        <v>67088</v>
      </c>
      <c r="I6" s="18" t="str">
        <f t="shared" si="1"/>
        <v>March</v>
      </c>
      <c r="K6" s="32" t="s">
        <v>27</v>
      </c>
      <c r="L6" s="33">
        <v>48204</v>
      </c>
      <c r="M6" s="33"/>
      <c r="N6" s="33">
        <v>272803</v>
      </c>
      <c r="O6" s="33"/>
      <c r="P6" s="33">
        <v>321007</v>
      </c>
    </row>
    <row r="7" spans="1:16" x14ac:dyDescent="0.25">
      <c r="A7" s="17">
        <v>43191</v>
      </c>
      <c r="B7" s="11" t="s">
        <v>27</v>
      </c>
      <c r="C7" s="12" t="s">
        <v>28</v>
      </c>
      <c r="D7" s="13" t="s">
        <v>29</v>
      </c>
      <c r="E7" s="14" t="s">
        <v>34</v>
      </c>
      <c r="F7" s="11">
        <v>60</v>
      </c>
      <c r="G7" s="10">
        <v>500</v>
      </c>
      <c r="H7" s="15">
        <f t="shared" si="0"/>
        <v>30000</v>
      </c>
      <c r="I7" s="18" t="str">
        <f t="shared" si="1"/>
        <v>April</v>
      </c>
      <c r="K7" s="32" t="s">
        <v>39</v>
      </c>
      <c r="L7" s="33">
        <v>66836</v>
      </c>
      <c r="M7" s="33"/>
      <c r="N7" s="33"/>
      <c r="O7" s="33">
        <v>88063</v>
      </c>
      <c r="P7" s="33">
        <v>154899</v>
      </c>
    </row>
    <row r="8" spans="1:16" x14ac:dyDescent="0.25">
      <c r="A8" s="17">
        <v>43208</v>
      </c>
      <c r="B8" s="11" t="s">
        <v>31</v>
      </c>
      <c r="C8" s="16" t="s">
        <v>28</v>
      </c>
      <c r="D8" s="13" t="s">
        <v>41</v>
      </c>
      <c r="E8" s="14" t="s">
        <v>30</v>
      </c>
      <c r="F8" s="11">
        <v>75</v>
      </c>
      <c r="G8" s="10">
        <v>1198</v>
      </c>
      <c r="H8" s="15">
        <f t="shared" si="0"/>
        <v>89850</v>
      </c>
      <c r="I8" s="18" t="str">
        <f t="shared" si="1"/>
        <v>April</v>
      </c>
      <c r="K8" s="32" t="s">
        <v>65</v>
      </c>
      <c r="L8" s="33">
        <v>239056</v>
      </c>
      <c r="M8" s="33">
        <v>365108.5</v>
      </c>
      <c r="N8" s="33">
        <v>472493</v>
      </c>
      <c r="O8" s="33">
        <v>229018</v>
      </c>
      <c r="P8" s="33">
        <v>1305675.5</v>
      </c>
    </row>
    <row r="9" spans="1:16" x14ac:dyDescent="0.25">
      <c r="A9" s="17">
        <v>43225</v>
      </c>
      <c r="B9" s="11" t="s">
        <v>31</v>
      </c>
      <c r="C9" s="12" t="s">
        <v>32</v>
      </c>
      <c r="D9" s="13" t="s">
        <v>35</v>
      </c>
      <c r="E9" s="14" t="s">
        <v>30</v>
      </c>
      <c r="F9" s="11">
        <v>90</v>
      </c>
      <c r="G9" s="10">
        <v>1198</v>
      </c>
      <c r="H9" s="15">
        <f t="shared" si="0"/>
        <v>107820</v>
      </c>
      <c r="I9" s="18" t="str">
        <f t="shared" si="1"/>
        <v>May</v>
      </c>
    </row>
    <row r="10" spans="1:16" x14ac:dyDescent="0.25">
      <c r="A10" s="17">
        <v>43242</v>
      </c>
      <c r="B10" s="11" t="s">
        <v>39</v>
      </c>
      <c r="C10" s="7" t="s">
        <v>42</v>
      </c>
      <c r="D10" s="13" t="s">
        <v>43</v>
      </c>
      <c r="E10" s="14" t="s">
        <v>30</v>
      </c>
      <c r="F10" s="11">
        <v>32</v>
      </c>
      <c r="G10" s="10">
        <v>1198</v>
      </c>
      <c r="H10" s="15">
        <f t="shared" si="0"/>
        <v>38336</v>
      </c>
      <c r="I10" s="18" t="str">
        <f t="shared" si="1"/>
        <v>May</v>
      </c>
    </row>
    <row r="11" spans="1:16" x14ac:dyDescent="0.25">
      <c r="A11" s="17">
        <v>43259</v>
      </c>
      <c r="B11" s="11" t="s">
        <v>27</v>
      </c>
      <c r="C11" s="12" t="s">
        <v>28</v>
      </c>
      <c r="D11" s="13" t="s">
        <v>29</v>
      </c>
      <c r="E11" s="14" t="s">
        <v>34</v>
      </c>
      <c r="F11" s="11">
        <v>60</v>
      </c>
      <c r="G11" s="10">
        <v>500</v>
      </c>
      <c r="H11" s="15">
        <f t="shared" si="0"/>
        <v>30000</v>
      </c>
      <c r="I11" s="18" t="str">
        <f t="shared" si="1"/>
        <v>June</v>
      </c>
    </row>
    <row r="12" spans="1:16" x14ac:dyDescent="0.25">
      <c r="A12" s="17">
        <v>43276</v>
      </c>
      <c r="B12" s="11" t="s">
        <v>31</v>
      </c>
      <c r="C12" s="12" t="s">
        <v>32</v>
      </c>
      <c r="D12" s="13" t="s">
        <v>44</v>
      </c>
      <c r="E12" s="14" t="s">
        <v>30</v>
      </c>
      <c r="F12" s="11">
        <v>90</v>
      </c>
      <c r="G12" s="10">
        <v>1198</v>
      </c>
      <c r="H12" s="15">
        <f t="shared" si="0"/>
        <v>107820</v>
      </c>
      <c r="I12" s="18" t="str">
        <f t="shared" si="1"/>
        <v>June</v>
      </c>
    </row>
    <row r="13" spans="1:16" x14ac:dyDescent="0.25">
      <c r="A13" s="17">
        <v>43293</v>
      </c>
      <c r="B13" s="11" t="s">
        <v>27</v>
      </c>
      <c r="C13" s="16" t="s">
        <v>28</v>
      </c>
      <c r="D13" s="13" t="s">
        <v>45</v>
      </c>
      <c r="E13" s="14" t="s">
        <v>34</v>
      </c>
      <c r="F13" s="11">
        <v>29</v>
      </c>
      <c r="G13" s="10">
        <v>500</v>
      </c>
      <c r="H13" s="15">
        <f t="shared" si="0"/>
        <v>14500</v>
      </c>
      <c r="I13" s="18" t="str">
        <f t="shared" si="1"/>
        <v>July</v>
      </c>
    </row>
    <row r="14" spans="1:16" x14ac:dyDescent="0.25">
      <c r="A14" s="17">
        <v>43310</v>
      </c>
      <c r="B14" s="11" t="s">
        <v>27</v>
      </c>
      <c r="C14" s="7" t="s">
        <v>42</v>
      </c>
      <c r="D14" s="13" t="s">
        <v>46</v>
      </c>
      <c r="E14" s="14" t="s">
        <v>34</v>
      </c>
      <c r="F14" s="11">
        <v>81</v>
      </c>
      <c r="G14" s="10">
        <v>500</v>
      </c>
      <c r="H14" s="15">
        <f t="shared" si="0"/>
        <v>40500</v>
      </c>
      <c r="I14" s="18" t="str">
        <f t="shared" si="1"/>
        <v>July</v>
      </c>
    </row>
    <row r="15" spans="1:16" x14ac:dyDescent="0.25">
      <c r="A15" s="17">
        <v>43327</v>
      </c>
      <c r="B15" s="11" t="s">
        <v>27</v>
      </c>
      <c r="C15" s="12" t="s">
        <v>28</v>
      </c>
      <c r="D15" s="13" t="s">
        <v>29</v>
      </c>
      <c r="E15" s="14" t="s">
        <v>30</v>
      </c>
      <c r="F15" s="11">
        <v>35</v>
      </c>
      <c r="G15" s="10">
        <v>1198</v>
      </c>
      <c r="H15" s="15">
        <f t="shared" si="0"/>
        <v>41930</v>
      </c>
      <c r="I15" s="18" t="str">
        <f t="shared" si="1"/>
        <v>August</v>
      </c>
    </row>
    <row r="16" spans="1:16" x14ac:dyDescent="0.25">
      <c r="A16" s="17">
        <v>43344</v>
      </c>
      <c r="B16" s="11" t="s">
        <v>31</v>
      </c>
      <c r="C16" s="7" t="s">
        <v>42</v>
      </c>
      <c r="D16" s="13" t="s">
        <v>47</v>
      </c>
      <c r="E16" s="14" t="s">
        <v>48</v>
      </c>
      <c r="F16" s="11">
        <v>2</v>
      </c>
      <c r="G16" s="10">
        <v>125</v>
      </c>
      <c r="H16" s="15">
        <f t="shared" si="0"/>
        <v>250</v>
      </c>
      <c r="I16" s="18" t="str">
        <f t="shared" si="1"/>
        <v>September</v>
      </c>
    </row>
    <row r="17" spans="1:9" x14ac:dyDescent="0.25">
      <c r="A17" s="17">
        <v>43361</v>
      </c>
      <c r="B17" s="11" t="s">
        <v>27</v>
      </c>
      <c r="C17" s="12" t="s">
        <v>28</v>
      </c>
      <c r="D17" s="13" t="s">
        <v>29</v>
      </c>
      <c r="E17" s="14" t="s">
        <v>49</v>
      </c>
      <c r="F17" s="11">
        <v>16</v>
      </c>
      <c r="G17" s="10">
        <v>58.5</v>
      </c>
      <c r="H17" s="15">
        <f t="shared" si="0"/>
        <v>936</v>
      </c>
      <c r="I17" s="18" t="str">
        <f t="shared" si="1"/>
        <v>September</v>
      </c>
    </row>
    <row r="18" spans="1:9" x14ac:dyDescent="0.25">
      <c r="A18" s="17">
        <v>43378</v>
      </c>
      <c r="B18" s="11" t="s">
        <v>31</v>
      </c>
      <c r="C18" s="12" t="s">
        <v>32</v>
      </c>
      <c r="D18" s="13" t="s">
        <v>44</v>
      </c>
      <c r="E18" s="14" t="s">
        <v>34</v>
      </c>
      <c r="F18" s="11">
        <v>28</v>
      </c>
      <c r="G18" s="10">
        <v>500</v>
      </c>
      <c r="H18" s="15">
        <f t="shared" si="0"/>
        <v>14000</v>
      </c>
      <c r="I18" s="18" t="str">
        <f t="shared" si="1"/>
        <v>October</v>
      </c>
    </row>
    <row r="19" spans="1:9" x14ac:dyDescent="0.25">
      <c r="A19" s="17">
        <v>43395</v>
      </c>
      <c r="B19" s="11" t="s">
        <v>27</v>
      </c>
      <c r="C19" s="12" t="s">
        <v>28</v>
      </c>
      <c r="D19" s="13" t="s">
        <v>29</v>
      </c>
      <c r="E19" s="14" t="s">
        <v>38</v>
      </c>
      <c r="F19" s="11">
        <v>64</v>
      </c>
      <c r="G19" s="10">
        <v>225</v>
      </c>
      <c r="H19" s="15">
        <f t="shared" si="0"/>
        <v>14400</v>
      </c>
      <c r="I19" s="18" t="str">
        <f t="shared" si="1"/>
        <v>October</v>
      </c>
    </row>
    <row r="20" spans="1:9" x14ac:dyDescent="0.25">
      <c r="A20" s="17">
        <v>43412</v>
      </c>
      <c r="B20" s="11" t="s">
        <v>27</v>
      </c>
      <c r="C20" s="7" t="s">
        <v>42</v>
      </c>
      <c r="D20" s="13" t="s">
        <v>46</v>
      </c>
      <c r="E20" s="14" t="s">
        <v>38</v>
      </c>
      <c r="F20" s="11">
        <v>15</v>
      </c>
      <c r="G20" s="10">
        <v>225</v>
      </c>
      <c r="H20" s="15">
        <f t="shared" si="0"/>
        <v>3375</v>
      </c>
      <c r="I20" s="18" t="str">
        <f t="shared" si="1"/>
        <v>November</v>
      </c>
    </row>
    <row r="21" spans="1:9" x14ac:dyDescent="0.25">
      <c r="A21" s="17">
        <v>43429</v>
      </c>
      <c r="B21" s="11" t="s">
        <v>31</v>
      </c>
      <c r="C21" s="12" t="s">
        <v>32</v>
      </c>
      <c r="D21" s="13" t="s">
        <v>33</v>
      </c>
      <c r="E21" s="14" t="s">
        <v>49</v>
      </c>
      <c r="F21" s="11">
        <v>96</v>
      </c>
      <c r="G21" s="10">
        <v>58.5</v>
      </c>
      <c r="H21" s="15">
        <f t="shared" si="0"/>
        <v>5616</v>
      </c>
      <c r="I21" s="18" t="str">
        <f t="shared" si="1"/>
        <v>November</v>
      </c>
    </row>
    <row r="22" spans="1:9" x14ac:dyDescent="0.25">
      <c r="A22" s="17">
        <v>43446</v>
      </c>
      <c r="B22" s="11" t="s">
        <v>31</v>
      </c>
      <c r="C22" s="7" t="s">
        <v>42</v>
      </c>
      <c r="D22" s="13" t="s">
        <v>47</v>
      </c>
      <c r="E22" s="14" t="s">
        <v>30</v>
      </c>
      <c r="F22" s="11">
        <v>67</v>
      </c>
      <c r="G22" s="10">
        <v>1198</v>
      </c>
      <c r="H22" s="15">
        <f t="shared" si="0"/>
        <v>80266</v>
      </c>
      <c r="I22" s="18" t="str">
        <f t="shared" si="1"/>
        <v>December</v>
      </c>
    </row>
    <row r="23" spans="1:9" x14ac:dyDescent="0.25">
      <c r="A23" s="17">
        <v>43463</v>
      </c>
      <c r="B23" s="11" t="s">
        <v>27</v>
      </c>
      <c r="C23" s="7" t="s">
        <v>42</v>
      </c>
      <c r="D23" s="13" t="s">
        <v>46</v>
      </c>
      <c r="E23" s="14" t="s">
        <v>49</v>
      </c>
      <c r="F23" s="11">
        <v>74</v>
      </c>
      <c r="G23" s="10">
        <v>58.5</v>
      </c>
      <c r="H23" s="15">
        <f t="shared" si="0"/>
        <v>4329</v>
      </c>
      <c r="I23" s="18" t="str">
        <f t="shared" si="1"/>
        <v>December</v>
      </c>
    </row>
    <row r="24" spans="1:9" x14ac:dyDescent="0.25">
      <c r="A24" s="17">
        <v>43480</v>
      </c>
      <c r="B24" s="11" t="s">
        <v>31</v>
      </c>
      <c r="C24" s="12" t="s">
        <v>36</v>
      </c>
      <c r="D24" s="13" t="s">
        <v>37</v>
      </c>
      <c r="E24" s="14" t="s">
        <v>34</v>
      </c>
      <c r="F24" s="11">
        <v>46</v>
      </c>
      <c r="G24" s="10">
        <v>500</v>
      </c>
      <c r="H24" s="15">
        <f t="shared" si="0"/>
        <v>23000</v>
      </c>
      <c r="I24" s="18" t="str">
        <f t="shared" si="1"/>
        <v>January</v>
      </c>
    </row>
    <row r="25" spans="1:9" x14ac:dyDescent="0.25">
      <c r="A25" s="17">
        <v>43497</v>
      </c>
      <c r="B25" s="11" t="s">
        <v>31</v>
      </c>
      <c r="C25" s="7" t="s">
        <v>42</v>
      </c>
      <c r="D25" s="13" t="s">
        <v>47</v>
      </c>
      <c r="E25" s="14" t="s">
        <v>34</v>
      </c>
      <c r="F25" s="11">
        <v>87</v>
      </c>
      <c r="G25" s="10">
        <v>500</v>
      </c>
      <c r="H25" s="15">
        <f t="shared" si="0"/>
        <v>43500</v>
      </c>
      <c r="I25" s="18" t="str">
        <f t="shared" si="1"/>
        <v>February</v>
      </c>
    </row>
    <row r="26" spans="1:9" x14ac:dyDescent="0.25">
      <c r="A26" s="17">
        <v>43514</v>
      </c>
      <c r="B26" s="11" t="s">
        <v>27</v>
      </c>
      <c r="C26" s="16" t="s">
        <v>28</v>
      </c>
      <c r="D26" s="13" t="s">
        <v>29</v>
      </c>
      <c r="E26" s="14" t="s">
        <v>34</v>
      </c>
      <c r="F26" s="11">
        <v>4</v>
      </c>
      <c r="G26" s="10">
        <v>500</v>
      </c>
      <c r="H26" s="15">
        <f t="shared" si="0"/>
        <v>2000</v>
      </c>
      <c r="I26" s="18" t="str">
        <f t="shared" si="1"/>
        <v>February</v>
      </c>
    </row>
    <row r="27" spans="1:9" x14ac:dyDescent="0.25">
      <c r="A27" s="17">
        <v>43531</v>
      </c>
      <c r="B27" s="11" t="s">
        <v>39</v>
      </c>
      <c r="C27" s="12" t="s">
        <v>36</v>
      </c>
      <c r="D27" s="13" t="s">
        <v>40</v>
      </c>
      <c r="E27" s="14" t="s">
        <v>34</v>
      </c>
      <c r="F27" s="11">
        <v>7</v>
      </c>
      <c r="G27" s="10">
        <v>500</v>
      </c>
      <c r="H27" s="15">
        <f t="shared" si="0"/>
        <v>3500</v>
      </c>
      <c r="I27" s="18" t="str">
        <f t="shared" si="1"/>
        <v>March</v>
      </c>
    </row>
    <row r="28" spans="1:9" x14ac:dyDescent="0.25">
      <c r="A28" s="17">
        <v>43548</v>
      </c>
      <c r="B28" s="11" t="s">
        <v>31</v>
      </c>
      <c r="C28" s="12" t="s">
        <v>32</v>
      </c>
      <c r="D28" s="13" t="s">
        <v>35</v>
      </c>
      <c r="E28" s="14" t="s">
        <v>49</v>
      </c>
      <c r="F28" s="11">
        <v>50</v>
      </c>
      <c r="G28" s="10">
        <v>58.5</v>
      </c>
      <c r="H28" s="15">
        <f t="shared" si="0"/>
        <v>2925</v>
      </c>
      <c r="I28" s="18" t="str">
        <f t="shared" si="1"/>
        <v>March</v>
      </c>
    </row>
    <row r="29" spans="1:9" x14ac:dyDescent="0.25">
      <c r="A29" s="17">
        <v>43565</v>
      </c>
      <c r="B29" s="11" t="s">
        <v>31</v>
      </c>
      <c r="C29" s="16" t="s">
        <v>28</v>
      </c>
      <c r="D29" s="13" t="s">
        <v>41</v>
      </c>
      <c r="E29" s="14" t="s">
        <v>30</v>
      </c>
      <c r="F29" s="11">
        <v>66</v>
      </c>
      <c r="G29" s="10">
        <v>1198</v>
      </c>
      <c r="H29" s="15">
        <f t="shared" si="0"/>
        <v>79068</v>
      </c>
      <c r="I29" s="18" t="str">
        <f t="shared" si="1"/>
        <v>April</v>
      </c>
    </row>
    <row r="30" spans="1:9" x14ac:dyDescent="0.25">
      <c r="A30" s="17">
        <v>43582</v>
      </c>
      <c r="B30" s="11" t="s">
        <v>27</v>
      </c>
      <c r="C30" s="16" t="s">
        <v>28</v>
      </c>
      <c r="D30" s="13" t="s">
        <v>45</v>
      </c>
      <c r="E30" s="14" t="s">
        <v>38</v>
      </c>
      <c r="F30" s="11">
        <v>96</v>
      </c>
      <c r="G30" s="10">
        <v>225</v>
      </c>
      <c r="H30" s="15">
        <f t="shared" si="0"/>
        <v>21600</v>
      </c>
      <c r="I30" s="18" t="str">
        <f t="shared" si="1"/>
        <v>April</v>
      </c>
    </row>
    <row r="31" spans="1:9" x14ac:dyDescent="0.25">
      <c r="A31" s="17">
        <v>43599</v>
      </c>
      <c r="B31" s="11" t="s">
        <v>31</v>
      </c>
      <c r="C31" s="12" t="s">
        <v>36</v>
      </c>
      <c r="D31" s="13" t="s">
        <v>37</v>
      </c>
      <c r="E31" s="14" t="s">
        <v>30</v>
      </c>
      <c r="F31" s="11">
        <v>53</v>
      </c>
      <c r="G31" s="10">
        <v>1198</v>
      </c>
      <c r="H31" s="15">
        <f t="shared" si="0"/>
        <v>63494</v>
      </c>
      <c r="I31" s="18" t="str">
        <f t="shared" si="1"/>
        <v>May</v>
      </c>
    </row>
    <row r="32" spans="1:9" x14ac:dyDescent="0.25">
      <c r="A32" s="17">
        <v>43616</v>
      </c>
      <c r="B32" s="11" t="s">
        <v>31</v>
      </c>
      <c r="C32" s="12" t="s">
        <v>36</v>
      </c>
      <c r="D32" s="13" t="s">
        <v>37</v>
      </c>
      <c r="E32" s="14" t="s">
        <v>34</v>
      </c>
      <c r="F32" s="11">
        <v>80</v>
      </c>
      <c r="G32" s="10">
        <v>500</v>
      </c>
      <c r="H32" s="15">
        <f t="shared" si="0"/>
        <v>40000</v>
      </c>
      <c r="I32" s="18" t="str">
        <f t="shared" si="1"/>
        <v>May</v>
      </c>
    </row>
    <row r="33" spans="1:9" x14ac:dyDescent="0.25">
      <c r="A33" s="17">
        <v>43633</v>
      </c>
      <c r="B33" s="11" t="s">
        <v>31</v>
      </c>
      <c r="C33" s="12" t="s">
        <v>32</v>
      </c>
      <c r="D33" s="13" t="s">
        <v>33</v>
      </c>
      <c r="E33" s="14" t="s">
        <v>48</v>
      </c>
      <c r="F33" s="11">
        <v>5</v>
      </c>
      <c r="G33" s="10">
        <v>125</v>
      </c>
      <c r="H33" s="15">
        <f t="shared" si="0"/>
        <v>625</v>
      </c>
      <c r="I33" s="18" t="str">
        <f t="shared" si="1"/>
        <v>June</v>
      </c>
    </row>
    <row r="34" spans="1:9" x14ac:dyDescent="0.25">
      <c r="A34" s="17">
        <v>43650</v>
      </c>
      <c r="B34" s="11" t="s">
        <v>27</v>
      </c>
      <c r="C34" s="16" t="s">
        <v>28</v>
      </c>
      <c r="D34" s="13" t="s">
        <v>29</v>
      </c>
      <c r="E34" s="14" t="s">
        <v>49</v>
      </c>
      <c r="F34" s="11">
        <v>62</v>
      </c>
      <c r="G34" s="10">
        <v>58.5</v>
      </c>
      <c r="H34" s="15">
        <f t="shared" si="0"/>
        <v>3627</v>
      </c>
      <c r="I34" s="18" t="str">
        <f t="shared" si="1"/>
        <v>July</v>
      </c>
    </row>
    <row r="35" spans="1:9" x14ac:dyDescent="0.25">
      <c r="A35" s="17">
        <v>43667</v>
      </c>
      <c r="B35" s="11" t="s">
        <v>31</v>
      </c>
      <c r="C35" s="12" t="s">
        <v>32</v>
      </c>
      <c r="D35" s="13" t="s">
        <v>44</v>
      </c>
      <c r="E35" s="14" t="s">
        <v>49</v>
      </c>
      <c r="F35" s="11">
        <v>55</v>
      </c>
      <c r="G35" s="10">
        <v>58.5</v>
      </c>
      <c r="H35" s="15">
        <f t="shared" si="0"/>
        <v>3217.5</v>
      </c>
      <c r="I35" s="18" t="str">
        <f t="shared" si="1"/>
        <v>July</v>
      </c>
    </row>
    <row r="36" spans="1:9" x14ac:dyDescent="0.25">
      <c r="A36" s="17">
        <v>43684</v>
      </c>
      <c r="B36" s="11" t="s">
        <v>31</v>
      </c>
      <c r="C36" s="12" t="s">
        <v>32</v>
      </c>
      <c r="D36" s="13" t="s">
        <v>33</v>
      </c>
      <c r="E36" s="14" t="s">
        <v>49</v>
      </c>
      <c r="F36" s="11">
        <v>42</v>
      </c>
      <c r="G36" s="10">
        <v>58.5</v>
      </c>
      <c r="H36" s="15">
        <f t="shared" si="0"/>
        <v>2457</v>
      </c>
      <c r="I36" s="18" t="str">
        <f t="shared" si="1"/>
        <v>August</v>
      </c>
    </row>
    <row r="37" spans="1:9" x14ac:dyDescent="0.25">
      <c r="A37" s="17">
        <v>43701</v>
      </c>
      <c r="B37" s="11" t="s">
        <v>39</v>
      </c>
      <c r="C37" s="12" t="s">
        <v>36</v>
      </c>
      <c r="D37" s="13" t="s">
        <v>40</v>
      </c>
      <c r="E37" s="14" t="s">
        <v>48</v>
      </c>
      <c r="F37" s="11">
        <v>3</v>
      </c>
      <c r="G37" s="10">
        <v>125</v>
      </c>
      <c r="H37" s="15">
        <f t="shared" si="0"/>
        <v>375</v>
      </c>
      <c r="I37" s="18" t="str">
        <f t="shared" si="1"/>
        <v>August</v>
      </c>
    </row>
    <row r="38" spans="1:9" x14ac:dyDescent="0.25">
      <c r="A38" s="17">
        <v>43718</v>
      </c>
      <c r="B38" s="11" t="s">
        <v>31</v>
      </c>
      <c r="C38" s="12" t="s">
        <v>36</v>
      </c>
      <c r="D38" s="13" t="s">
        <v>37</v>
      </c>
      <c r="E38" s="14" t="s">
        <v>30</v>
      </c>
      <c r="F38" s="11">
        <v>7</v>
      </c>
      <c r="G38" s="10">
        <v>1198</v>
      </c>
      <c r="H38" s="15">
        <f t="shared" si="0"/>
        <v>8386</v>
      </c>
      <c r="I38" s="18" t="str">
        <f t="shared" si="1"/>
        <v>September</v>
      </c>
    </row>
    <row r="39" spans="1:9" x14ac:dyDescent="0.25">
      <c r="A39" s="17">
        <v>43735</v>
      </c>
      <c r="B39" s="11" t="s">
        <v>39</v>
      </c>
      <c r="C39" s="12" t="s">
        <v>36</v>
      </c>
      <c r="D39" s="13" t="s">
        <v>40</v>
      </c>
      <c r="E39" s="14" t="s">
        <v>38</v>
      </c>
      <c r="F39" s="11">
        <v>76</v>
      </c>
      <c r="G39" s="10">
        <v>225</v>
      </c>
      <c r="H39" s="15">
        <f t="shared" si="0"/>
        <v>17100</v>
      </c>
      <c r="I39" s="18" t="str">
        <f t="shared" si="1"/>
        <v>September</v>
      </c>
    </row>
    <row r="40" spans="1:9" x14ac:dyDescent="0.25">
      <c r="A40" s="17">
        <v>43752</v>
      </c>
      <c r="B40" s="11" t="s">
        <v>39</v>
      </c>
      <c r="C40" s="7" t="s">
        <v>42</v>
      </c>
      <c r="D40" s="13" t="s">
        <v>43</v>
      </c>
      <c r="E40" s="14" t="s">
        <v>34</v>
      </c>
      <c r="F40" s="11">
        <v>57</v>
      </c>
      <c r="G40" s="10">
        <v>500</v>
      </c>
      <c r="H40" s="15">
        <f t="shared" si="0"/>
        <v>28500</v>
      </c>
      <c r="I40" s="18" t="str">
        <f t="shared" si="1"/>
        <v>October</v>
      </c>
    </row>
    <row r="41" spans="1:9" x14ac:dyDescent="0.25">
      <c r="A41" s="17">
        <v>43769</v>
      </c>
      <c r="B41" s="11" t="s">
        <v>31</v>
      </c>
      <c r="C41" s="16" t="s">
        <v>28</v>
      </c>
      <c r="D41" s="13" t="s">
        <v>41</v>
      </c>
      <c r="E41" s="14" t="s">
        <v>30</v>
      </c>
      <c r="F41" s="11">
        <v>14</v>
      </c>
      <c r="G41" s="10">
        <v>1198</v>
      </c>
      <c r="H41" s="15">
        <f t="shared" si="0"/>
        <v>16772</v>
      </c>
      <c r="I41" s="18" t="str">
        <f t="shared" si="1"/>
        <v>October</v>
      </c>
    </row>
    <row r="42" spans="1:9" x14ac:dyDescent="0.25">
      <c r="A42" s="17">
        <v>43786</v>
      </c>
      <c r="B42" s="11" t="s">
        <v>31</v>
      </c>
      <c r="C42" s="12" t="s">
        <v>32</v>
      </c>
      <c r="D42" s="13" t="s">
        <v>35</v>
      </c>
      <c r="E42" s="14" t="s">
        <v>34</v>
      </c>
      <c r="F42" s="11">
        <v>11</v>
      </c>
      <c r="G42" s="10">
        <v>500</v>
      </c>
      <c r="H42" s="15">
        <f t="shared" si="0"/>
        <v>5500</v>
      </c>
      <c r="I42" s="18" t="str">
        <f t="shared" si="1"/>
        <v>November</v>
      </c>
    </row>
    <row r="43" spans="1:9" x14ac:dyDescent="0.25">
      <c r="A43" s="17">
        <v>43803</v>
      </c>
      <c r="B43" s="11" t="s">
        <v>31</v>
      </c>
      <c r="C43" s="12" t="s">
        <v>32</v>
      </c>
      <c r="D43" s="13" t="s">
        <v>35</v>
      </c>
      <c r="E43" s="14" t="s">
        <v>34</v>
      </c>
      <c r="F43" s="11">
        <v>94</v>
      </c>
      <c r="G43" s="10">
        <v>500</v>
      </c>
      <c r="H43" s="15">
        <f t="shared" si="0"/>
        <v>47000</v>
      </c>
      <c r="I43" s="18" t="str">
        <f t="shared" si="1"/>
        <v>December</v>
      </c>
    </row>
    <row r="44" spans="1:9" x14ac:dyDescent="0.25">
      <c r="A44" s="23">
        <v>43820</v>
      </c>
      <c r="B44" s="24" t="s">
        <v>31</v>
      </c>
      <c r="C44" s="25" t="s">
        <v>28</v>
      </c>
      <c r="D44" s="26" t="s">
        <v>41</v>
      </c>
      <c r="E44" s="27" t="s">
        <v>34</v>
      </c>
      <c r="F44" s="24">
        <v>28</v>
      </c>
      <c r="G44" s="28">
        <v>500</v>
      </c>
      <c r="H44" s="29">
        <f t="shared" si="0"/>
        <v>14000</v>
      </c>
      <c r="I44" s="30" t="str">
        <f t="shared" si="1"/>
        <v>December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EB6-4313-4FF7-BB02-3B54021397CA}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sale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2025-09-10T09:30:52Z</dcterms:modified>
</cp:coreProperties>
</file>