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thi\"/>
    </mc:Choice>
  </mc:AlternateContent>
  <xr:revisionPtr revIDLastSave="0" documentId="13_ncr:1_{9A503524-3C6C-4EC3-98EC-E9E926943970}" xr6:coauthVersionLast="46" xr6:coauthVersionMax="46" xr10:uidLastSave="{00000000-0000-0000-0000-000000000000}"/>
  <bookViews>
    <workbookView xWindow="-108" yWindow="-108" windowWidth="23256" windowHeight="12576" xr2:uid="{0E87726B-C4DA-4CEA-AE40-FE6BF5F39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L15" i="1"/>
  <c r="B19" i="1"/>
  <c r="M12" i="1"/>
  <c r="M11" i="1"/>
  <c r="M10" i="1"/>
  <c r="M9" i="1"/>
  <c r="M8" i="1"/>
  <c r="M7" i="1"/>
  <c r="M6" i="1"/>
  <c r="M5" i="1"/>
  <c r="M4" i="1"/>
  <c r="M3" i="1"/>
  <c r="M2" i="1"/>
  <c r="L2" i="1"/>
  <c r="L11" i="1"/>
  <c r="L10" i="1"/>
  <c r="L9" i="1"/>
  <c r="L8" i="1"/>
  <c r="L7" i="1"/>
  <c r="L6" i="1"/>
  <c r="L5" i="1"/>
  <c r="L4" i="1"/>
  <c r="L3" i="1"/>
  <c r="B16" i="1"/>
  <c r="B15" i="1"/>
  <c r="F21" i="1"/>
  <c r="I20" i="1"/>
  <c r="B18" i="1"/>
  <c r="B17" i="1"/>
  <c r="K12" i="1"/>
  <c r="J12" i="1"/>
  <c r="K11" i="1"/>
  <c r="K10" i="1"/>
  <c r="K9" i="1"/>
  <c r="K8" i="1"/>
  <c r="K7" i="1"/>
  <c r="K6" i="1"/>
  <c r="K5" i="1"/>
  <c r="K4" i="1"/>
  <c r="K3" i="1"/>
  <c r="K2" i="1"/>
  <c r="J11" i="1"/>
  <c r="J10" i="1"/>
  <c r="J9" i="1"/>
  <c r="J8" i="1"/>
  <c r="J7" i="1"/>
  <c r="J6" i="1"/>
  <c r="J5" i="1"/>
  <c r="J4" i="1"/>
  <c r="J3" i="1"/>
  <c r="J2" i="1"/>
  <c r="I11" i="1"/>
  <c r="I10" i="1"/>
  <c r="I9" i="1"/>
  <c r="I8" i="1"/>
  <c r="I7" i="1"/>
  <c r="I6" i="1"/>
  <c r="I5" i="1"/>
  <c r="I4" i="1"/>
  <c r="I3" i="1"/>
  <c r="I2" i="1"/>
  <c r="H11" i="1"/>
  <c r="H10" i="1"/>
  <c r="H9" i="1"/>
  <c r="H8" i="1"/>
  <c r="H7" i="1"/>
  <c r="H6" i="1"/>
  <c r="H5" i="1"/>
  <c r="H4" i="1"/>
  <c r="H3" i="1"/>
  <c r="H2" i="1"/>
  <c r="B14" i="1"/>
  <c r="B12" i="1"/>
  <c r="F12" i="1"/>
  <c r="G11" i="1"/>
  <c r="G10" i="1"/>
  <c r="G9" i="1"/>
  <c r="G8" i="1"/>
  <c r="G7" i="1"/>
  <c r="G6" i="1"/>
  <c r="G5" i="1"/>
  <c r="G4" i="1"/>
  <c r="G3" i="1"/>
  <c r="G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<sst xmlns="http://schemas.openxmlformats.org/spreadsheetml/2006/main" count="50" uniqueCount="44">
  <si>
    <t>CLASS INTERVAL</t>
  </si>
  <si>
    <t>FREQUENCY</t>
  </si>
  <si>
    <t>LOWER LIMIT</t>
  </si>
  <si>
    <t>UPPER LIMIT</t>
  </si>
  <si>
    <t>MIDPOINT(X)</t>
  </si>
  <si>
    <t>FREQUENCY * X</t>
  </si>
  <si>
    <t>CUMULATIVE FREQUENCY</t>
  </si>
  <si>
    <t>X - MEAN</t>
  </si>
  <si>
    <t>ABS(X - MEAN)</t>
  </si>
  <si>
    <t>FREQUENCY / X</t>
  </si>
  <si>
    <t>210 - 230</t>
  </si>
  <si>
    <t>230 - 250</t>
  </si>
  <si>
    <t>250 - 270</t>
  </si>
  <si>
    <t>310 - 330</t>
  </si>
  <si>
    <t>270- 290</t>
  </si>
  <si>
    <t>290 - 310</t>
  </si>
  <si>
    <t>330 - 350</t>
  </si>
  <si>
    <t xml:space="preserve">350 - 370 </t>
  </si>
  <si>
    <t>370 - 390</t>
  </si>
  <si>
    <t>390 - 410</t>
  </si>
  <si>
    <t>MEAN</t>
  </si>
  <si>
    <t>FREQUENCY *  ABS(X - MEAN)</t>
  </si>
  <si>
    <t>MEDIAN</t>
  </si>
  <si>
    <t>MODE</t>
  </si>
  <si>
    <t>HARMONIC MEAN</t>
  </si>
  <si>
    <t>N=28</t>
  </si>
  <si>
    <t>N/2</t>
  </si>
  <si>
    <t>median</t>
  </si>
  <si>
    <t>l</t>
  </si>
  <si>
    <t>f</t>
  </si>
  <si>
    <t>MEAN DEVIATION ABOUT MEAN</t>
  </si>
  <si>
    <t>fm</t>
  </si>
  <si>
    <t>f1</t>
  </si>
  <si>
    <t>w</t>
  </si>
  <si>
    <t>f2</t>
  </si>
  <si>
    <t>{l+(fm-f1)/(2fm-f1-f2)}*w</t>
  </si>
  <si>
    <t>cf</t>
  </si>
  <si>
    <t>{l+((n/2)-cf)/f}*w</t>
  </si>
  <si>
    <t>ARITHMETIC MEAN</t>
  </si>
  <si>
    <t>GEOMETRIC MEAN</t>
  </si>
  <si>
    <t>FREQUENCY * LOG X</t>
  </si>
  <si>
    <t>LOG X</t>
  </si>
  <si>
    <t>geometric mean=antilog(m12/b12)</t>
  </si>
  <si>
    <t>m12/b12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</si>
</sst>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09D1-C4DB-4207-A910-CB005323FCD4}">
  <dimension ref="A1:M21"/>
  <sheetViews>
    <sheetView tabSelected="1" workbookViewId="0">
      <selection activeCell="B21" sqref="B21"/>
    </sheetView>
  </sheetViews>
  <sheetFormatPr defaultRowHeight="14.4" x14ac:dyDescent="0.3"/>
  <cols>
    <col min="1" max="1" width="36.33203125" customWidth="1"/>
    <col min="2" max="2" width="17.6640625" customWidth="1"/>
    <col min="3" max="3" width="15.109375" customWidth="1"/>
    <col min="4" max="4" width="15.33203125" customWidth="1"/>
    <col min="5" max="5" width="15" customWidth="1"/>
    <col min="6" max="6" width="17.77734375" customWidth="1"/>
    <col min="7" max="7" width="29.77734375" customWidth="1"/>
    <col min="8" max="8" width="11.88671875" customWidth="1"/>
    <col min="9" max="9" width="21.88671875" customWidth="1"/>
    <col min="10" max="10" width="32.5546875" customWidth="1"/>
    <col min="11" max="11" width="31.109375" customWidth="1"/>
    <col min="12" max="12" width="13.109375" customWidth="1"/>
    <col min="13" max="13" width="24.109375" customWidth="1"/>
  </cols>
  <sheetData>
    <row r="1" spans="1:13" ht="1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21</v>
      </c>
      <c r="K1" s="4" t="s">
        <v>9</v>
      </c>
      <c r="L1" s="4" t="s">
        <v>41</v>
      </c>
      <c r="M1" s="4" t="s">
        <v>40</v>
      </c>
    </row>
    <row r="2" spans="1:13" x14ac:dyDescent="0.3">
      <c r="A2" s="1" t="s">
        <v>10</v>
      </c>
      <c r="B2" s="1">
        <v>3</v>
      </c>
      <c r="C2" s="1">
        <v>210</v>
      </c>
      <c r="D2" s="1">
        <v>230</v>
      </c>
      <c r="E2" s="1">
        <f>(C2+D2)/2</f>
        <v>220</v>
      </c>
      <c r="F2" s="1">
        <f>B2*E2</f>
        <v>660</v>
      </c>
      <c r="G2" s="1">
        <f>B2</f>
        <v>3</v>
      </c>
      <c r="H2" s="1">
        <f>E2-B14</f>
        <v>-81.428571428571445</v>
      </c>
      <c r="I2" s="1">
        <f t="shared" ref="I2:I11" si="0">ABS(H2)</f>
        <v>81.428571428571445</v>
      </c>
      <c r="J2" s="1">
        <f t="shared" ref="J2:J11" si="1">B2*I2</f>
        <v>244.28571428571433</v>
      </c>
      <c r="K2" s="1">
        <f t="shared" ref="K2:K11" si="2">B2/I2</f>
        <v>3.6842105263157884E-2</v>
      </c>
      <c r="L2" s="1">
        <f>LOG(220)</f>
        <v>2.3424226808222062</v>
      </c>
      <c r="M2" s="1">
        <f t="shared" ref="M2:M11" si="3">B2*L2</f>
        <v>7.0272680424666181</v>
      </c>
    </row>
    <row r="3" spans="1:13" x14ac:dyDescent="0.3">
      <c r="A3" s="1" t="s">
        <v>11</v>
      </c>
      <c r="B3" s="1">
        <v>3</v>
      </c>
      <c r="C3" s="1">
        <v>230</v>
      </c>
      <c r="D3" s="1">
        <v>250</v>
      </c>
      <c r="E3" s="1">
        <f t="shared" ref="E3:E11" si="4">(C3+D3)/2</f>
        <v>240</v>
      </c>
      <c r="F3" s="1">
        <f t="shared" ref="F3:F11" si="5">B3*E3</f>
        <v>720</v>
      </c>
      <c r="G3" s="1">
        <f t="shared" ref="G3:G11" si="6">B3+G2</f>
        <v>6</v>
      </c>
      <c r="H3" s="1">
        <f>E3-B14</f>
        <v>-61.428571428571445</v>
      </c>
      <c r="I3" s="1">
        <f t="shared" si="0"/>
        <v>61.428571428571445</v>
      </c>
      <c r="J3" s="1">
        <f t="shared" si="1"/>
        <v>184.28571428571433</v>
      </c>
      <c r="K3" s="1">
        <f t="shared" si="2"/>
        <v>4.8837209302325567E-2</v>
      </c>
      <c r="L3" s="1">
        <f>LOG(240)</f>
        <v>2.3802112417116059</v>
      </c>
      <c r="M3" s="1">
        <f t="shared" si="3"/>
        <v>7.1406337251348173</v>
      </c>
    </row>
    <row r="4" spans="1:13" x14ac:dyDescent="0.3">
      <c r="A4" s="1" t="s">
        <v>12</v>
      </c>
      <c r="B4" s="1">
        <v>3</v>
      </c>
      <c r="C4" s="1">
        <v>250</v>
      </c>
      <c r="D4" s="1">
        <v>270</v>
      </c>
      <c r="E4" s="1">
        <f t="shared" si="4"/>
        <v>260</v>
      </c>
      <c r="F4" s="1">
        <f t="shared" si="5"/>
        <v>780</v>
      </c>
      <c r="G4" s="1">
        <f t="shared" si="6"/>
        <v>9</v>
      </c>
      <c r="H4" s="1">
        <f>E4-B14</f>
        <v>-41.428571428571445</v>
      </c>
      <c r="I4" s="1">
        <f t="shared" si="0"/>
        <v>41.428571428571445</v>
      </c>
      <c r="J4" s="1">
        <f t="shared" si="1"/>
        <v>124.28571428571433</v>
      </c>
      <c r="K4" s="1">
        <f t="shared" si="2"/>
        <v>7.2413793103448254E-2</v>
      </c>
      <c r="L4" s="1">
        <f>LOG(260)</f>
        <v>2.4149733479708178</v>
      </c>
      <c r="M4" s="1">
        <f t="shared" si="3"/>
        <v>7.2449200439124528</v>
      </c>
    </row>
    <row r="5" spans="1:13" x14ac:dyDescent="0.3">
      <c r="A5" s="1" t="s">
        <v>14</v>
      </c>
      <c r="B5" s="1">
        <v>2</v>
      </c>
      <c r="C5" s="1">
        <v>270</v>
      </c>
      <c r="D5" s="1">
        <v>290</v>
      </c>
      <c r="E5" s="1">
        <f t="shared" si="4"/>
        <v>280</v>
      </c>
      <c r="F5" s="1">
        <f t="shared" si="5"/>
        <v>560</v>
      </c>
      <c r="G5" s="1">
        <f t="shared" si="6"/>
        <v>11</v>
      </c>
      <c r="H5" s="1">
        <f>E5-B14</f>
        <v>-21.428571428571445</v>
      </c>
      <c r="I5" s="1">
        <f t="shared" si="0"/>
        <v>21.428571428571445</v>
      </c>
      <c r="J5" s="1">
        <f t="shared" si="1"/>
        <v>42.85714285714289</v>
      </c>
      <c r="K5" s="1">
        <f t="shared" si="2"/>
        <v>9.3333333333333268E-2</v>
      </c>
      <c r="L5" s="1">
        <f>LOG(280)</f>
        <v>2.4471580313422194</v>
      </c>
      <c r="M5" s="1">
        <f t="shared" si="3"/>
        <v>4.8943160626844389</v>
      </c>
    </row>
    <row r="6" spans="1:13" x14ac:dyDescent="0.3">
      <c r="A6" s="1" t="s">
        <v>15</v>
      </c>
      <c r="B6" s="1">
        <v>4</v>
      </c>
      <c r="C6" s="1">
        <v>290</v>
      </c>
      <c r="D6" s="1">
        <v>310</v>
      </c>
      <c r="E6" s="1">
        <f t="shared" si="4"/>
        <v>300</v>
      </c>
      <c r="F6" s="1">
        <f t="shared" si="5"/>
        <v>1200</v>
      </c>
      <c r="G6" s="1">
        <f t="shared" si="6"/>
        <v>15</v>
      </c>
      <c r="H6" s="1">
        <f>E6-B14</f>
        <v>-1.4285714285714448</v>
      </c>
      <c r="I6" s="1">
        <f t="shared" si="0"/>
        <v>1.4285714285714448</v>
      </c>
      <c r="J6" s="1">
        <f t="shared" si="1"/>
        <v>5.7142857142857792</v>
      </c>
      <c r="K6" s="1">
        <f t="shared" si="2"/>
        <v>2.7999999999999683</v>
      </c>
      <c r="L6" s="1">
        <f>LOG(300)</f>
        <v>2.4771212547196626</v>
      </c>
      <c r="M6" s="1">
        <f t="shared" si="3"/>
        <v>9.9084850188786504</v>
      </c>
    </row>
    <row r="7" spans="1:13" x14ac:dyDescent="0.3">
      <c r="A7" s="3" t="s">
        <v>13</v>
      </c>
      <c r="B7" s="3">
        <v>6</v>
      </c>
      <c r="C7" s="1">
        <v>310</v>
      </c>
      <c r="D7" s="1">
        <v>330</v>
      </c>
      <c r="E7" s="1">
        <f t="shared" si="4"/>
        <v>320</v>
      </c>
      <c r="F7" s="1">
        <f t="shared" si="5"/>
        <v>1920</v>
      </c>
      <c r="G7" s="3">
        <f t="shared" si="6"/>
        <v>21</v>
      </c>
      <c r="H7" s="1">
        <f>E7-B14</f>
        <v>18.571428571428555</v>
      </c>
      <c r="I7" s="1">
        <f t="shared" si="0"/>
        <v>18.571428571428555</v>
      </c>
      <c r="J7" s="1">
        <f t="shared" si="1"/>
        <v>111.42857142857133</v>
      </c>
      <c r="K7" s="1">
        <f t="shared" si="2"/>
        <v>0.32307692307692337</v>
      </c>
      <c r="L7" s="1">
        <f>LOG(320)</f>
        <v>2.5051499783199058</v>
      </c>
      <c r="M7" s="1">
        <f t="shared" si="3"/>
        <v>15.030899869919434</v>
      </c>
    </row>
    <row r="8" spans="1:13" x14ac:dyDescent="0.3">
      <c r="A8" s="1" t="s">
        <v>16</v>
      </c>
      <c r="B8" s="1">
        <v>2</v>
      </c>
      <c r="C8" s="1">
        <v>330</v>
      </c>
      <c r="D8" s="1">
        <v>350</v>
      </c>
      <c r="E8" s="1">
        <f t="shared" si="4"/>
        <v>340</v>
      </c>
      <c r="F8" s="1">
        <f t="shared" si="5"/>
        <v>680</v>
      </c>
      <c r="G8" s="1">
        <f t="shared" si="6"/>
        <v>23</v>
      </c>
      <c r="H8" s="1">
        <f>E8-B14</f>
        <v>38.571428571428555</v>
      </c>
      <c r="I8" s="1">
        <f t="shared" si="0"/>
        <v>38.571428571428555</v>
      </c>
      <c r="J8" s="1">
        <f t="shared" si="1"/>
        <v>77.14285714285711</v>
      </c>
      <c r="K8" s="1">
        <f t="shared" si="2"/>
        <v>5.1851851851851871E-2</v>
      </c>
      <c r="L8" s="1">
        <f>LOG(340)</f>
        <v>2.5314789170422549</v>
      </c>
      <c r="M8" s="1">
        <f t="shared" si="3"/>
        <v>5.0629578340845098</v>
      </c>
    </row>
    <row r="9" spans="1:13" x14ac:dyDescent="0.3">
      <c r="A9" s="1" t="s">
        <v>17</v>
      </c>
      <c r="B9" s="1">
        <v>2</v>
      </c>
      <c r="C9" s="1">
        <v>350</v>
      </c>
      <c r="D9" s="1">
        <v>370</v>
      </c>
      <c r="E9" s="1">
        <f t="shared" si="4"/>
        <v>360</v>
      </c>
      <c r="F9" s="1">
        <f t="shared" si="5"/>
        <v>720</v>
      </c>
      <c r="G9" s="1">
        <f t="shared" si="6"/>
        <v>25</v>
      </c>
      <c r="H9" s="1">
        <f>E9-B14</f>
        <v>58.571428571428555</v>
      </c>
      <c r="I9" s="1">
        <f t="shared" si="0"/>
        <v>58.571428571428555</v>
      </c>
      <c r="J9" s="1">
        <f t="shared" si="1"/>
        <v>117.14285714285711</v>
      </c>
      <c r="K9" s="1">
        <f t="shared" si="2"/>
        <v>3.4146341463414644E-2</v>
      </c>
      <c r="L9" s="1">
        <f>LOG(360)</f>
        <v>2.5563025007672873</v>
      </c>
      <c r="M9" s="1">
        <f t="shared" si="3"/>
        <v>5.1126050015345745</v>
      </c>
    </row>
    <row r="10" spans="1:13" x14ac:dyDescent="0.3">
      <c r="A10" s="1" t="s">
        <v>18</v>
      </c>
      <c r="B10" s="1">
        <v>0</v>
      </c>
      <c r="C10" s="1">
        <v>370</v>
      </c>
      <c r="D10" s="1">
        <v>390</v>
      </c>
      <c r="E10" s="1">
        <f t="shared" si="4"/>
        <v>380</v>
      </c>
      <c r="F10" s="1">
        <f t="shared" si="5"/>
        <v>0</v>
      </c>
      <c r="G10" s="1">
        <f t="shared" si="6"/>
        <v>25</v>
      </c>
      <c r="H10" s="1">
        <f>E10-B14</f>
        <v>78.571428571428555</v>
      </c>
      <c r="I10" s="1">
        <f t="shared" si="0"/>
        <v>78.571428571428555</v>
      </c>
      <c r="J10" s="1">
        <f t="shared" si="1"/>
        <v>0</v>
      </c>
      <c r="K10" s="1">
        <f t="shared" si="2"/>
        <v>0</v>
      </c>
      <c r="L10" s="1">
        <f>LOG(380)</f>
        <v>2.5797835966168101</v>
      </c>
      <c r="M10" s="1">
        <f t="shared" si="3"/>
        <v>0</v>
      </c>
    </row>
    <row r="11" spans="1:13" x14ac:dyDescent="0.3">
      <c r="A11" s="1" t="s">
        <v>19</v>
      </c>
      <c r="B11" s="1">
        <v>3</v>
      </c>
      <c r="C11" s="1">
        <v>390</v>
      </c>
      <c r="D11" s="1">
        <v>410</v>
      </c>
      <c r="E11" s="1">
        <f t="shared" si="4"/>
        <v>400</v>
      </c>
      <c r="F11" s="1">
        <f t="shared" si="5"/>
        <v>1200</v>
      </c>
      <c r="G11" s="1">
        <f t="shared" si="6"/>
        <v>28</v>
      </c>
      <c r="H11" s="1">
        <f>E11-B14</f>
        <v>98.571428571428555</v>
      </c>
      <c r="I11" s="1">
        <f t="shared" si="0"/>
        <v>98.571428571428555</v>
      </c>
      <c r="J11" s="1">
        <f t="shared" si="1"/>
        <v>295.71428571428567</v>
      </c>
      <c r="K11" s="1">
        <f t="shared" si="2"/>
        <v>3.0434782608695657E-2</v>
      </c>
      <c r="L11" s="1">
        <f>LOG(400)</f>
        <v>2.6020599913279625</v>
      </c>
      <c r="M11" s="1">
        <f t="shared" si="3"/>
        <v>7.8061799739838875</v>
      </c>
    </row>
    <row r="12" spans="1:13" x14ac:dyDescent="0.3">
      <c r="B12" s="2">
        <f>SUM(B2:B11)</f>
        <v>28</v>
      </c>
      <c r="F12" s="2">
        <f>SUM(F2:F11)</f>
        <v>8440</v>
      </c>
      <c r="H12" s="1"/>
      <c r="I12" s="1"/>
      <c r="J12" s="2">
        <f>SUM(J2:J11)</f>
        <v>1202.8571428571429</v>
      </c>
      <c r="K12" s="2">
        <f>SUM(K2:K11)</f>
        <v>3.4909363400031186</v>
      </c>
      <c r="L12" s="5"/>
      <c r="M12" s="2">
        <f>SUM(M2:M11)</f>
        <v>69.228265572599383</v>
      </c>
    </row>
    <row r="14" spans="1:13" ht="18" x14ac:dyDescent="0.35">
      <c r="A14" s="4" t="s">
        <v>20</v>
      </c>
      <c r="B14" s="2">
        <f>F12/B12</f>
        <v>301.42857142857144</v>
      </c>
      <c r="C14" s="1"/>
      <c r="D14" s="1"/>
      <c r="E14" s="1" t="s">
        <v>22</v>
      </c>
      <c r="F14" s="1" t="s">
        <v>25</v>
      </c>
      <c r="G14" s="1"/>
      <c r="H14" s="1" t="s">
        <v>23</v>
      </c>
      <c r="I14" s="2" t="s">
        <v>35</v>
      </c>
      <c r="K14" s="1" t="s">
        <v>42</v>
      </c>
    </row>
    <row r="15" spans="1:13" ht="18" x14ac:dyDescent="0.35">
      <c r="A15" s="4" t="s">
        <v>22</v>
      </c>
      <c r="B15" s="2">
        <f>F21</f>
        <v>6196.6666666666661</v>
      </c>
      <c r="C15" s="1"/>
      <c r="D15" s="1"/>
      <c r="E15" s="1" t="s">
        <v>26</v>
      </c>
      <c r="F15" s="1">
        <v>14</v>
      </c>
      <c r="G15" s="1"/>
      <c r="H15" s="1" t="s">
        <v>28</v>
      </c>
      <c r="I15" s="1">
        <v>310</v>
      </c>
      <c r="K15" t="s">
        <v>43</v>
      </c>
      <c r="L15">
        <f>M12/B12</f>
        <v>2.4724380561642638</v>
      </c>
    </row>
    <row r="16" spans="1:13" ht="18" x14ac:dyDescent="0.35">
      <c r="A16" s="4" t="s">
        <v>23</v>
      </c>
      <c r="B16" s="2">
        <f>I20</f>
        <v>6206.6666666666661</v>
      </c>
      <c r="C16" s="1"/>
      <c r="D16" s="1"/>
      <c r="E16" s="1" t="s">
        <v>27</v>
      </c>
      <c r="F16" s="2" t="s">
        <v>37</v>
      </c>
      <c r="G16" s="1"/>
      <c r="H16" s="1" t="s">
        <v>31</v>
      </c>
      <c r="I16" s="1">
        <v>6</v>
      </c>
    </row>
    <row r="17" spans="1:9" ht="18" x14ac:dyDescent="0.35">
      <c r="A17" s="4" t="s">
        <v>30</v>
      </c>
      <c r="B17" s="2">
        <f>J12/B12</f>
        <v>42.95918367346939</v>
      </c>
      <c r="C17" s="1"/>
      <c r="D17" s="1"/>
      <c r="E17" s="1" t="s">
        <v>28</v>
      </c>
      <c r="F17" s="1">
        <v>310</v>
      </c>
      <c r="G17" s="1"/>
      <c r="H17" s="1" t="s">
        <v>32</v>
      </c>
      <c r="I17" s="1">
        <v>4</v>
      </c>
    </row>
    <row r="18" spans="1:9" ht="18" x14ac:dyDescent="0.35">
      <c r="A18" s="4" t="s">
        <v>24</v>
      </c>
      <c r="B18" s="2">
        <f>B12/K12</f>
        <v>8.0207707253621781</v>
      </c>
      <c r="C18" s="1"/>
      <c r="D18" s="1"/>
      <c r="E18" s="1" t="s">
        <v>36</v>
      </c>
      <c r="F18" s="1">
        <v>15</v>
      </c>
      <c r="G18" s="1"/>
      <c r="H18" s="1" t="s">
        <v>33</v>
      </c>
      <c r="I18" s="1">
        <v>20</v>
      </c>
    </row>
    <row r="19" spans="1:9" ht="18" x14ac:dyDescent="0.35">
      <c r="A19" s="4" t="s">
        <v>38</v>
      </c>
      <c r="B19" s="2">
        <f>F12/B12</f>
        <v>301.42857142857144</v>
      </c>
      <c r="C19" s="1"/>
      <c r="D19" s="1"/>
      <c r="E19" s="1" t="s">
        <v>33</v>
      </c>
      <c r="F19" s="1">
        <v>20</v>
      </c>
      <c r="G19" s="1"/>
      <c r="H19" s="1" t="s">
        <v>34</v>
      </c>
      <c r="I19" s="1">
        <v>2</v>
      </c>
    </row>
    <row r="20" spans="1:9" ht="18" x14ac:dyDescent="0.35">
      <c r="A20" s="4" t="s">
        <v>39</v>
      </c>
      <c r="B20" s="2">
        <f>10^2.472438056</f>
        <v>296.78234086706061</v>
      </c>
      <c r="C20" s="1"/>
      <c r="D20" s="1"/>
      <c r="E20" s="1" t="s">
        <v>29</v>
      </c>
      <c r="F20" s="1">
        <v>6</v>
      </c>
      <c r="G20" s="1"/>
      <c r="H20" s="1" t="s">
        <v>23</v>
      </c>
      <c r="I20" s="1">
        <f>(I15+(I16-I17)/(2*I16-I17-I19))*I18</f>
        <v>6206.6666666666661</v>
      </c>
    </row>
    <row r="21" spans="1:9" x14ac:dyDescent="0.3">
      <c r="B21" s="1"/>
      <c r="C21" s="1"/>
      <c r="D21" s="1"/>
      <c r="E21" s="1" t="s">
        <v>22</v>
      </c>
      <c r="F21" s="1">
        <f>(F17+((F15)-F18)/F20)*F19</f>
        <v>6196.6666666666661</v>
      </c>
      <c r="G21" s="1"/>
      <c r="H21" s="1"/>
      <c r="I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</dc:creator>
  <cp:lastModifiedBy>prath</cp:lastModifiedBy>
  <dcterms:created xsi:type="dcterms:W3CDTF">2021-01-24T05:31:23Z</dcterms:created>
  <dcterms:modified xsi:type="dcterms:W3CDTF">2021-01-25T16:49:07Z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65ad1b50-3f74-46f4-81c6-a4093f82f2e2</vt:lpwstr>
  </property>
</Properties>
</file>