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111cbdd0cd46ac6/Desktop/Cdac DBDA/Data Visualization/Day 1/"/>
    </mc:Choice>
  </mc:AlternateContent>
  <xr:revisionPtr revIDLastSave="376" documentId="11_F25DC773A252ABDACC10489709596E8A5ADE58EB" xr6:coauthVersionLast="47" xr6:coauthVersionMax="47" xr10:uidLastSave="{0EE5E845-A55E-4D58-A7AA-B05FE61D1F3F}"/>
  <bookViews>
    <workbookView xWindow="-108" yWindow="-108" windowWidth="23256" windowHeight="12456" activeTab="1" xr2:uid="{00000000-000D-0000-FFFF-FFFF00000000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F11" i="4"/>
  <c r="F6" i="4"/>
  <c r="F5" i="4"/>
  <c r="F4" i="4"/>
  <c r="F3" i="4"/>
  <c r="C11" i="4"/>
  <c r="I3" i="2"/>
  <c r="G11" i="3"/>
  <c r="G10" i="3"/>
  <c r="G9" i="3"/>
  <c r="G8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I4" i="2"/>
  <c r="I5" i="2"/>
  <c r="I6" i="2"/>
  <c r="H3" i="2"/>
  <c r="H4" i="2"/>
  <c r="H5" i="2"/>
  <c r="H6" i="2"/>
  <c r="H2" i="2"/>
  <c r="G3" i="2"/>
  <c r="G4" i="2"/>
  <c r="G5" i="2"/>
  <c r="G6" i="2"/>
  <c r="G2" i="2"/>
  <c r="D13" i="1"/>
  <c r="E13" i="1"/>
  <c r="D12" i="1"/>
  <c r="E12" i="1"/>
  <c r="D11" i="1"/>
  <c r="E11" i="1"/>
  <c r="D10" i="1"/>
  <c r="E10" i="1"/>
  <c r="C13" i="1"/>
  <c r="C12" i="1"/>
  <c r="C11" i="1"/>
  <c r="C10" i="1"/>
  <c r="D9" i="1"/>
  <c r="E9" i="1"/>
  <c r="C9" i="1"/>
  <c r="D8" i="1"/>
  <c r="E8" i="1"/>
  <c r="C8" i="1"/>
  <c r="F2" i="1"/>
  <c r="F3" i="1"/>
  <c r="F4" i="1"/>
  <c r="F5" i="1"/>
  <c r="F6" i="1"/>
  <c r="G3" i="1"/>
  <c r="G4" i="1"/>
  <c r="G5" i="1"/>
  <c r="G6" i="1"/>
  <c r="G2" i="1"/>
  <c r="G12" i="3" l="1"/>
</calcChain>
</file>

<file path=xl/sharedStrings.xml><?xml version="1.0" encoding="utf-8"?>
<sst xmlns="http://schemas.openxmlformats.org/spreadsheetml/2006/main" count="96" uniqueCount="69">
  <si>
    <t>Student No</t>
  </si>
  <si>
    <t>Student Name</t>
  </si>
  <si>
    <t>Maths</t>
  </si>
  <si>
    <t>Physics</t>
  </si>
  <si>
    <t>Chemistry</t>
  </si>
  <si>
    <t>John</t>
  </si>
  <si>
    <t>Xavier</t>
  </si>
  <si>
    <t>Milton</t>
  </si>
  <si>
    <t>Clara</t>
  </si>
  <si>
    <t>Linda</t>
  </si>
  <si>
    <t>Total</t>
  </si>
  <si>
    <t>Average</t>
  </si>
  <si>
    <t>Minimum Marks</t>
  </si>
  <si>
    <t>Maximum Marks</t>
  </si>
  <si>
    <t>Mean(Average)</t>
  </si>
  <si>
    <t>Median</t>
  </si>
  <si>
    <t>Standard Deviation</t>
  </si>
  <si>
    <t>Variance</t>
  </si>
  <si>
    <t>Name</t>
  </si>
  <si>
    <t>Gender</t>
  </si>
  <si>
    <t>Attendance</t>
  </si>
  <si>
    <t>Assignment</t>
  </si>
  <si>
    <t>Mid-term</t>
  </si>
  <si>
    <t>Final</t>
  </si>
  <si>
    <t>Description</t>
  </si>
  <si>
    <t>Virak</t>
  </si>
  <si>
    <t>M</t>
  </si>
  <si>
    <t>Soa</t>
  </si>
  <si>
    <t>Vibol</t>
  </si>
  <si>
    <t>Theary</t>
  </si>
  <si>
    <t>F</t>
  </si>
  <si>
    <t>Sokha</t>
  </si>
  <si>
    <t>Grades</t>
  </si>
  <si>
    <t>Age</t>
  </si>
  <si>
    <t>Middle age</t>
  </si>
  <si>
    <t>Senior Citizen</t>
  </si>
  <si>
    <t>Will</t>
  </si>
  <si>
    <t>Kins</t>
  </si>
  <si>
    <t>mark</t>
  </si>
  <si>
    <t>Mac</t>
  </si>
  <si>
    <t>Uno</t>
  </si>
  <si>
    <t>Fiene</t>
  </si>
  <si>
    <t>Jane</t>
  </si>
  <si>
    <t>Nero</t>
  </si>
  <si>
    <t>ander</t>
  </si>
  <si>
    <t>Dana</t>
  </si>
  <si>
    <t>Mike</t>
  </si>
  <si>
    <t>Tina</t>
  </si>
  <si>
    <t>Kate</t>
  </si>
  <si>
    <t>george</t>
  </si>
  <si>
    <t>watson</t>
  </si>
  <si>
    <t>Kile</t>
  </si>
  <si>
    <t>venna</t>
  </si>
  <si>
    <t>Kyle</t>
  </si>
  <si>
    <t>Category</t>
  </si>
  <si>
    <t>Counts</t>
  </si>
  <si>
    <t>minor</t>
  </si>
  <si>
    <t>major</t>
  </si>
  <si>
    <t>middle aged</t>
  </si>
  <si>
    <t>above middle age</t>
  </si>
  <si>
    <t>Product</t>
  </si>
  <si>
    <t>Supplier</t>
  </si>
  <si>
    <t>Quantity</t>
  </si>
  <si>
    <t>Cherries</t>
  </si>
  <si>
    <t>Bananas</t>
  </si>
  <si>
    <t>Apples</t>
  </si>
  <si>
    <t>Pete</t>
  </si>
  <si>
    <t>Oranges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</si>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</sst>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2" borderId="10" xfId="0" applyFill="1" applyBorder="1"/>
  </cellXfs>
  <cellStyles count="1">
    <cellStyle name="Normal" xfId="0" builtinId="0"/>
  </cellStyles>
  <dxfs count="3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08273-6122-4E2F-B34B-D7E4F5857476}" name="Table2" displayName="Table2" ref="A1:E6" totalsRowShown="0" headerRowDxfId="34" dataDxfId="32" headerRowBorderDxfId="33" tableBorderDxfId="31" totalsRowBorderDxfId="30">
  <autoFilter ref="A1:E6" xr:uid="{6AE08273-6122-4E2F-B34B-D7E4F5857476}"/>
  <tableColumns count="5">
    <tableColumn id="1" xr3:uid="{2294E86F-2267-4E52-8EF8-66FA9ADA9097}" name="Student No" dataDxfId="29"/>
    <tableColumn id="2" xr3:uid="{1A69624A-ED50-4B98-B341-AD4024237CB3}" name="Student Name" dataDxfId="28"/>
    <tableColumn id="3" xr3:uid="{7CDF84E5-2271-4E00-BAB1-68F3206AA137}" name="Maths" dataDxfId="27"/>
    <tableColumn id="4" xr3:uid="{F31157B7-2262-492D-9047-C8BEF79D50E5}" name="Physics" dataDxfId="26"/>
    <tableColumn id="5" xr3:uid="{9CD5F17F-F1C9-4D2B-8C0E-DBFC2B1E45AA}" name="Chemistry" dataDxfId="25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AF6CED-7B1E-4DBD-BB9D-A127AC102F95}" name="Table3" displayName="Table3" ref="A1:G6" totalsRowShown="0" headerRowDxfId="24" dataDxfId="22" headerRowBorderDxfId="23" tableBorderDxfId="21" totalsRowBorderDxfId="20">
  <autoFilter ref="A1:G6" xr:uid="{52AF6CED-7B1E-4DBD-BB9D-A127AC102F95}"/>
  <tableColumns count="7">
    <tableColumn id="1" xr3:uid="{0605CBB6-6395-427F-90E4-E2AF0544F25E}" name="Name" dataDxfId="19"/>
    <tableColumn id="2" xr3:uid="{38D13E97-9DEF-48E9-B52A-90E78D41A3DC}" name="Gender" dataDxfId="18"/>
    <tableColumn id="3" xr3:uid="{0C82B0BF-ECA9-46F5-9E8F-859682CFF5EF}" name="Attendance" dataDxfId="17"/>
    <tableColumn id="4" xr3:uid="{5BB501AD-25E9-41FA-AD1D-89538A7A236B}" name="Assignment" dataDxfId="16"/>
    <tableColumn id="5" xr3:uid="{DD00E147-A00C-4174-B745-E0357D562EEB}" name="Mid-term" dataDxfId="15"/>
    <tableColumn id="6" xr3:uid="{8C2B7C03-F402-4BE5-A9BA-EAAB830E7083}" name="Final" dataDxfId="14"/>
    <tableColumn id="7" xr3:uid="{CC08E913-8F26-4C30-A26D-8794641C7C54}" name="Total" dataDxfId="13">
      <calculatedColumnFormula>SUM(D2:F2)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7C556-88F4-48BA-BB30-65F4FAD4153A}" name="Table4" displayName="Table4" ref="A1:D21" totalsRowShown="0" headerRowDxfId="12" headerRowBorderDxfId="11" tableBorderDxfId="10">
  <autoFilter ref="A1:D21" xr:uid="{AA27C556-88F4-48BA-BB30-65F4FAD4153A}"/>
  <tableColumns count="4">
    <tableColumn id="1" xr3:uid="{413369F7-7360-4327-8AAC-DECA19698A66}" name="Name" dataDxfId="9"/>
    <tableColumn id="2" xr3:uid="{0A9F53E6-035E-44A5-BB09-6BCB1423764B}" name="Age" dataDxfId="8"/>
    <tableColumn id="3" xr3:uid="{DA5BCE22-519C-4C12-8FD3-4E0A44618ADF}" name="Middle age" dataDxfId="7"/>
    <tableColumn id="4" xr3:uid="{6D5E3474-0338-4FAA-8BFA-48360927F3C8}" name="Senior Citizen" dataDxfId="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F41F1B-87F1-4E95-B451-40F7033D0128}" name="Table5" displayName="Table5" ref="A1:C9" totalsRowShown="0" headerRowDxfId="5" headerRowBorderDxfId="4" tableBorderDxfId="3">
  <autoFilter ref="A1:C9" xr:uid="{71F41F1B-87F1-4E95-B451-40F7033D0128}"/>
  <tableColumns count="3">
    <tableColumn id="1" xr3:uid="{171DE732-F914-4D52-A712-9C1FFCA8B481}" name="Product" dataDxfId="2"/>
    <tableColumn id="2" xr3:uid="{27E3453B-31B8-4BE2-816A-17195EBF9E85}" name="Supplier" dataDxfId="1"/>
    <tableColumn id="3" xr3:uid="{D2B45D2D-A9FC-4585-B7CB-3673438DB099}" name="Quantity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D22" sqref="D22"/>
    </sheetView>
  </sheetViews>
  <sheetFormatPr defaultRowHeight="14.4" x14ac:dyDescent="0.3"/>
  <cols>
    <col min="1" max="1" width="15.6640625" customWidth="1"/>
    <col min="2" max="2" width="17.77734375" customWidth="1"/>
    <col min="3" max="3" width="13" customWidth="1"/>
    <col min="4" max="4" width="14" customWidth="1"/>
    <col min="5" max="5" width="14.21875" customWidth="1"/>
    <col min="7" max="7" width="10.33203125" customWidth="1"/>
    <col min="8" max="8" width="17.44140625" customWidth="1"/>
    <col min="9" max="9" width="14.88671875" customWidth="1"/>
  </cols>
  <sheetData>
    <row r="1" spans="1:7" x14ac:dyDescent="0.3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12" t="s">
        <v>10</v>
      </c>
      <c r="G1" s="12" t="s">
        <v>11</v>
      </c>
    </row>
    <row r="2" spans="1:7" x14ac:dyDescent="0.3">
      <c r="A2" s="3">
        <v>1</v>
      </c>
      <c r="B2" s="2" t="s">
        <v>5</v>
      </c>
      <c r="C2" s="2">
        <v>85</v>
      </c>
      <c r="D2" s="2">
        <v>75</v>
      </c>
      <c r="E2" s="4">
        <v>60</v>
      </c>
      <c r="F2" s="13">
        <f>SUM(C2:E2)</f>
        <v>220</v>
      </c>
      <c r="G2" s="14">
        <f>AVERAGE(Table2[[#This Row],[Maths]:[Chemistry]])</f>
        <v>73.333333333333329</v>
      </c>
    </row>
    <row r="3" spans="1:7" x14ac:dyDescent="0.3">
      <c r="A3" s="3">
        <v>2</v>
      </c>
      <c r="B3" s="2" t="s">
        <v>6</v>
      </c>
      <c r="C3" s="2">
        <v>100</v>
      </c>
      <c r="D3" s="2">
        <v>78</v>
      </c>
      <c r="E3" s="4">
        <v>85</v>
      </c>
      <c r="F3" s="13">
        <f t="shared" ref="F3:F6" si="0">SUM(C3:E3)</f>
        <v>263</v>
      </c>
      <c r="G3" s="14">
        <f>AVERAGE(Table2[[#This Row],[Maths]:[Chemistry]])</f>
        <v>87.666666666666671</v>
      </c>
    </row>
    <row r="4" spans="1:7" x14ac:dyDescent="0.3">
      <c r="A4" s="3">
        <v>3</v>
      </c>
      <c r="B4" s="2" t="s">
        <v>7</v>
      </c>
      <c r="C4" s="2">
        <v>88</v>
      </c>
      <c r="D4" s="2">
        <v>72</v>
      </c>
      <c r="E4" s="4">
        <v>75</v>
      </c>
      <c r="F4" s="13">
        <f t="shared" si="0"/>
        <v>235</v>
      </c>
      <c r="G4" s="14">
        <f>AVERAGE(Table2[[#This Row],[Maths]:[Chemistry]])</f>
        <v>78.333333333333329</v>
      </c>
    </row>
    <row r="5" spans="1:7" x14ac:dyDescent="0.3">
      <c r="A5" s="3">
        <v>4</v>
      </c>
      <c r="B5" s="2" t="s">
        <v>8</v>
      </c>
      <c r="C5" s="2">
        <v>90</v>
      </c>
      <c r="D5" s="2">
        <v>95</v>
      </c>
      <c r="E5" s="4">
        <v>80</v>
      </c>
      <c r="F5" s="13">
        <f t="shared" si="0"/>
        <v>265</v>
      </c>
      <c r="G5" s="14">
        <f>AVERAGE(Table2[[#This Row],[Maths]:[Chemistry]])</f>
        <v>88.333333333333329</v>
      </c>
    </row>
    <row r="6" spans="1:7" x14ac:dyDescent="0.3">
      <c r="A6" s="8">
        <v>5</v>
      </c>
      <c r="B6" s="9" t="s">
        <v>9</v>
      </c>
      <c r="C6" s="9">
        <v>95</v>
      </c>
      <c r="D6" s="9">
        <v>82</v>
      </c>
      <c r="E6" s="10">
        <v>99</v>
      </c>
      <c r="F6" s="13">
        <f t="shared" si="0"/>
        <v>276</v>
      </c>
      <c r="G6" s="14">
        <f>AVERAGE(Table2[[#This Row],[Maths]:[Chemistry]])</f>
        <v>92</v>
      </c>
    </row>
    <row r="8" spans="1:7" x14ac:dyDescent="0.3">
      <c r="B8" s="12" t="s">
        <v>13</v>
      </c>
      <c r="C8" s="15">
        <f>MAX(Table2[Maths])</f>
        <v>100</v>
      </c>
      <c r="D8" s="15">
        <f>MAX(Table2[Physics])</f>
        <v>95</v>
      </c>
      <c r="E8" s="15">
        <f>MAX(Table2[Chemistry])</f>
        <v>99</v>
      </c>
    </row>
    <row r="9" spans="1:7" x14ac:dyDescent="0.3">
      <c r="B9" s="12" t="s">
        <v>12</v>
      </c>
      <c r="C9" s="15">
        <f>MIN(Table2[Maths])</f>
        <v>85</v>
      </c>
      <c r="D9" s="15">
        <f>MIN(Table2[Physics])</f>
        <v>72</v>
      </c>
      <c r="E9" s="15">
        <f>MIN(Table2[Chemistry])</f>
        <v>60</v>
      </c>
    </row>
    <row r="10" spans="1:7" x14ac:dyDescent="0.3">
      <c r="B10" s="12" t="s">
        <v>14</v>
      </c>
      <c r="C10" s="15">
        <f>AVERAGE(Table2[Maths])</f>
        <v>91.6</v>
      </c>
      <c r="D10" s="15">
        <f>AVERAGE(Table2[Physics])</f>
        <v>80.400000000000006</v>
      </c>
      <c r="E10" s="15">
        <f>AVERAGE(Table2[Chemistry])</f>
        <v>79.8</v>
      </c>
    </row>
    <row r="11" spans="1:7" x14ac:dyDescent="0.3">
      <c r="B11" s="12" t="s">
        <v>15</v>
      </c>
      <c r="C11" s="15">
        <f>MEDIAN(Table2[Maths])</f>
        <v>90</v>
      </c>
      <c r="D11" s="15">
        <f>MEDIAN(Table2[Physics])</f>
        <v>78</v>
      </c>
      <c r="E11" s="15">
        <f>MEDIAN(Table2[Chemistry])</f>
        <v>80</v>
      </c>
    </row>
    <row r="12" spans="1:7" x14ac:dyDescent="0.3">
      <c r="B12" s="12" t="s">
        <v>16</v>
      </c>
      <c r="C12" s="15">
        <f>STDEV(Table2[Maths])</f>
        <v>5.9413803110051786</v>
      </c>
      <c r="D12" s="15">
        <f>STDEV(Table2[Physics])</f>
        <v>8.9610267268879404</v>
      </c>
      <c r="E12" s="15">
        <f>STDEV(Table2[Chemistry])</f>
        <v>14.237275020171515</v>
      </c>
    </row>
    <row r="13" spans="1:7" x14ac:dyDescent="0.3">
      <c r="B13" s="12" t="s">
        <v>17</v>
      </c>
      <c r="C13" s="15">
        <f>VAR(Table2[Maths])</f>
        <v>35.299999999999997</v>
      </c>
      <c r="D13" s="15">
        <f>VAR(Table2[Physics])</f>
        <v>80.3</v>
      </c>
      <c r="E13" s="15">
        <f>VAR(Table2[Chemistry])</f>
        <v>202.69999999999982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3A03-CD69-4C23-9F50-FAC8FB4ABB15}">
  <dimension ref="A1:I6"/>
  <sheetViews>
    <sheetView tabSelected="1" workbookViewId="0">
      <selection activeCell="I2" sqref="I2"/>
    </sheetView>
  </sheetViews>
  <sheetFormatPr defaultRowHeight="14.4" x14ac:dyDescent="0.3"/>
  <cols>
    <col min="2" max="2" width="9" customWidth="1"/>
    <col min="3" max="4" width="12.6640625" customWidth="1"/>
    <col min="5" max="5" width="10.88671875" customWidth="1"/>
    <col min="8" max="8" width="11.109375" customWidth="1"/>
    <col min="9" max="9" width="10.5546875" customWidth="1"/>
  </cols>
  <sheetData>
    <row r="1" spans="1:9" x14ac:dyDescent="0.3">
      <c r="A1" s="5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7" t="s">
        <v>10</v>
      </c>
      <c r="H1" s="12" t="s">
        <v>24</v>
      </c>
      <c r="I1" s="12" t="s">
        <v>32</v>
      </c>
    </row>
    <row r="2" spans="1:9" x14ac:dyDescent="0.3">
      <c r="A2" s="3" t="s">
        <v>25</v>
      </c>
      <c r="B2" s="2" t="s">
        <v>26</v>
      </c>
      <c r="C2" s="2">
        <v>9</v>
      </c>
      <c r="D2" s="2">
        <v>12</v>
      </c>
      <c r="E2" s="2">
        <v>14</v>
      </c>
      <c r="F2" s="2">
        <v>45</v>
      </c>
      <c r="G2" s="4">
        <f>SUM(D2:F2)</f>
        <v>71</v>
      </c>
      <c r="H2" s="13" t="str">
        <f>IF(AND(C2&gt;8, G2&gt;=50), "Pass", "Fail")</f>
        <v>Pass</v>
      </c>
      <c r="I2" s="13" t="str">
        <f>IF(G2&gt;=90, "A", IF(G2&gt;=80, "B", IF(G2&gt;=70, "C", IF(G2&gt;=60, "D", IF(G2&gt;=50, "E", "F")))))</f>
        <v>C</v>
      </c>
    </row>
    <row r="3" spans="1:9" x14ac:dyDescent="0.3">
      <c r="A3" s="3" t="s">
        <v>27</v>
      </c>
      <c r="B3" s="2" t="s">
        <v>26</v>
      </c>
      <c r="C3" s="2">
        <v>13</v>
      </c>
      <c r="D3" s="2">
        <v>11</v>
      </c>
      <c r="E3" s="2">
        <v>12</v>
      </c>
      <c r="F3" s="2">
        <v>34</v>
      </c>
      <c r="G3" s="4">
        <f t="shared" ref="G3:G6" si="0">SUM(D3:F3)</f>
        <v>57</v>
      </c>
      <c r="H3" s="13" t="str">
        <f t="shared" ref="H3:H6" si="1">IF(AND(C3&gt;8, G3&gt;=50), "Pass", "Fail")</f>
        <v>Pass</v>
      </c>
      <c r="I3" s="13" t="str">
        <f t="shared" ref="I3:I6" si="2">IF(G3&gt;=90, "A", IF(G3&gt;=80, "B", IF(G3&gt;=70, "C", IF(G3&gt;=60, "D", IF(G3&gt;=50, "E", "F")))))</f>
        <v>E</v>
      </c>
    </row>
    <row r="4" spans="1:9" x14ac:dyDescent="0.3">
      <c r="A4" s="3" t="s">
        <v>28</v>
      </c>
      <c r="B4" s="2" t="s">
        <v>26</v>
      </c>
      <c r="C4" s="2">
        <v>8</v>
      </c>
      <c r="D4" s="2">
        <v>8</v>
      </c>
      <c r="E4" s="2">
        <v>12</v>
      </c>
      <c r="F4" s="2">
        <v>21</v>
      </c>
      <c r="G4" s="4">
        <f t="shared" si="0"/>
        <v>41</v>
      </c>
      <c r="H4" s="13" t="str">
        <f t="shared" si="1"/>
        <v>Fail</v>
      </c>
      <c r="I4" s="13" t="str">
        <f t="shared" si="2"/>
        <v>F</v>
      </c>
    </row>
    <row r="5" spans="1:9" x14ac:dyDescent="0.3">
      <c r="A5" s="3" t="s">
        <v>29</v>
      </c>
      <c r="B5" s="2" t="s">
        <v>30</v>
      </c>
      <c r="C5" s="2">
        <v>8</v>
      </c>
      <c r="D5" s="2">
        <v>14</v>
      </c>
      <c r="E5" s="2">
        <v>14</v>
      </c>
      <c r="F5" s="2">
        <v>25</v>
      </c>
      <c r="G5" s="4">
        <f t="shared" si="0"/>
        <v>53</v>
      </c>
      <c r="H5" s="13" t="str">
        <f t="shared" si="1"/>
        <v>Fail</v>
      </c>
      <c r="I5" s="13" t="str">
        <f t="shared" si="2"/>
        <v>E</v>
      </c>
    </row>
    <row r="6" spans="1:9" x14ac:dyDescent="0.3">
      <c r="A6" s="8" t="s">
        <v>31</v>
      </c>
      <c r="B6" s="9" t="s">
        <v>26</v>
      </c>
      <c r="C6" s="9">
        <v>3</v>
      </c>
      <c r="D6" s="9">
        <v>4</v>
      </c>
      <c r="E6" s="9">
        <v>10</v>
      </c>
      <c r="F6" s="9">
        <v>20</v>
      </c>
      <c r="G6" s="10">
        <f t="shared" si="0"/>
        <v>34</v>
      </c>
      <c r="H6" s="13" t="str">
        <f t="shared" si="1"/>
        <v>Fail</v>
      </c>
      <c r="I6" s="13" t="str">
        <f t="shared" si="2"/>
        <v>F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5C84-0BB7-4FF9-AD35-D5391994D230}">
  <dimension ref="A1:G21"/>
  <sheetViews>
    <sheetView workbookViewId="0">
      <selection activeCell="E2" sqref="E2"/>
    </sheetView>
  </sheetViews>
  <sheetFormatPr defaultRowHeight="14.4" x14ac:dyDescent="0.3"/>
  <cols>
    <col min="3" max="3" width="12.21875" customWidth="1"/>
    <col min="4" max="4" width="14.21875" customWidth="1"/>
    <col min="5" max="5" width="17" customWidth="1"/>
    <col min="6" max="6" width="15.6640625" customWidth="1"/>
  </cols>
  <sheetData>
    <row r="1" spans="1:7" ht="15" thickBot="1" x14ac:dyDescent="0.35">
      <c r="A1" s="18" t="s">
        <v>18</v>
      </c>
      <c r="B1" s="19" t="s">
        <v>33</v>
      </c>
      <c r="C1" s="19" t="s">
        <v>34</v>
      </c>
      <c r="D1" s="20" t="s">
        <v>35</v>
      </c>
      <c r="E1" s="21" t="s">
        <v>54</v>
      </c>
    </row>
    <row r="2" spans="1:7" x14ac:dyDescent="0.3">
      <c r="A2" s="16" t="s">
        <v>5</v>
      </c>
      <c r="B2" s="11">
        <v>25</v>
      </c>
      <c r="C2" s="11" t="b">
        <v>0</v>
      </c>
      <c r="D2" s="17" t="b">
        <v>0</v>
      </c>
      <c r="E2" s="22" t="str">
        <f>IF(B2&lt;18, "Minor", IF(AND(B2&gt;=18, B2&lt;=25), "Major", IF(AND(B2&gt;=26, B2&lt;=40), "Middle Aged", IF(AND(B2&gt;=41, B2&lt;=60), "Above Middle Age", IF(AND(B2&gt;=61, B2&lt;=100), "Senior Citizen", "Unknown")))))</f>
        <v>Major</v>
      </c>
    </row>
    <row r="3" spans="1:7" x14ac:dyDescent="0.3">
      <c r="A3" s="3" t="s">
        <v>36</v>
      </c>
      <c r="B3" s="2">
        <v>17</v>
      </c>
      <c r="C3" s="2" t="b">
        <v>0</v>
      </c>
      <c r="D3" s="4" t="b">
        <v>0</v>
      </c>
      <c r="E3" s="23" t="str">
        <f t="shared" ref="E3:E21" si="0">IF(B3&lt;18, "Minor", IF(AND(B3&gt;=18, B3&lt;=25), "Major", IF(AND(B3&gt;=26, B3&lt;=40), "Middle Aged", IF(AND(B3&gt;=41, B3&lt;=60), "Above Middle Age", IF(AND(B3&gt;=61, B3&lt;=100), "Senior Citizen", "Unknown")))))</f>
        <v>Minor</v>
      </c>
    </row>
    <row r="4" spans="1:7" x14ac:dyDescent="0.3">
      <c r="A4" s="3" t="s">
        <v>37</v>
      </c>
      <c r="B4" s="2">
        <v>45</v>
      </c>
      <c r="C4" s="2" t="b">
        <v>0</v>
      </c>
      <c r="D4" s="4" t="b">
        <v>0</v>
      </c>
      <c r="E4" s="23" t="str">
        <f t="shared" si="0"/>
        <v>Above Middle Age</v>
      </c>
    </row>
    <row r="5" spans="1:7" ht="15" thickBot="1" x14ac:dyDescent="0.35">
      <c r="A5" s="3" t="s">
        <v>38</v>
      </c>
      <c r="B5" s="2">
        <v>18</v>
      </c>
      <c r="C5" s="2" t="b">
        <v>0</v>
      </c>
      <c r="D5" s="4" t="b">
        <v>0</v>
      </c>
      <c r="E5" s="23" t="str">
        <f t="shared" si="0"/>
        <v>Major</v>
      </c>
    </row>
    <row r="6" spans="1:7" x14ac:dyDescent="0.3">
      <c r="A6" s="3" t="s">
        <v>39</v>
      </c>
      <c r="B6" s="2">
        <v>85</v>
      </c>
      <c r="C6" s="2" t="b">
        <v>0</v>
      </c>
      <c r="D6" s="4" t="b">
        <v>1</v>
      </c>
      <c r="E6" s="23" t="str">
        <f t="shared" si="0"/>
        <v>Senior Citizen</v>
      </c>
      <c r="F6" s="25" t="s">
        <v>54</v>
      </c>
      <c r="G6" s="26" t="s">
        <v>55</v>
      </c>
    </row>
    <row r="7" spans="1:7" x14ac:dyDescent="0.3">
      <c r="A7" s="3" t="s">
        <v>40</v>
      </c>
      <c r="B7" s="2">
        <v>100</v>
      </c>
      <c r="C7" s="2" t="b">
        <v>0</v>
      </c>
      <c r="D7" s="4" t="b">
        <v>1</v>
      </c>
      <c r="E7" s="23" t="str">
        <f t="shared" si="0"/>
        <v>Senior Citizen</v>
      </c>
      <c r="F7" s="27" t="s">
        <v>56</v>
      </c>
      <c r="G7" s="23">
        <f>COUNTIF(B2:B21,"&lt;18")</f>
        <v>3</v>
      </c>
    </row>
    <row r="8" spans="1:7" x14ac:dyDescent="0.3">
      <c r="A8" s="3" t="s">
        <v>41</v>
      </c>
      <c r="B8" s="2">
        <v>23</v>
      </c>
      <c r="C8" s="2" t="b">
        <v>0</v>
      </c>
      <c r="D8" s="4" t="b">
        <v>0</v>
      </c>
      <c r="E8" s="23" t="str">
        <f t="shared" si="0"/>
        <v>Major</v>
      </c>
      <c r="F8" s="27" t="s">
        <v>57</v>
      </c>
      <c r="G8" s="23">
        <f>COUNTIFS(B2:B21,"&gt;=18",B2:B21,"&lt;=25")</f>
        <v>5</v>
      </c>
    </row>
    <row r="9" spans="1:7" x14ac:dyDescent="0.3">
      <c r="A9" s="3" t="s">
        <v>42</v>
      </c>
      <c r="B9" s="2">
        <v>54</v>
      </c>
      <c r="C9" s="2" t="b">
        <v>0</v>
      </c>
      <c r="D9" s="4" t="b">
        <v>0</v>
      </c>
      <c r="E9" s="23" t="str">
        <f t="shared" si="0"/>
        <v>Above Middle Age</v>
      </c>
      <c r="F9" s="27" t="s">
        <v>58</v>
      </c>
      <c r="G9" s="23">
        <f>COUNTIFS(B2:B21,"&gt;=26",B2:B21,"&lt;=40")</f>
        <v>2</v>
      </c>
    </row>
    <row r="10" spans="1:7" x14ac:dyDescent="0.3">
      <c r="A10" s="3" t="s">
        <v>43</v>
      </c>
      <c r="B10" s="2">
        <v>42</v>
      </c>
      <c r="C10" s="2" t="b">
        <v>0</v>
      </c>
      <c r="D10" s="4" t="b">
        <v>0</v>
      </c>
      <c r="E10" s="23" t="str">
        <f t="shared" si="0"/>
        <v>Above Middle Age</v>
      </c>
      <c r="F10" s="27" t="s">
        <v>59</v>
      </c>
      <c r="G10" s="23">
        <f>COUNTIFS(B2:B21,"&gt;=40",B2:B21,"&lt;=60")</f>
        <v>7</v>
      </c>
    </row>
    <row r="11" spans="1:7" x14ac:dyDescent="0.3">
      <c r="A11" s="3" t="s">
        <v>44</v>
      </c>
      <c r="B11" s="2">
        <v>34</v>
      </c>
      <c r="C11" s="2" t="b">
        <v>1</v>
      </c>
      <c r="D11" s="4" t="b">
        <v>0</v>
      </c>
      <c r="E11" s="23" t="str">
        <f t="shared" si="0"/>
        <v>Middle Aged</v>
      </c>
      <c r="F11" s="27" t="s">
        <v>35</v>
      </c>
      <c r="G11" s="23">
        <f>COUNTIFS(B2:B21,"&gt;=60",B2:B21,"&lt;=100")</f>
        <v>3</v>
      </c>
    </row>
    <row r="12" spans="1:7" ht="15" thickBot="1" x14ac:dyDescent="0.35">
      <c r="A12" s="3" t="s">
        <v>45</v>
      </c>
      <c r="B12" s="2">
        <v>15</v>
      </c>
      <c r="C12" s="2" t="b">
        <v>0</v>
      </c>
      <c r="D12" s="4" t="b">
        <v>0</v>
      </c>
      <c r="E12" s="23" t="str">
        <f t="shared" si="0"/>
        <v>Minor</v>
      </c>
      <c r="F12" s="28" t="s">
        <v>10</v>
      </c>
      <c r="G12" s="29">
        <f>SUM(G7:G11)</f>
        <v>20</v>
      </c>
    </row>
    <row r="13" spans="1:7" x14ac:dyDescent="0.3">
      <c r="A13" s="3" t="s">
        <v>46</v>
      </c>
      <c r="B13" s="2">
        <v>55</v>
      </c>
      <c r="C13" s="2" t="b">
        <v>0</v>
      </c>
      <c r="D13" s="4" t="b">
        <v>0</v>
      </c>
      <c r="E13" s="23" t="str">
        <f t="shared" si="0"/>
        <v>Above Middle Age</v>
      </c>
    </row>
    <row r="14" spans="1:7" x14ac:dyDescent="0.3">
      <c r="A14" s="3" t="s">
        <v>47</v>
      </c>
      <c r="B14" s="2">
        <v>23</v>
      </c>
      <c r="C14" s="2" t="b">
        <v>0</v>
      </c>
      <c r="D14" s="4" t="b">
        <v>0</v>
      </c>
      <c r="E14" s="23" t="str">
        <f t="shared" si="0"/>
        <v>Major</v>
      </c>
    </row>
    <row r="15" spans="1:7" x14ac:dyDescent="0.3">
      <c r="A15" s="3" t="s">
        <v>48</v>
      </c>
      <c r="B15" s="2">
        <v>32</v>
      </c>
      <c r="C15" s="2" t="b">
        <v>1</v>
      </c>
      <c r="D15" s="4" t="b">
        <v>0</v>
      </c>
      <c r="E15" s="23" t="str">
        <f t="shared" si="0"/>
        <v>Middle Aged</v>
      </c>
    </row>
    <row r="16" spans="1:7" x14ac:dyDescent="0.3">
      <c r="A16" s="3" t="s">
        <v>49</v>
      </c>
      <c r="B16" s="2">
        <v>55</v>
      </c>
      <c r="C16" s="2" t="b">
        <v>0</v>
      </c>
      <c r="D16" s="4" t="b">
        <v>0</v>
      </c>
      <c r="E16" s="23" t="str">
        <f t="shared" si="0"/>
        <v>Above Middle Age</v>
      </c>
    </row>
    <row r="17" spans="1:5" x14ac:dyDescent="0.3">
      <c r="A17" s="3" t="s">
        <v>50</v>
      </c>
      <c r="B17" s="2">
        <v>22</v>
      </c>
      <c r="C17" s="2" t="b">
        <v>0</v>
      </c>
      <c r="D17" s="4" t="b">
        <v>0</v>
      </c>
      <c r="E17" s="23" t="str">
        <f t="shared" si="0"/>
        <v>Major</v>
      </c>
    </row>
    <row r="18" spans="1:5" x14ac:dyDescent="0.3">
      <c r="A18" s="3" t="s">
        <v>8</v>
      </c>
      <c r="B18" s="2">
        <v>66</v>
      </c>
      <c r="C18" s="2" t="b">
        <v>0</v>
      </c>
      <c r="D18" s="4" t="b">
        <v>1</v>
      </c>
      <c r="E18" s="23" t="str">
        <f t="shared" si="0"/>
        <v>Senior Citizen</v>
      </c>
    </row>
    <row r="19" spans="1:5" x14ac:dyDescent="0.3">
      <c r="A19" s="3" t="s">
        <v>51</v>
      </c>
      <c r="B19" s="2">
        <v>16</v>
      </c>
      <c r="C19" s="2" t="b">
        <v>0</v>
      </c>
      <c r="D19" s="4" t="b">
        <v>0</v>
      </c>
      <c r="E19" s="23" t="str">
        <f t="shared" si="0"/>
        <v>Minor</v>
      </c>
    </row>
    <row r="20" spans="1:5" x14ac:dyDescent="0.3">
      <c r="A20" s="3" t="s">
        <v>52</v>
      </c>
      <c r="B20" s="2">
        <v>51</v>
      </c>
      <c r="C20" s="2" t="b">
        <v>0</v>
      </c>
      <c r="D20" s="4" t="b">
        <v>0</v>
      </c>
      <c r="E20" s="23" t="str">
        <f t="shared" si="0"/>
        <v>Above Middle Age</v>
      </c>
    </row>
    <row r="21" spans="1:5" ht="15" thickBot="1" x14ac:dyDescent="0.35">
      <c r="A21" s="8" t="s">
        <v>53</v>
      </c>
      <c r="B21" s="9">
        <v>54</v>
      </c>
      <c r="C21" s="9" t="b">
        <v>0</v>
      </c>
      <c r="D21" s="10" t="b">
        <v>0</v>
      </c>
      <c r="E21" s="24" t="str">
        <f t="shared" si="0"/>
        <v>Above Middle Age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432D-6027-485C-AEF6-E286CC80A931}">
  <dimension ref="A1:F11"/>
  <sheetViews>
    <sheetView workbookViewId="0">
      <selection activeCell="H11" sqref="H11"/>
    </sheetView>
  </sheetViews>
  <sheetFormatPr defaultRowHeight="14.4" x14ac:dyDescent="0.3"/>
  <cols>
    <col min="1" max="1" width="9.5546875" customWidth="1"/>
    <col min="2" max="2" width="9.77734375" customWidth="1"/>
    <col min="3" max="3" width="10.21875" customWidth="1"/>
  </cols>
  <sheetData>
    <row r="1" spans="1:6" ht="15" thickBot="1" x14ac:dyDescent="0.35">
      <c r="A1" s="18" t="s">
        <v>60</v>
      </c>
      <c r="B1" s="19" t="s">
        <v>61</v>
      </c>
      <c r="C1" s="20" t="s">
        <v>62</v>
      </c>
    </row>
    <row r="2" spans="1:6" ht="15" thickBot="1" x14ac:dyDescent="0.35">
      <c r="A2" s="16" t="s">
        <v>63</v>
      </c>
      <c r="B2" s="11" t="s">
        <v>5</v>
      </c>
      <c r="C2" s="17">
        <v>200</v>
      </c>
      <c r="E2" s="32" t="s">
        <v>60</v>
      </c>
      <c r="F2" s="21" t="s">
        <v>68</v>
      </c>
    </row>
    <row r="3" spans="1:6" x14ac:dyDescent="0.3">
      <c r="A3" s="3" t="s">
        <v>64</v>
      </c>
      <c r="B3" s="2" t="s">
        <v>46</v>
      </c>
      <c r="C3" s="4">
        <v>350</v>
      </c>
      <c r="E3" s="33" t="s">
        <v>65</v>
      </c>
      <c r="F3" s="22">
        <f>SUMIFS(C2:C9,A2:A9,"=Apples")</f>
        <v>410</v>
      </c>
    </row>
    <row r="4" spans="1:6" x14ac:dyDescent="0.3">
      <c r="A4" s="3" t="s">
        <v>65</v>
      </c>
      <c r="B4" s="2" t="s">
        <v>66</v>
      </c>
      <c r="C4" s="4">
        <v>180</v>
      </c>
      <c r="E4" s="27" t="s">
        <v>64</v>
      </c>
      <c r="F4" s="23">
        <f>SUMIFS(C2:C9,A2:A9,"=Bananas")</f>
        <v>600</v>
      </c>
    </row>
    <row r="5" spans="1:6" ht="16.8" x14ac:dyDescent="0.4">
      <c r="A5" s="3" t="s">
        <v>67</v>
      </c>
      <c r="B5" s="2" t="s">
        <v>46</v>
      </c>
      <c r="C5" s="4">
        <v>400</v>
      </c>
      <c r="E5" s="27" t="s">
        <v>63</v>
      </c>
      <c r="F5" s="34">
        <f>SUMIFS(C2:C9,A2:A9,"=Cherries")</f>
        <v>530</v>
      </c>
    </row>
    <row r="6" spans="1:6" ht="17.399999999999999" thickBot="1" x14ac:dyDescent="0.45">
      <c r="A6" s="3" t="s">
        <v>64</v>
      </c>
      <c r="B6" s="2" t="s">
        <v>5</v>
      </c>
      <c r="C6" s="4">
        <v>250</v>
      </c>
      <c r="E6" s="35" t="s">
        <v>67</v>
      </c>
      <c r="F6" s="36">
        <f>SUMIFS(C2:C9,A2:A9,"=Oranges")</f>
        <v>400</v>
      </c>
    </row>
    <row r="7" spans="1:6" x14ac:dyDescent="0.3">
      <c r="A7" s="3" t="s">
        <v>65</v>
      </c>
      <c r="B7" s="2" t="s">
        <v>46</v>
      </c>
      <c r="C7" s="4">
        <v>120</v>
      </c>
    </row>
    <row r="8" spans="1:6" x14ac:dyDescent="0.3">
      <c r="A8" s="3" t="s">
        <v>63</v>
      </c>
      <c r="B8" s="2" t="s">
        <v>5</v>
      </c>
      <c r="C8" s="4">
        <v>330</v>
      </c>
    </row>
    <row r="9" spans="1:6" x14ac:dyDescent="0.3">
      <c r="A9" s="8" t="s">
        <v>65</v>
      </c>
      <c r="B9" s="9" t="s">
        <v>66</v>
      </c>
      <c r="C9" s="10">
        <v>110</v>
      </c>
    </row>
    <row r="10" spans="1:6" ht="15" thickBot="1" x14ac:dyDescent="0.35">
      <c r="A10" s="1"/>
      <c r="B10" s="1"/>
      <c r="C10" s="1"/>
    </row>
    <row r="11" spans="1:6" ht="15" thickBot="1" x14ac:dyDescent="0.35">
      <c r="A11" s="1"/>
      <c r="B11" s="30" t="s">
        <v>10</v>
      </c>
      <c r="C11" s="31">
        <f>SUM(C2:C9)</f>
        <v>1940</v>
      </c>
      <c r="F11" s="37">
        <f>SUM(F3:F6)</f>
        <v>1940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P</dc:creator>
  <cp:lastModifiedBy>Pratik P</cp:lastModifiedBy>
  <dcterms:created xsi:type="dcterms:W3CDTF">2015-06-05T18:17:20Z</dcterms:created>
  <dcterms:modified xsi:type="dcterms:W3CDTF">2024-01-13T10:50:25Z</dcterms:modified>
</cp:coreProperties>
</file>