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Pratik\Desktop\"/>
    </mc:Choice>
  </mc:AlternateContent>
  <bookViews>
    <workbookView xWindow="0" yWindow="0" windowWidth="20490" windowHeight="7095" tabRatio="500"/>
  </bookViews>
  <sheets>
    <sheet name="Sheet1" sheetId="1" r:id="rId1"/>
    <sheet name="mbq" sheetId="3" r:id="rId2"/>
    <sheet name="Sheet2" sheetId="2" r:id="rId3"/>
    <sheet name="Sheet1 (2)" sheetId="5" r:id="rId4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9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3" i="1"/>
  <c r="O11" i="1"/>
  <c r="O1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" i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O10" i="5"/>
  <c r="H3" i="5"/>
  <c r="J3" i="5"/>
  <c r="H4" i="5"/>
  <c r="J4" i="5"/>
  <c r="H5" i="5"/>
  <c r="J5" i="5"/>
  <c r="H6" i="5"/>
  <c r="J6" i="5"/>
  <c r="H7" i="5"/>
  <c r="J7" i="5"/>
  <c r="H8" i="5"/>
  <c r="J8" i="5"/>
  <c r="H9" i="5"/>
  <c r="J9" i="5"/>
  <c r="H10" i="5"/>
  <c r="J10" i="5"/>
  <c r="H11" i="5"/>
  <c r="J11" i="5"/>
  <c r="H12" i="5"/>
  <c r="J12" i="5"/>
  <c r="H13" i="5"/>
  <c r="J13" i="5"/>
  <c r="H14" i="5"/>
  <c r="J14" i="5"/>
  <c r="H15" i="5"/>
  <c r="J15" i="5"/>
  <c r="H16" i="5"/>
  <c r="J16" i="5"/>
  <c r="H17" i="5"/>
  <c r="J17" i="5"/>
  <c r="H18" i="5"/>
  <c r="J18" i="5"/>
  <c r="H19" i="5"/>
  <c r="J19" i="5"/>
  <c r="H20" i="5"/>
  <c r="J20" i="5"/>
  <c r="H21" i="5"/>
  <c r="J21" i="5"/>
  <c r="H22" i="5"/>
  <c r="J22" i="5"/>
  <c r="H23" i="5"/>
  <c r="J23" i="5"/>
  <c r="H24" i="5"/>
  <c r="J24" i="5"/>
  <c r="H25" i="5"/>
  <c r="J25" i="5"/>
  <c r="H26" i="5"/>
  <c r="J26" i="5"/>
  <c r="H27" i="5"/>
  <c r="J27" i="5"/>
  <c r="H28" i="5"/>
  <c r="J28" i="5"/>
  <c r="J29" i="5"/>
  <c r="O11" i="5"/>
  <c r="O1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O8" i="5"/>
  <c r="I8" i="5"/>
  <c r="I7" i="5"/>
  <c r="I6" i="5"/>
  <c r="I5" i="5"/>
  <c r="I4" i="5"/>
  <c r="I3" i="5"/>
  <c r="M2" i="5"/>
  <c r="F27" i="1"/>
  <c r="F28" i="1"/>
  <c r="F23" i="1"/>
  <c r="F24" i="1"/>
  <c r="F25" i="1"/>
  <c r="F26" i="1"/>
  <c r="F21" i="1"/>
  <c r="F22" i="1"/>
  <c r="F13" i="1"/>
  <c r="F14" i="1"/>
  <c r="F15" i="1"/>
  <c r="F16" i="1"/>
  <c r="F17" i="1"/>
  <c r="F18" i="1"/>
  <c r="F19" i="1"/>
  <c r="F20" i="1"/>
  <c r="F11" i="1"/>
  <c r="F12" i="1"/>
  <c r="F7" i="1"/>
  <c r="F8" i="1"/>
  <c r="F9" i="1"/>
  <c r="F10" i="1"/>
  <c r="F4" i="1"/>
  <c r="F5" i="1"/>
  <c r="F6" i="1"/>
  <c r="F3" i="1"/>
  <c r="F29" i="1"/>
  <c r="M2" i="1"/>
  <c r="J10" i="2"/>
  <c r="O1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O8" i="1"/>
</calcChain>
</file>

<file path=xl/sharedStrings.xml><?xml version="1.0" encoding="utf-8"?>
<sst xmlns="http://schemas.openxmlformats.org/spreadsheetml/2006/main" count="169" uniqueCount="99">
  <si>
    <t>Store</t>
  </si>
  <si>
    <t>Sales</t>
  </si>
  <si>
    <t>Stock</t>
  </si>
  <si>
    <t>MBQ</t>
  </si>
  <si>
    <t>MOQ</t>
  </si>
  <si>
    <t>Order</t>
  </si>
  <si>
    <t>Total</t>
  </si>
  <si>
    <t>Final Allocation</t>
  </si>
  <si>
    <t>Sales * Ratio</t>
  </si>
  <si>
    <t>Ratio</t>
  </si>
  <si>
    <t>New Sales + MBQ - Stock</t>
  </si>
  <si>
    <t>Total Allocation</t>
  </si>
  <si>
    <t>Over Allocation</t>
  </si>
  <si>
    <t>Original Demand</t>
  </si>
  <si>
    <t>{"bmbs":"5"</t>
  </si>
  <si>
    <t>bmbp:"5"</t>
  </si>
  <si>
    <t>bmbj:"5"</t>
  </si>
  <si>
    <t>bmgb:"5"</t>
  </si>
  <si>
    <t>bmhg:"10"</t>
  </si>
  <si>
    <t>bmkb:"5"</t>
  </si>
  <si>
    <t>bmlz:"20"</t>
  </si>
  <si>
    <t>bmmt:"5"</t>
  </si>
  <si>
    <t>bmnt:"15"</t>
  </si>
  <si>
    <t>bmnx:"15"</t>
  </si>
  <si>
    <t>bmsk:"5"</t>
  </si>
  <si>
    <t>bmsn:"5"</t>
  </si>
  <si>
    <t>bmsd:"5"</t>
  </si>
  <si>
    <t>bmsb:"5"</t>
  </si>
  <si>
    <t>bman:"5"</t>
  </si>
  <si>
    <t>bmbd:"5"</t>
  </si>
  <si>
    <t>bmbm:"5"</t>
  </si>
  <si>
    <t>bmcc:"5"</t>
  </si>
  <si>
    <t>bmdh:"5"</t>
  </si>
  <si>
    <t>bmjl2:"20"</t>
  </si>
  <si>
    <t>bmpc:"5"</t>
  </si>
  <si>
    <t>bmpc2:"5"</t>
  </si>
  <si>
    <t>bmsp:"5"</t>
  </si>
  <si>
    <t>bmtb:"5"</t>
  </si>
  <si>
    <t>total:"180"</t>
  </si>
  <si>
    <t>bmbkd:"10"</t>
  </si>
  <si>
    <t>bmtr:"10"</t>
  </si>
  <si>
    <t>bmats:"5"</t>
  </si>
  <si>
    <t>bmpt:"5"</t>
  </si>
  <si>
    <t>bmpn:"15"</t>
  </si>
  <si>
    <t>ewwr:"5"}</t>
  </si>
  <si>
    <t>bmbs</t>
  </si>
  <si>
    <t>bmbp:</t>
  </si>
  <si>
    <t>bmbj:</t>
  </si>
  <si>
    <t>bmgb:</t>
  </si>
  <si>
    <t>bmhg:</t>
  </si>
  <si>
    <t>bmkb:</t>
  </si>
  <si>
    <t>bmlz:</t>
  </si>
  <si>
    <t>bmmt:</t>
  </si>
  <si>
    <t>bmnt:</t>
  </si>
  <si>
    <t>bmnx:</t>
  </si>
  <si>
    <t>bmsk:</t>
  </si>
  <si>
    <t>bmsn:</t>
  </si>
  <si>
    <t>bmsd:</t>
  </si>
  <si>
    <t>bmsb:</t>
  </si>
  <si>
    <t>bman:</t>
  </si>
  <si>
    <t>bmbd:</t>
  </si>
  <si>
    <t>bmbm:</t>
  </si>
  <si>
    <t>bmcc:</t>
  </si>
  <si>
    <t>bmdh:</t>
  </si>
  <si>
    <t>bmjl2:</t>
  </si>
  <si>
    <t>bmpc:</t>
  </si>
  <si>
    <t>bmpc2:</t>
  </si>
  <si>
    <t>bmsp:</t>
  </si>
  <si>
    <t>bmtb:</t>
  </si>
  <si>
    <t>total:</t>
  </si>
  <si>
    <t>bmbkd:</t>
  </si>
  <si>
    <t>bmtr:</t>
  </si>
  <si>
    <t>}</t>
  </si>
  <si>
    <t>BMPC</t>
  </si>
  <si>
    <t>BMGB</t>
  </si>
  <si>
    <t>BMCC</t>
  </si>
  <si>
    <t>BMLZ</t>
  </si>
  <si>
    <t>BMSN</t>
  </si>
  <si>
    <t>BMSP</t>
  </si>
  <si>
    <t>BMSD</t>
  </si>
  <si>
    <t>BMKB</t>
  </si>
  <si>
    <t>BMDH</t>
  </si>
  <si>
    <t>BMHG</t>
  </si>
  <si>
    <t>BMBP</t>
  </si>
  <si>
    <t>BMAN</t>
  </si>
  <si>
    <t>BMBM</t>
  </si>
  <si>
    <t>BMNX</t>
  </si>
  <si>
    <t>BMJL2</t>
  </si>
  <si>
    <t>BMPC2</t>
  </si>
  <si>
    <t>BMBS</t>
  </si>
  <si>
    <t>BMSB</t>
  </si>
  <si>
    <t>BMBD</t>
  </si>
  <si>
    <t>BMNT</t>
  </si>
  <si>
    <t>BMSK</t>
  </si>
  <si>
    <t>BMBJ</t>
  </si>
  <si>
    <t>BMMT</t>
  </si>
  <si>
    <t>BMTB</t>
  </si>
  <si>
    <t>BMBKD</t>
  </si>
  <si>
    <t>BMTR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</si>
</sst>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222222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40"/>
  <sheetViews>
    <sheetView tabSelected="1" topLeftCell="B2" workbookViewId="0">
      <selection activeCell="J30" sqref="J30"/>
    </sheetView>
  </sheetViews>
  <sheetFormatPr defaultColWidth="11" defaultRowHeight="15.75"/>
  <cols>
    <col min="6" max="6" width="5.875" bestFit="1" customWidth="1"/>
    <col min="7" max="7" width="5.875" customWidth="1"/>
    <col min="8" max="8" width="11.375" bestFit="1" customWidth="1"/>
    <col min="9" max="9" width="21.375" bestFit="1" customWidth="1"/>
    <col min="10" max="11" width="13.5" bestFit="1" customWidth="1"/>
    <col min="14" max="14" width="14.875" bestFit="1" customWidth="1"/>
  </cols>
  <sheetData>
    <row r="2" spans="2:40">
      <c r="B2" s="2" t="s">
        <v>0</v>
      </c>
      <c r="C2" s="2" t="s">
        <v>1</v>
      </c>
      <c r="D2" s="2" t="s">
        <v>2</v>
      </c>
      <c r="E2" s="2" t="s">
        <v>3</v>
      </c>
      <c r="F2" s="5" t="s">
        <v>5</v>
      </c>
      <c r="G2" s="5"/>
      <c r="H2" s="5" t="s">
        <v>8</v>
      </c>
      <c r="I2" s="5" t="s">
        <v>10</v>
      </c>
      <c r="J2" s="5" t="s">
        <v>12</v>
      </c>
      <c r="K2" s="5" t="s">
        <v>7</v>
      </c>
      <c r="M2">
        <f>IF(IF((C3-D3)&gt;(E3-D3),C3-D3,E3-D3)&gt;0,IF((C3-D3)&gt;(E3-D3),C3-D3,E3-D3),0)</f>
        <v>6.19</v>
      </c>
      <c r="N2">
        <v>10</v>
      </c>
      <c r="O2">
        <v>0</v>
      </c>
      <c r="P2">
        <v>0</v>
      </c>
      <c r="Q2">
        <v>0</v>
      </c>
      <c r="R2">
        <v>5</v>
      </c>
      <c r="S2">
        <v>5</v>
      </c>
      <c r="T2">
        <v>5</v>
      </c>
      <c r="U2">
        <v>10</v>
      </c>
      <c r="V2">
        <v>0</v>
      </c>
      <c r="W2">
        <v>0</v>
      </c>
      <c r="X2">
        <v>10</v>
      </c>
      <c r="Y2">
        <v>15</v>
      </c>
      <c r="Z2">
        <v>5</v>
      </c>
      <c r="AA2">
        <v>20</v>
      </c>
      <c r="AB2">
        <v>5</v>
      </c>
      <c r="AC2">
        <v>5</v>
      </c>
      <c r="AD2">
        <v>10</v>
      </c>
      <c r="AE2">
        <v>0</v>
      </c>
      <c r="AF2">
        <v>0</v>
      </c>
      <c r="AG2">
        <v>0</v>
      </c>
      <c r="AH2">
        <v>5</v>
      </c>
      <c r="AI2">
        <v>5</v>
      </c>
      <c r="AJ2">
        <v>5</v>
      </c>
      <c r="AK2">
        <v>5</v>
      </c>
      <c r="AL2">
        <v>0</v>
      </c>
      <c r="AM2">
        <v>0</v>
      </c>
    </row>
    <row r="3" spans="2:40">
      <c r="B3" t="s">
        <v>59</v>
      </c>
      <c r="C3">
        <v>6.19</v>
      </c>
      <c r="D3">
        <v>0</v>
      </c>
      <c r="E3">
        <v>5</v>
      </c>
      <c r="F3" s="1">
        <f>G3</f>
        <v>10</v>
      </c>
      <c r="G3">
        <v>10</v>
      </c>
      <c r="H3" s="6">
        <f>C3*O$10</f>
        <v>9.9040000000000017</v>
      </c>
      <c r="I3" s="1">
        <f>IF(IF((H3-D3)&gt;(E3-D3),H3-D3,E3-D3)&gt;0,IF((H3-D3)&gt;(E3-D3),H3-D3,E3-D3),0)</f>
        <v>9.9040000000000017</v>
      </c>
      <c r="J3" s="1">
        <f>MROUND(I3,$O$7)</f>
        <v>10</v>
      </c>
      <c r="K3" s="1">
        <f>MROUND(J3*O$12,$O$7)</f>
        <v>10</v>
      </c>
      <c r="L3">
        <v>10</v>
      </c>
    </row>
    <row r="4" spans="2:40">
      <c r="B4" t="s">
        <v>60</v>
      </c>
      <c r="C4">
        <v>0.82199999999999995</v>
      </c>
      <c r="E4">
        <v>5</v>
      </c>
      <c r="F4" s="1">
        <f t="shared" ref="F4:F28" si="0">G4</f>
        <v>0</v>
      </c>
      <c r="G4">
        <v>0</v>
      </c>
      <c r="H4" s="1">
        <f>C4*O$10</f>
        <v>1.3151999999999999</v>
      </c>
      <c r="I4" s="1">
        <f t="shared" ref="I4:I28" si="1">IF(IF((H4-D4)&gt;(E4-D4),H4-D4,E4-D4)&gt;0,IF((H4-D4)&gt;(E4-D4),H4-D4,E4-D4),0)</f>
        <v>5</v>
      </c>
      <c r="J4" s="1">
        <f t="shared" ref="J4:J29" si="2">MROUND(I4,$O$7)</f>
        <v>5</v>
      </c>
      <c r="K4" s="1">
        <f t="shared" ref="K4:K29" si="3">MROUND(J4*O$12,$O$7)</f>
        <v>5</v>
      </c>
      <c r="L4">
        <v>5</v>
      </c>
      <c r="O4">
        <v>20</v>
      </c>
      <c r="P4">
        <v>0</v>
      </c>
      <c r="Q4">
        <v>0</v>
      </c>
      <c r="R4">
        <v>30</v>
      </c>
      <c r="S4">
        <v>30</v>
      </c>
      <c r="T4">
        <v>20</v>
      </c>
      <c r="U4">
        <v>20</v>
      </c>
      <c r="V4">
        <v>0</v>
      </c>
      <c r="W4">
        <v>20</v>
      </c>
      <c r="X4">
        <v>0</v>
      </c>
      <c r="Y4">
        <v>80</v>
      </c>
      <c r="Z4">
        <v>20</v>
      </c>
      <c r="AA4">
        <v>0</v>
      </c>
      <c r="AB4">
        <v>50</v>
      </c>
      <c r="AC4">
        <v>20</v>
      </c>
      <c r="AD4">
        <v>30</v>
      </c>
      <c r="AE4">
        <v>20</v>
      </c>
      <c r="AF4">
        <v>50</v>
      </c>
      <c r="AG4">
        <v>0</v>
      </c>
      <c r="AH4">
        <v>20</v>
      </c>
      <c r="AI4">
        <v>30</v>
      </c>
      <c r="AJ4">
        <v>30</v>
      </c>
      <c r="AK4">
        <v>0</v>
      </c>
      <c r="AL4">
        <v>0</v>
      </c>
      <c r="AM4">
        <v>0</v>
      </c>
      <c r="AN4">
        <v>10</v>
      </c>
    </row>
    <row r="5" spans="2:40">
      <c r="B5" t="s">
        <v>47</v>
      </c>
      <c r="C5">
        <v>4.0449999999999999</v>
      </c>
      <c r="E5">
        <v>5</v>
      </c>
      <c r="F5" s="1">
        <f t="shared" si="0"/>
        <v>0</v>
      </c>
      <c r="G5">
        <v>0</v>
      </c>
      <c r="H5" s="1">
        <f>C5*O$10</f>
        <v>6.4720000000000004</v>
      </c>
      <c r="I5" s="1">
        <f t="shared" si="1"/>
        <v>6.4720000000000004</v>
      </c>
      <c r="J5" s="1">
        <f t="shared" si="2"/>
        <v>5</v>
      </c>
      <c r="K5" s="1">
        <f t="shared" si="3"/>
        <v>5</v>
      </c>
      <c r="L5">
        <v>10</v>
      </c>
    </row>
    <row r="6" spans="2:40">
      <c r="B6" t="s">
        <v>70</v>
      </c>
      <c r="C6">
        <v>4.4710000000000001</v>
      </c>
      <c r="D6">
        <v>0</v>
      </c>
      <c r="E6">
        <v>10</v>
      </c>
      <c r="F6" s="1">
        <f t="shared" si="0"/>
        <v>0</v>
      </c>
      <c r="G6">
        <v>0</v>
      </c>
      <c r="H6" s="1">
        <f>C6*O$10</f>
        <v>7.1536000000000008</v>
      </c>
      <c r="I6" s="1">
        <f t="shared" si="1"/>
        <v>10</v>
      </c>
      <c r="J6" s="1">
        <f t="shared" si="2"/>
        <v>10</v>
      </c>
      <c r="K6" s="1">
        <f t="shared" si="3"/>
        <v>10</v>
      </c>
      <c r="L6">
        <v>15</v>
      </c>
    </row>
    <row r="7" spans="2:40">
      <c r="B7" t="s">
        <v>61</v>
      </c>
      <c r="C7">
        <v>6.95</v>
      </c>
      <c r="D7">
        <v>5</v>
      </c>
      <c r="E7">
        <v>5</v>
      </c>
      <c r="F7" s="1">
        <f>G7</f>
        <v>5</v>
      </c>
      <c r="G7">
        <v>5</v>
      </c>
      <c r="H7" s="1">
        <f>C7*O$10</f>
        <v>11.120000000000001</v>
      </c>
      <c r="I7" s="1">
        <f t="shared" si="1"/>
        <v>6.120000000000001</v>
      </c>
      <c r="J7" s="1">
        <f t="shared" si="2"/>
        <v>5</v>
      </c>
      <c r="K7" s="1">
        <f t="shared" si="3"/>
        <v>5</v>
      </c>
      <c r="L7">
        <v>5</v>
      </c>
      <c r="N7" s="3" t="s">
        <v>4</v>
      </c>
      <c r="O7" s="1">
        <v>5</v>
      </c>
    </row>
    <row r="8" spans="2:40">
      <c r="B8" t="s">
        <v>46</v>
      </c>
      <c r="C8">
        <v>2.9420000000000002</v>
      </c>
      <c r="D8">
        <v>0</v>
      </c>
      <c r="E8">
        <v>5</v>
      </c>
      <c r="F8" s="1">
        <f t="shared" si="0"/>
        <v>5</v>
      </c>
      <c r="G8">
        <v>5</v>
      </c>
      <c r="H8" s="1">
        <f>C8*O$10</f>
        <v>4.7072000000000003</v>
      </c>
      <c r="I8" s="1">
        <f t="shared" si="1"/>
        <v>5</v>
      </c>
      <c r="J8" s="1">
        <f t="shared" si="2"/>
        <v>5</v>
      </c>
      <c r="K8" s="1">
        <f t="shared" si="3"/>
        <v>5</v>
      </c>
      <c r="L8">
        <v>5</v>
      </c>
      <c r="N8" s="7" t="s">
        <v>13</v>
      </c>
      <c r="O8" s="1">
        <f>F29</f>
        <v>125</v>
      </c>
    </row>
    <row r="9" spans="2:40">
      <c r="B9" t="s">
        <v>45</v>
      </c>
      <c r="C9">
        <v>3.74</v>
      </c>
      <c r="D9">
        <v>0</v>
      </c>
      <c r="E9">
        <v>5</v>
      </c>
      <c r="F9" s="1">
        <f t="shared" si="0"/>
        <v>5</v>
      </c>
      <c r="G9">
        <v>5</v>
      </c>
      <c r="H9" s="1">
        <f>C9*O$10</f>
        <v>5.9840000000000009</v>
      </c>
      <c r="I9" s="1">
        <f t="shared" si="1"/>
        <v>5.9840000000000009</v>
      </c>
      <c r="J9" s="1">
        <f t="shared" si="2"/>
        <v>5</v>
      </c>
      <c r="K9" s="1">
        <f t="shared" si="3"/>
        <v>5</v>
      </c>
      <c r="L9">
        <v>5</v>
      </c>
      <c r="N9" s="3" t="s">
        <v>12</v>
      </c>
      <c r="O9" s="1">
        <v>200</v>
      </c>
    </row>
    <row r="10" spans="2:40">
      <c r="B10" t="s">
        <v>62</v>
      </c>
      <c r="C10">
        <v>7.2649999999999997</v>
      </c>
      <c r="D10">
        <v>0</v>
      </c>
      <c r="E10">
        <v>5</v>
      </c>
      <c r="F10" s="1">
        <f t="shared" si="0"/>
        <v>10</v>
      </c>
      <c r="G10">
        <v>10</v>
      </c>
      <c r="H10" s="1">
        <f>C10*O$10</f>
        <v>11.624000000000001</v>
      </c>
      <c r="I10" s="1">
        <f t="shared" si="1"/>
        <v>11.624000000000001</v>
      </c>
      <c r="J10" s="1">
        <f t="shared" si="2"/>
        <v>10</v>
      </c>
      <c r="K10" s="1">
        <f t="shared" si="3"/>
        <v>10</v>
      </c>
      <c r="L10">
        <v>10</v>
      </c>
      <c r="N10" s="7" t="s">
        <v>9</v>
      </c>
      <c r="O10" s="1">
        <f>O9/F29</f>
        <v>1.6</v>
      </c>
    </row>
    <row r="11" spans="2:40">
      <c r="B11" t="s">
        <v>63</v>
      </c>
      <c r="C11">
        <v>9</v>
      </c>
      <c r="E11">
        <v>5</v>
      </c>
      <c r="F11" s="1">
        <f>G11</f>
        <v>0</v>
      </c>
      <c r="G11">
        <v>0</v>
      </c>
      <c r="H11" s="1">
        <f>C11*O$10</f>
        <v>14.4</v>
      </c>
      <c r="I11" s="1">
        <f t="shared" si="1"/>
        <v>14.4</v>
      </c>
      <c r="J11" s="1">
        <f t="shared" si="2"/>
        <v>15</v>
      </c>
      <c r="K11" s="1">
        <f t="shared" si="3"/>
        <v>15</v>
      </c>
      <c r="L11">
        <v>5</v>
      </c>
      <c r="N11" s="7" t="s">
        <v>11</v>
      </c>
      <c r="O11" s="1">
        <f>J29</f>
        <v>190</v>
      </c>
    </row>
    <row r="12" spans="2:40">
      <c r="B12" t="s">
        <v>48</v>
      </c>
      <c r="C12">
        <v>4.4349999999999996</v>
      </c>
      <c r="E12">
        <v>5</v>
      </c>
      <c r="F12" s="1">
        <f t="shared" si="0"/>
        <v>0</v>
      </c>
      <c r="G12">
        <v>0</v>
      </c>
      <c r="H12" s="1">
        <f>C12*O$10</f>
        <v>7.0960000000000001</v>
      </c>
      <c r="I12" s="1">
        <f t="shared" si="1"/>
        <v>7.0960000000000001</v>
      </c>
      <c r="J12" s="1">
        <f t="shared" si="2"/>
        <v>5</v>
      </c>
      <c r="K12" s="1">
        <f t="shared" si="3"/>
        <v>5</v>
      </c>
      <c r="L12">
        <v>0</v>
      </c>
      <c r="N12" s="7" t="s">
        <v>9</v>
      </c>
      <c r="O12" s="1">
        <f>O9/O11</f>
        <v>1.0526315789473684</v>
      </c>
    </row>
    <row r="13" spans="2:40">
      <c r="B13" t="s">
        <v>49</v>
      </c>
      <c r="C13">
        <v>6.0449999999999999</v>
      </c>
      <c r="D13">
        <v>0</v>
      </c>
      <c r="E13">
        <v>10</v>
      </c>
      <c r="F13" s="1">
        <f>G13</f>
        <v>10</v>
      </c>
      <c r="G13">
        <v>10</v>
      </c>
      <c r="H13" s="1">
        <f>C13*O$10</f>
        <v>9.6720000000000006</v>
      </c>
      <c r="I13" s="1">
        <f t="shared" si="1"/>
        <v>10</v>
      </c>
      <c r="J13" s="1">
        <f t="shared" si="2"/>
        <v>10</v>
      </c>
      <c r="K13" s="1">
        <f t="shared" si="3"/>
        <v>10</v>
      </c>
      <c r="L13">
        <v>10</v>
      </c>
    </row>
    <row r="14" spans="2:40">
      <c r="B14" t="s">
        <v>64</v>
      </c>
      <c r="C14">
        <v>11.827</v>
      </c>
      <c r="D14">
        <v>5</v>
      </c>
      <c r="E14">
        <v>20</v>
      </c>
      <c r="F14" s="1">
        <f t="shared" si="0"/>
        <v>15</v>
      </c>
      <c r="G14">
        <v>15</v>
      </c>
      <c r="H14" s="1">
        <f>C14*O$10</f>
        <v>18.923200000000001</v>
      </c>
      <c r="I14" s="1">
        <f t="shared" si="1"/>
        <v>15</v>
      </c>
      <c r="J14" s="1">
        <f t="shared" si="2"/>
        <v>15</v>
      </c>
      <c r="K14" s="1">
        <f t="shared" si="3"/>
        <v>15</v>
      </c>
      <c r="L14">
        <v>20</v>
      </c>
    </row>
    <row r="15" spans="2:40">
      <c r="B15" t="s">
        <v>50</v>
      </c>
      <c r="C15">
        <v>2.2450000000000001</v>
      </c>
      <c r="D15">
        <v>3.1749999999999998</v>
      </c>
      <c r="E15">
        <v>5</v>
      </c>
      <c r="F15" s="1">
        <f t="shared" si="0"/>
        <v>5</v>
      </c>
      <c r="G15">
        <v>5</v>
      </c>
      <c r="H15" s="1">
        <f>C15*O$10</f>
        <v>3.5920000000000005</v>
      </c>
      <c r="I15" s="1">
        <f t="shared" si="1"/>
        <v>1.8250000000000002</v>
      </c>
      <c r="J15" s="1">
        <f t="shared" si="2"/>
        <v>0</v>
      </c>
      <c r="K15" s="1">
        <f t="shared" si="3"/>
        <v>0</v>
      </c>
      <c r="L15">
        <v>5</v>
      </c>
      <c r="M15">
        <v>10</v>
      </c>
    </row>
    <row r="16" spans="2:40">
      <c r="B16" t="s">
        <v>51</v>
      </c>
      <c r="C16">
        <v>16.233000000000001</v>
      </c>
      <c r="D16">
        <v>0</v>
      </c>
      <c r="E16">
        <v>20</v>
      </c>
      <c r="F16" s="1">
        <f t="shared" si="0"/>
        <v>20</v>
      </c>
      <c r="G16">
        <v>20</v>
      </c>
      <c r="H16" s="1">
        <f>C16*O$10</f>
        <v>25.972800000000003</v>
      </c>
      <c r="I16" s="1">
        <f t="shared" si="1"/>
        <v>25.972800000000003</v>
      </c>
      <c r="J16" s="1">
        <f t="shared" si="2"/>
        <v>25</v>
      </c>
      <c r="K16" s="1">
        <f t="shared" si="3"/>
        <v>25</v>
      </c>
      <c r="L16">
        <v>35</v>
      </c>
      <c r="M16">
        <v>0</v>
      </c>
    </row>
    <row r="17" spans="2:13">
      <c r="B17" t="s">
        <v>52</v>
      </c>
      <c r="C17">
        <v>1.0349999999999999</v>
      </c>
      <c r="D17">
        <v>3</v>
      </c>
      <c r="E17">
        <v>5</v>
      </c>
      <c r="F17" s="1">
        <f>G17</f>
        <v>5</v>
      </c>
      <c r="G17">
        <v>5</v>
      </c>
      <c r="H17" s="1">
        <f>C17*O$10</f>
        <v>1.6559999999999999</v>
      </c>
      <c r="I17" s="1">
        <f t="shared" si="1"/>
        <v>2</v>
      </c>
      <c r="J17" s="1">
        <f t="shared" si="2"/>
        <v>0</v>
      </c>
      <c r="K17" s="1">
        <f t="shared" si="3"/>
        <v>0</v>
      </c>
      <c r="L17">
        <v>5</v>
      </c>
      <c r="M17">
        <v>0</v>
      </c>
    </row>
    <row r="18" spans="2:13">
      <c r="B18" t="s">
        <v>53</v>
      </c>
      <c r="C18">
        <v>4.415</v>
      </c>
      <c r="D18">
        <v>5</v>
      </c>
      <c r="E18">
        <v>15</v>
      </c>
      <c r="F18" s="1">
        <f t="shared" si="0"/>
        <v>5</v>
      </c>
      <c r="G18">
        <v>5</v>
      </c>
      <c r="H18" s="1">
        <f>C18*O$10</f>
        <v>7.0640000000000001</v>
      </c>
      <c r="I18" s="1">
        <f t="shared" si="1"/>
        <v>10</v>
      </c>
      <c r="J18" s="1">
        <f t="shared" si="2"/>
        <v>10</v>
      </c>
      <c r="K18" s="1">
        <f t="shared" si="3"/>
        <v>10</v>
      </c>
      <c r="L18">
        <v>5</v>
      </c>
    </row>
    <row r="19" spans="2:13">
      <c r="B19" t="s">
        <v>54</v>
      </c>
      <c r="C19">
        <v>11.465</v>
      </c>
      <c r="D19">
        <v>5</v>
      </c>
      <c r="E19">
        <v>15</v>
      </c>
      <c r="F19" s="1">
        <f t="shared" si="0"/>
        <v>10</v>
      </c>
      <c r="G19">
        <v>10</v>
      </c>
      <c r="H19" s="1">
        <f>C19*O$10</f>
        <v>18.344000000000001</v>
      </c>
      <c r="I19" s="1">
        <f t="shared" si="1"/>
        <v>13.344000000000001</v>
      </c>
      <c r="J19" s="1">
        <f t="shared" si="2"/>
        <v>15</v>
      </c>
      <c r="K19" s="1">
        <f t="shared" si="3"/>
        <v>15</v>
      </c>
      <c r="L19">
        <v>20</v>
      </c>
      <c r="M19">
        <v>5</v>
      </c>
    </row>
    <row r="20" spans="2:13">
      <c r="B20" t="s">
        <v>65</v>
      </c>
      <c r="C20">
        <v>0.313</v>
      </c>
      <c r="D20">
        <v>5</v>
      </c>
      <c r="E20">
        <v>5</v>
      </c>
      <c r="F20" s="1">
        <f t="shared" si="0"/>
        <v>0</v>
      </c>
      <c r="G20">
        <v>0</v>
      </c>
      <c r="H20" s="1">
        <f>C20*O$10</f>
        <v>0.50080000000000002</v>
      </c>
      <c r="I20" s="1">
        <f t="shared" si="1"/>
        <v>0</v>
      </c>
      <c r="J20" s="1">
        <f t="shared" si="2"/>
        <v>0</v>
      </c>
      <c r="K20" s="1">
        <f t="shared" si="3"/>
        <v>0</v>
      </c>
      <c r="L20">
        <v>0</v>
      </c>
      <c r="M20">
        <v>5</v>
      </c>
    </row>
    <row r="21" spans="2:13">
      <c r="B21" t="s">
        <v>66</v>
      </c>
      <c r="C21">
        <v>2.7879999999999998</v>
      </c>
      <c r="E21">
        <v>5</v>
      </c>
      <c r="F21" s="1">
        <f>G21</f>
        <v>0</v>
      </c>
      <c r="G21">
        <v>0</v>
      </c>
      <c r="H21" s="1">
        <f>C21*O$10</f>
        <v>4.4607999999999999</v>
      </c>
      <c r="I21" s="1">
        <f t="shared" si="1"/>
        <v>5</v>
      </c>
      <c r="J21" s="1">
        <f t="shared" si="2"/>
        <v>5</v>
      </c>
      <c r="K21" s="1">
        <f t="shared" si="3"/>
        <v>5</v>
      </c>
      <c r="L21">
        <v>20</v>
      </c>
      <c r="M21">
        <v>5</v>
      </c>
    </row>
    <row r="22" spans="2:13">
      <c r="B22" t="s">
        <v>58</v>
      </c>
      <c r="C22">
        <v>5.3949999999999996</v>
      </c>
      <c r="E22">
        <v>5</v>
      </c>
      <c r="F22" s="1">
        <f t="shared" si="0"/>
        <v>0</v>
      </c>
      <c r="G22">
        <v>0</v>
      </c>
      <c r="H22" s="1">
        <f>C22*O$10</f>
        <v>8.6319999999999997</v>
      </c>
      <c r="I22" s="1">
        <f t="shared" si="1"/>
        <v>8.6319999999999997</v>
      </c>
      <c r="J22" s="1">
        <f t="shared" si="2"/>
        <v>10</v>
      </c>
      <c r="K22" s="1">
        <f t="shared" si="3"/>
        <v>10</v>
      </c>
      <c r="L22">
        <v>5</v>
      </c>
      <c r="M22">
        <v>10</v>
      </c>
    </row>
    <row r="23" spans="2:13">
      <c r="B23" t="s">
        <v>57</v>
      </c>
      <c r="C23">
        <v>3.6659999999999999</v>
      </c>
      <c r="D23">
        <v>3</v>
      </c>
      <c r="E23">
        <v>5</v>
      </c>
      <c r="F23" s="1">
        <f>G23</f>
        <v>5</v>
      </c>
      <c r="G23">
        <v>5</v>
      </c>
      <c r="H23" s="1">
        <f>C23*O$10</f>
        <v>5.8656000000000006</v>
      </c>
      <c r="I23" s="1">
        <f t="shared" si="1"/>
        <v>2.8656000000000006</v>
      </c>
      <c r="J23" s="1">
        <f t="shared" si="2"/>
        <v>5</v>
      </c>
      <c r="K23" s="1">
        <f t="shared" si="3"/>
        <v>5</v>
      </c>
      <c r="L23">
        <v>5</v>
      </c>
      <c r="M23">
        <v>0</v>
      </c>
    </row>
    <row r="24" spans="2:13">
      <c r="B24" t="s">
        <v>55</v>
      </c>
      <c r="C24">
        <v>6.4219999999999997</v>
      </c>
      <c r="D24">
        <v>2</v>
      </c>
      <c r="E24">
        <v>5</v>
      </c>
      <c r="F24" s="1">
        <f t="shared" si="0"/>
        <v>5</v>
      </c>
      <c r="G24">
        <v>5</v>
      </c>
      <c r="H24" s="1">
        <f>C24*O$10</f>
        <v>10.2752</v>
      </c>
      <c r="I24" s="1">
        <f t="shared" si="1"/>
        <v>8.2751999999999999</v>
      </c>
      <c r="J24" s="1">
        <f t="shared" si="2"/>
        <v>10</v>
      </c>
      <c r="K24" s="1">
        <f t="shared" si="3"/>
        <v>10</v>
      </c>
      <c r="L24">
        <v>10</v>
      </c>
      <c r="M24">
        <v>0</v>
      </c>
    </row>
    <row r="25" spans="2:13">
      <c r="B25" t="s">
        <v>56</v>
      </c>
      <c r="C25">
        <v>2.1520000000000001</v>
      </c>
      <c r="D25">
        <v>2</v>
      </c>
      <c r="E25">
        <v>5</v>
      </c>
      <c r="F25" s="1">
        <f t="shared" si="0"/>
        <v>5</v>
      </c>
      <c r="G25">
        <v>5</v>
      </c>
      <c r="H25" s="1">
        <f>C25*O$10</f>
        <v>3.4432000000000005</v>
      </c>
      <c r="I25" s="1">
        <f t="shared" si="1"/>
        <v>3</v>
      </c>
      <c r="J25" s="1">
        <f t="shared" si="2"/>
        <v>5</v>
      </c>
      <c r="K25" s="1">
        <f t="shared" si="3"/>
        <v>5</v>
      </c>
      <c r="L25">
        <v>5</v>
      </c>
      <c r="M25">
        <v>10</v>
      </c>
    </row>
    <row r="26" spans="2:13">
      <c r="B26" t="s">
        <v>67</v>
      </c>
      <c r="C26">
        <v>2.355</v>
      </c>
      <c r="D26">
        <v>4</v>
      </c>
      <c r="E26">
        <v>5</v>
      </c>
      <c r="F26" s="1">
        <f t="shared" si="0"/>
        <v>5</v>
      </c>
      <c r="G26">
        <v>5</v>
      </c>
      <c r="H26" s="1">
        <f>C26*O$10</f>
        <v>3.7680000000000002</v>
      </c>
      <c r="I26" s="1">
        <f t="shared" si="1"/>
        <v>1</v>
      </c>
      <c r="J26" s="1">
        <f t="shared" si="2"/>
        <v>0</v>
      </c>
      <c r="K26" s="1">
        <f t="shared" si="3"/>
        <v>0</v>
      </c>
      <c r="L26">
        <v>5</v>
      </c>
      <c r="M26">
        <v>15</v>
      </c>
    </row>
    <row r="27" spans="2:13">
      <c r="B27" t="s">
        <v>68</v>
      </c>
      <c r="C27">
        <v>0</v>
      </c>
      <c r="E27">
        <v>5</v>
      </c>
      <c r="F27" s="1">
        <f>G27</f>
        <v>0</v>
      </c>
      <c r="G27">
        <v>0</v>
      </c>
      <c r="H27" s="1">
        <f>C27*O$10</f>
        <v>0</v>
      </c>
      <c r="I27" s="1">
        <f t="shared" si="1"/>
        <v>5</v>
      </c>
      <c r="J27" s="1">
        <f t="shared" si="2"/>
        <v>5</v>
      </c>
      <c r="K27" s="1">
        <f t="shared" si="3"/>
        <v>5</v>
      </c>
      <c r="L27">
        <v>0</v>
      </c>
      <c r="M27">
        <v>5</v>
      </c>
    </row>
    <row r="28" spans="2:13">
      <c r="B28" t="s">
        <v>71</v>
      </c>
      <c r="C28">
        <v>7.0250000000000004</v>
      </c>
      <c r="D28" s="1">
        <v>43</v>
      </c>
      <c r="E28">
        <v>10</v>
      </c>
      <c r="F28" s="1">
        <f t="shared" si="0"/>
        <v>0</v>
      </c>
      <c r="G28">
        <v>0</v>
      </c>
      <c r="H28" s="1">
        <f>C28*O$10</f>
        <v>11.240000000000002</v>
      </c>
      <c r="I28" s="1">
        <f t="shared" si="1"/>
        <v>0</v>
      </c>
      <c r="J28" s="1">
        <f t="shared" si="2"/>
        <v>0</v>
      </c>
      <c r="K28" s="1">
        <f t="shared" si="3"/>
        <v>0</v>
      </c>
      <c r="L28">
        <v>10</v>
      </c>
      <c r="M28">
        <v>20</v>
      </c>
    </row>
    <row r="29" spans="2:13">
      <c r="B29" s="4" t="s">
        <v>6</v>
      </c>
      <c r="C29" s="1"/>
      <c r="D29" s="1"/>
      <c r="E29" s="1"/>
      <c r="F29" s="1">
        <f>SUM(F3:F28)</f>
        <v>125</v>
      </c>
      <c r="G29" s="1"/>
      <c r="H29" s="1"/>
      <c r="I29" s="1"/>
      <c r="J29" s="1">
        <f>SUM(J3:J28)</f>
        <v>190</v>
      </c>
      <c r="K29" s="1">
        <f t="shared" si="3"/>
        <v>200</v>
      </c>
      <c r="M29">
        <v>5</v>
      </c>
    </row>
    <row r="30" spans="2:13">
      <c r="M30">
        <v>5</v>
      </c>
    </row>
    <row r="31" spans="2:13">
      <c r="M31">
        <v>10</v>
      </c>
    </row>
    <row r="32" spans="2:13">
      <c r="M32">
        <v>0</v>
      </c>
    </row>
    <row r="33" spans="13:13">
      <c r="M33">
        <v>0</v>
      </c>
    </row>
    <row r="34" spans="13:13">
      <c r="M34">
        <v>0</v>
      </c>
    </row>
    <row r="35" spans="13:13">
      <c r="M35">
        <v>5</v>
      </c>
    </row>
    <row r="36" spans="13:13">
      <c r="M36">
        <v>5</v>
      </c>
    </row>
    <row r="37" spans="13:13">
      <c r="M37">
        <v>5</v>
      </c>
    </row>
    <row r="38" spans="13:13">
      <c r="M38">
        <v>5</v>
      </c>
    </row>
    <row r="39" spans="13:13">
      <c r="M39">
        <v>0</v>
      </c>
    </row>
    <row r="40" spans="13:13">
      <c r="M4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1"/>
  <sheetViews>
    <sheetView topLeftCell="A13" workbookViewId="0">
      <selection activeCell="B4" sqref="B4:B29"/>
    </sheetView>
  </sheetViews>
  <sheetFormatPr defaultRowHeight="15.75"/>
  <cols>
    <col min="2" max="2" width="9.125" customWidth="1"/>
  </cols>
  <sheetData>
    <row r="2" spans="2:32"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 t="s">
        <v>30</v>
      </c>
      <c r="S2" t="s">
        <v>31</v>
      </c>
      <c r="T2" t="s">
        <v>32</v>
      </c>
      <c r="U2" t="s">
        <v>33</v>
      </c>
      <c r="V2" t="s">
        <v>34</v>
      </c>
      <c r="W2" t="s">
        <v>35</v>
      </c>
      <c r="X2" t="s">
        <v>36</v>
      </c>
      <c r="Y2" t="s">
        <v>37</v>
      </c>
      <c r="Z2" t="s">
        <v>38</v>
      </c>
      <c r="AA2" t="s">
        <v>39</v>
      </c>
      <c r="AB2" t="s">
        <v>40</v>
      </c>
      <c r="AC2" t="s">
        <v>41</v>
      </c>
      <c r="AD2" t="s">
        <v>42</v>
      </c>
      <c r="AE2" t="s">
        <v>43</v>
      </c>
      <c r="AF2" t="s">
        <v>44</v>
      </c>
    </row>
    <row r="4" spans="2:32">
      <c r="B4" t="s">
        <v>59</v>
      </c>
      <c r="C4">
        <v>5</v>
      </c>
    </row>
    <row r="5" spans="2:32">
      <c r="B5" t="s">
        <v>60</v>
      </c>
      <c r="C5">
        <v>5</v>
      </c>
    </row>
    <row r="6" spans="2:32">
      <c r="B6" t="s">
        <v>47</v>
      </c>
      <c r="C6">
        <v>5</v>
      </c>
    </row>
    <row r="7" spans="2:32">
      <c r="B7" t="s">
        <v>70</v>
      </c>
      <c r="C7">
        <v>10</v>
      </c>
    </row>
    <row r="8" spans="2:32">
      <c r="B8" t="s">
        <v>61</v>
      </c>
      <c r="C8">
        <v>5</v>
      </c>
    </row>
    <row r="9" spans="2:32">
      <c r="B9" t="s">
        <v>46</v>
      </c>
      <c r="C9">
        <v>5</v>
      </c>
    </row>
    <row r="10" spans="2:32">
      <c r="B10" t="s">
        <v>45</v>
      </c>
      <c r="C10">
        <v>5</v>
      </c>
    </row>
    <row r="11" spans="2:32">
      <c r="B11" t="s">
        <v>62</v>
      </c>
      <c r="C11">
        <v>5</v>
      </c>
    </row>
    <row r="12" spans="2:32">
      <c r="B12" t="s">
        <v>63</v>
      </c>
      <c r="C12">
        <v>5</v>
      </c>
    </row>
    <row r="13" spans="2:32">
      <c r="B13" t="s">
        <v>48</v>
      </c>
      <c r="C13">
        <v>5</v>
      </c>
    </row>
    <row r="14" spans="2:32">
      <c r="B14" t="s">
        <v>49</v>
      </c>
      <c r="C14">
        <v>10</v>
      </c>
    </row>
    <row r="15" spans="2:32">
      <c r="B15" t="s">
        <v>64</v>
      </c>
      <c r="C15">
        <v>20</v>
      </c>
    </row>
    <row r="16" spans="2:32">
      <c r="B16" t="s">
        <v>50</v>
      </c>
      <c r="C16">
        <v>5</v>
      </c>
    </row>
    <row r="17" spans="2:4">
      <c r="B17" t="s">
        <v>51</v>
      </c>
      <c r="C17">
        <v>20</v>
      </c>
    </row>
    <row r="18" spans="2:4">
      <c r="B18" t="s">
        <v>52</v>
      </c>
      <c r="C18">
        <v>5</v>
      </c>
    </row>
    <row r="19" spans="2:4">
      <c r="B19" t="s">
        <v>53</v>
      </c>
      <c r="C19">
        <v>15</v>
      </c>
    </row>
    <row r="20" spans="2:4">
      <c r="B20" t="s">
        <v>54</v>
      </c>
      <c r="C20">
        <v>15</v>
      </c>
    </row>
    <row r="21" spans="2:4">
      <c r="B21" t="s">
        <v>65</v>
      </c>
      <c r="C21">
        <v>5</v>
      </c>
    </row>
    <row r="22" spans="2:4">
      <c r="B22" t="s">
        <v>66</v>
      </c>
      <c r="C22">
        <v>5</v>
      </c>
    </row>
    <row r="23" spans="2:4">
      <c r="B23" t="s">
        <v>58</v>
      </c>
      <c r="C23">
        <v>5</v>
      </c>
    </row>
    <row r="24" spans="2:4">
      <c r="B24" t="s">
        <v>57</v>
      </c>
      <c r="C24">
        <v>5</v>
      </c>
    </row>
    <row r="25" spans="2:4">
      <c r="B25" t="s">
        <v>55</v>
      </c>
      <c r="C25">
        <v>5</v>
      </c>
    </row>
    <row r="26" spans="2:4">
      <c r="B26" t="s">
        <v>56</v>
      </c>
      <c r="C26">
        <v>5</v>
      </c>
    </row>
    <row r="27" spans="2:4">
      <c r="B27" t="s">
        <v>67</v>
      </c>
      <c r="C27">
        <v>5</v>
      </c>
    </row>
    <row r="28" spans="2:4">
      <c r="B28" t="s">
        <v>68</v>
      </c>
      <c r="C28">
        <v>5</v>
      </c>
    </row>
    <row r="29" spans="2:4">
      <c r="B29" t="s">
        <v>71</v>
      </c>
      <c r="C29">
        <v>10</v>
      </c>
    </row>
    <row r="30" spans="2:4">
      <c r="B30" t="s">
        <v>69</v>
      </c>
      <c r="C30">
        <v>180</v>
      </c>
    </row>
    <row r="31" spans="2:4">
      <c r="D31" t="s">
        <v>72</v>
      </c>
    </row>
  </sheetData>
  <sortState ref="B4:D34">
    <sortCondition ref="B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33"/>
  <sheetViews>
    <sheetView topLeftCell="A10" workbookViewId="0">
      <selection activeCell="O17" sqref="O17:AN17"/>
    </sheetView>
  </sheetViews>
  <sheetFormatPr defaultRowHeight="15.75"/>
  <sheetData>
    <row r="2" spans="2:38">
      <c r="B2" t="s">
        <v>84</v>
      </c>
      <c r="C2">
        <v>11.744999999999999</v>
      </c>
      <c r="H2">
        <v>0</v>
      </c>
      <c r="K2">
        <v>0</v>
      </c>
      <c r="L2">
        <v>5</v>
      </c>
      <c r="M2">
        <v>0</v>
      </c>
      <c r="N2">
        <v>0</v>
      </c>
      <c r="O2">
        <v>0</v>
      </c>
      <c r="R2">
        <v>0</v>
      </c>
      <c r="S2">
        <v>5</v>
      </c>
      <c r="T2">
        <v>3.1749999999999998</v>
      </c>
      <c r="U2">
        <v>0</v>
      </c>
      <c r="V2">
        <v>3</v>
      </c>
      <c r="W2">
        <v>5</v>
      </c>
      <c r="X2">
        <v>5</v>
      </c>
      <c r="Y2">
        <v>5</v>
      </c>
      <c r="AB2">
        <v>3</v>
      </c>
      <c r="AC2">
        <v>2</v>
      </c>
      <c r="AD2">
        <v>2</v>
      </c>
      <c r="AE2">
        <v>4</v>
      </c>
    </row>
    <row r="3" spans="2:38">
      <c r="B3" t="s">
        <v>91</v>
      </c>
      <c r="C3">
        <v>6.0369999999999999</v>
      </c>
    </row>
    <row r="4" spans="2:38">
      <c r="B4" t="s">
        <v>94</v>
      </c>
      <c r="C4">
        <v>4.7279999999999998</v>
      </c>
      <c r="G4">
        <v>0</v>
      </c>
    </row>
    <row r="5" spans="2:38">
      <c r="B5" t="s">
        <v>97</v>
      </c>
      <c r="C5">
        <v>3.7850000000000001</v>
      </c>
    </row>
    <row r="6" spans="2:38">
      <c r="B6" t="s">
        <v>85</v>
      </c>
      <c r="C6">
        <v>14.202999999999999</v>
      </c>
    </row>
    <row r="7" spans="2:38">
      <c r="B7" t="s">
        <v>83</v>
      </c>
      <c r="C7">
        <v>20.009</v>
      </c>
      <c r="G7">
        <v>0</v>
      </c>
      <c r="M7">
        <v>10</v>
      </c>
      <c r="N7">
        <v>0</v>
      </c>
      <c r="O7">
        <v>10</v>
      </c>
      <c r="P7">
        <v>0</v>
      </c>
      <c r="Q7">
        <v>20</v>
      </c>
      <c r="R7">
        <v>10</v>
      </c>
      <c r="S7">
        <v>10</v>
      </c>
      <c r="T7">
        <v>10</v>
      </c>
      <c r="U7">
        <v>20</v>
      </c>
      <c r="V7">
        <v>10</v>
      </c>
      <c r="W7">
        <v>40</v>
      </c>
      <c r="X7">
        <v>10</v>
      </c>
      <c r="Y7">
        <v>10</v>
      </c>
      <c r="Z7">
        <v>30</v>
      </c>
      <c r="AA7">
        <v>10</v>
      </c>
      <c r="AB7">
        <v>20</v>
      </c>
      <c r="AC7">
        <v>10</v>
      </c>
      <c r="AD7">
        <v>20</v>
      </c>
      <c r="AE7">
        <v>10</v>
      </c>
      <c r="AF7">
        <v>0</v>
      </c>
      <c r="AG7">
        <v>20</v>
      </c>
      <c r="AH7">
        <v>20</v>
      </c>
      <c r="AI7">
        <v>10</v>
      </c>
      <c r="AJ7">
        <v>10</v>
      </c>
      <c r="AK7">
        <v>10</v>
      </c>
      <c r="AL7">
        <v>0</v>
      </c>
    </row>
    <row r="8" spans="2:38">
      <c r="B8" t="s">
        <v>89</v>
      </c>
      <c r="C8">
        <v>10.603</v>
      </c>
      <c r="G8">
        <v>0</v>
      </c>
      <c r="M8">
        <v>10</v>
      </c>
    </row>
    <row r="9" spans="2:38">
      <c r="B9" t="s">
        <v>75</v>
      </c>
      <c r="C9">
        <v>5.4</v>
      </c>
      <c r="G9">
        <v>0</v>
      </c>
      <c r="M9">
        <v>0</v>
      </c>
    </row>
    <row r="10" spans="2:38">
      <c r="B10" t="s">
        <v>81</v>
      </c>
      <c r="C10">
        <v>12.477</v>
      </c>
      <c r="J10">
        <f>MROUND(17.5,5)</f>
        <v>20</v>
      </c>
      <c r="M10">
        <v>10</v>
      </c>
    </row>
    <row r="11" spans="2:38">
      <c r="B11" t="s">
        <v>74</v>
      </c>
      <c r="C11">
        <v>7.82</v>
      </c>
      <c r="M11">
        <v>0</v>
      </c>
    </row>
    <row r="12" spans="2:38">
      <c r="B12" t="s">
        <v>82</v>
      </c>
      <c r="C12">
        <v>33.414999999999999</v>
      </c>
      <c r="G12">
        <v>0</v>
      </c>
      <c r="M12">
        <v>20</v>
      </c>
    </row>
    <row r="13" spans="2:38">
      <c r="B13" t="s">
        <v>87</v>
      </c>
      <c r="C13">
        <v>13.038</v>
      </c>
      <c r="G13">
        <v>5</v>
      </c>
      <c r="M13">
        <v>10</v>
      </c>
    </row>
    <row r="14" spans="2:38">
      <c r="B14" t="s">
        <v>80</v>
      </c>
      <c r="C14">
        <v>3.94</v>
      </c>
      <c r="G14">
        <v>3.1749999999999998</v>
      </c>
      <c r="M14">
        <v>10</v>
      </c>
    </row>
    <row r="15" spans="2:38">
      <c r="B15" t="s">
        <v>76</v>
      </c>
      <c r="C15">
        <v>24.027999999999999</v>
      </c>
      <c r="G15">
        <v>0</v>
      </c>
      <c r="M15">
        <v>10</v>
      </c>
    </row>
    <row r="16" spans="2:38">
      <c r="B16" t="s">
        <v>95</v>
      </c>
      <c r="C16">
        <v>15.178000000000001</v>
      </c>
      <c r="G16">
        <v>3</v>
      </c>
      <c r="M16">
        <v>20</v>
      </c>
    </row>
    <row r="17" spans="2:40">
      <c r="B17" t="s">
        <v>92</v>
      </c>
      <c r="C17">
        <v>20.788</v>
      </c>
      <c r="G17">
        <v>5</v>
      </c>
      <c r="M17">
        <v>10</v>
      </c>
      <c r="O17">
        <v>10</v>
      </c>
      <c r="P17">
        <v>5</v>
      </c>
      <c r="Q17">
        <v>10</v>
      </c>
      <c r="R17">
        <v>15</v>
      </c>
      <c r="S17">
        <v>5</v>
      </c>
      <c r="T17">
        <v>5</v>
      </c>
      <c r="U17">
        <v>5</v>
      </c>
      <c r="V17">
        <v>10</v>
      </c>
      <c r="W17">
        <v>5</v>
      </c>
      <c r="X17">
        <v>0</v>
      </c>
      <c r="Y17">
        <v>10</v>
      </c>
      <c r="Z17">
        <v>20</v>
      </c>
      <c r="AA17">
        <v>5</v>
      </c>
      <c r="AB17">
        <v>35</v>
      </c>
      <c r="AC17">
        <v>5</v>
      </c>
      <c r="AD17">
        <v>5</v>
      </c>
      <c r="AE17">
        <v>20</v>
      </c>
      <c r="AF17">
        <v>0</v>
      </c>
      <c r="AG17">
        <v>20</v>
      </c>
      <c r="AH17">
        <v>5</v>
      </c>
      <c r="AI17">
        <v>5</v>
      </c>
      <c r="AJ17">
        <v>10</v>
      </c>
      <c r="AK17">
        <v>5</v>
      </c>
      <c r="AL17">
        <v>5</v>
      </c>
      <c r="AM17">
        <v>0</v>
      </c>
      <c r="AN17">
        <v>10</v>
      </c>
    </row>
    <row r="18" spans="2:40">
      <c r="B18" t="s">
        <v>86</v>
      </c>
      <c r="C18">
        <v>11.811999999999999</v>
      </c>
      <c r="G18">
        <v>5</v>
      </c>
      <c r="M18">
        <v>40</v>
      </c>
    </row>
    <row r="19" spans="2:40">
      <c r="B19" t="s">
        <v>73</v>
      </c>
      <c r="C19">
        <v>17.047000000000001</v>
      </c>
      <c r="G19">
        <v>5</v>
      </c>
      <c r="M19">
        <v>10</v>
      </c>
    </row>
    <row r="20" spans="2:40">
      <c r="B20" t="s">
        <v>88</v>
      </c>
      <c r="C20">
        <v>7.7830000000000004</v>
      </c>
      <c r="M20">
        <v>10</v>
      </c>
    </row>
    <row r="21" spans="2:40">
      <c r="B21" t="s">
        <v>90</v>
      </c>
      <c r="C21">
        <v>12.156000000000001</v>
      </c>
      <c r="M21">
        <v>30</v>
      </c>
    </row>
    <row r="22" spans="2:40">
      <c r="B22" t="s">
        <v>79</v>
      </c>
      <c r="C22">
        <v>16.574000000000002</v>
      </c>
      <c r="G22">
        <v>3</v>
      </c>
      <c r="M22">
        <v>10</v>
      </c>
    </row>
    <row r="23" spans="2:40">
      <c r="B23" t="s">
        <v>93</v>
      </c>
      <c r="C23">
        <v>15.478</v>
      </c>
      <c r="G23">
        <v>2</v>
      </c>
      <c r="M23">
        <v>20</v>
      </c>
    </row>
    <row r="24" spans="2:40">
      <c r="B24" t="s">
        <v>77</v>
      </c>
      <c r="C24">
        <v>3.0720000000000001</v>
      </c>
      <c r="G24">
        <v>2</v>
      </c>
      <c r="M24">
        <v>10</v>
      </c>
    </row>
    <row r="25" spans="2:40">
      <c r="B25" t="s">
        <v>78</v>
      </c>
      <c r="C25">
        <v>4.13</v>
      </c>
      <c r="G25">
        <v>4</v>
      </c>
      <c r="M25">
        <v>20</v>
      </c>
    </row>
    <row r="26" spans="2:40">
      <c r="B26" t="s">
        <v>96</v>
      </c>
      <c r="C26">
        <v>3.2</v>
      </c>
      <c r="M26">
        <v>10</v>
      </c>
    </row>
    <row r="27" spans="2:40">
      <c r="B27" t="s">
        <v>98</v>
      </c>
      <c r="C27">
        <v>9.8949999999999996</v>
      </c>
      <c r="M27">
        <v>0</v>
      </c>
    </row>
    <row r="28" spans="2:40">
      <c r="M28">
        <v>20</v>
      </c>
    </row>
    <row r="29" spans="2:40">
      <c r="M29">
        <v>20</v>
      </c>
    </row>
    <row r="30" spans="2:40">
      <c r="M30">
        <v>10</v>
      </c>
    </row>
    <row r="31" spans="2:40">
      <c r="M31">
        <v>10</v>
      </c>
    </row>
    <row r="32" spans="2:40">
      <c r="M32">
        <v>10</v>
      </c>
    </row>
    <row r="33" spans="13:13">
      <c r="M33">
        <v>0</v>
      </c>
    </row>
  </sheetData>
  <sortState ref="B2:C27">
    <sortCondition ref="B2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40"/>
  <sheetViews>
    <sheetView topLeftCell="E1" workbookViewId="0">
      <selection activeCell="L3" sqref="L3:L28"/>
    </sheetView>
  </sheetViews>
  <sheetFormatPr defaultColWidth="11" defaultRowHeight="15.75"/>
  <cols>
    <col min="6" max="6" width="5.875" bestFit="1" customWidth="1"/>
    <col min="7" max="7" width="5.875" customWidth="1"/>
    <col min="8" max="8" width="11.375" bestFit="1" customWidth="1"/>
    <col min="9" max="9" width="21.375" bestFit="1" customWidth="1"/>
    <col min="10" max="11" width="13.5" bestFit="1" customWidth="1"/>
    <col min="14" max="14" width="14.875" bestFit="1" customWidth="1"/>
  </cols>
  <sheetData>
    <row r="2" spans="2:39">
      <c r="B2" s="2" t="s">
        <v>0</v>
      </c>
      <c r="C2" s="2" t="s">
        <v>1</v>
      </c>
      <c r="D2" s="2" t="s">
        <v>2</v>
      </c>
      <c r="E2" s="2" t="s">
        <v>3</v>
      </c>
      <c r="F2" s="5" t="s">
        <v>5</v>
      </c>
      <c r="G2" s="5"/>
      <c r="H2" s="5" t="s">
        <v>8</v>
      </c>
      <c r="I2" s="5" t="s">
        <v>10</v>
      </c>
      <c r="J2" s="5" t="s">
        <v>12</v>
      </c>
      <c r="K2" s="5" t="s">
        <v>7</v>
      </c>
      <c r="M2">
        <f>IF(IF((C3-D3)&gt;(E3-D3),C3-D3,E3-D3)&gt;0,IF((C3-D3)&gt;(E3-D3),C3-D3,E3-D3),0)</f>
        <v>1.7449999999999992</v>
      </c>
      <c r="N2">
        <v>10</v>
      </c>
      <c r="O2">
        <v>0</v>
      </c>
      <c r="P2">
        <v>0</v>
      </c>
      <c r="Q2">
        <v>0</v>
      </c>
      <c r="R2">
        <v>5</v>
      </c>
      <c r="S2">
        <v>5</v>
      </c>
      <c r="T2">
        <v>5</v>
      </c>
      <c r="U2">
        <v>10</v>
      </c>
      <c r="V2">
        <v>0</v>
      </c>
      <c r="W2">
        <v>0</v>
      </c>
      <c r="X2">
        <v>10</v>
      </c>
      <c r="Y2">
        <v>15</v>
      </c>
      <c r="Z2">
        <v>5</v>
      </c>
      <c r="AA2">
        <v>20</v>
      </c>
      <c r="AB2">
        <v>5</v>
      </c>
      <c r="AC2">
        <v>5</v>
      </c>
      <c r="AD2">
        <v>10</v>
      </c>
      <c r="AE2">
        <v>0</v>
      </c>
      <c r="AF2">
        <v>0</v>
      </c>
      <c r="AG2">
        <v>0</v>
      </c>
      <c r="AH2">
        <v>5</v>
      </c>
      <c r="AI2">
        <v>5</v>
      </c>
      <c r="AJ2">
        <v>5</v>
      </c>
      <c r="AK2">
        <v>5</v>
      </c>
      <c r="AL2">
        <v>0</v>
      </c>
      <c r="AM2">
        <v>0</v>
      </c>
    </row>
    <row r="3" spans="2:39">
      <c r="B3" t="s">
        <v>59</v>
      </c>
      <c r="C3">
        <v>11.744999999999999</v>
      </c>
      <c r="D3">
        <v>10</v>
      </c>
      <c r="E3">
        <v>5</v>
      </c>
      <c r="F3" s="1">
        <f>G3</f>
        <v>10</v>
      </c>
      <c r="G3">
        <v>10</v>
      </c>
      <c r="H3" s="6">
        <f>C3*O$10</f>
        <v>18.791999999999998</v>
      </c>
      <c r="I3" s="1">
        <f>IF(H3+E3&lt;D3,0,H3+E3-D3)</f>
        <v>13.791999999999998</v>
      </c>
      <c r="J3" s="1">
        <f>IF(H3+E3&lt;D3,0,MROUND(H3+E3-D3,10))</f>
        <v>10</v>
      </c>
      <c r="K3" s="1">
        <f>MROUND(J3*O$12,10)</f>
        <v>10</v>
      </c>
      <c r="L3">
        <v>10</v>
      </c>
      <c r="M3">
        <v>10</v>
      </c>
      <c r="N3">
        <v>5</v>
      </c>
      <c r="O3">
        <v>10</v>
      </c>
      <c r="P3">
        <v>15</v>
      </c>
      <c r="Q3">
        <v>5</v>
      </c>
      <c r="R3">
        <v>5</v>
      </c>
      <c r="S3">
        <v>5</v>
      </c>
      <c r="T3">
        <v>10</v>
      </c>
      <c r="U3">
        <v>5</v>
      </c>
      <c r="V3">
        <v>0</v>
      </c>
      <c r="W3">
        <v>10</v>
      </c>
      <c r="X3">
        <v>20</v>
      </c>
      <c r="Y3">
        <v>5</v>
      </c>
      <c r="Z3">
        <v>35</v>
      </c>
      <c r="AA3">
        <v>5</v>
      </c>
      <c r="AB3">
        <v>5</v>
      </c>
      <c r="AC3">
        <v>20</v>
      </c>
      <c r="AD3">
        <v>0</v>
      </c>
      <c r="AE3">
        <v>20</v>
      </c>
      <c r="AF3">
        <v>5</v>
      </c>
      <c r="AG3">
        <v>5</v>
      </c>
      <c r="AH3">
        <v>10</v>
      </c>
      <c r="AI3">
        <v>5</v>
      </c>
      <c r="AJ3">
        <v>5</v>
      </c>
      <c r="AK3">
        <v>0</v>
      </c>
      <c r="AL3">
        <v>10</v>
      </c>
    </row>
    <row r="4" spans="2:39">
      <c r="B4" t="s">
        <v>60</v>
      </c>
      <c r="C4">
        <v>6.0369999999999999</v>
      </c>
      <c r="D4">
        <v>0</v>
      </c>
      <c r="E4">
        <v>5</v>
      </c>
      <c r="F4" s="1">
        <f t="shared" ref="F4:F28" si="0">G4</f>
        <v>0</v>
      </c>
      <c r="G4">
        <v>0</v>
      </c>
      <c r="H4" s="1">
        <f>C4*O$10</f>
        <v>9.6592000000000002</v>
      </c>
      <c r="I4" s="1">
        <f>IF(H4+E4&lt;D4,0,H4+E4-D4)</f>
        <v>14.6592</v>
      </c>
      <c r="J4" s="1">
        <f>IF(H4+E4&lt;D4,0,MROUND(H4+E4-D4,10))</f>
        <v>10</v>
      </c>
      <c r="K4" s="1">
        <f t="shared" ref="K4:K28" si="1">MROUND(J4*O$12,10)</f>
        <v>10</v>
      </c>
      <c r="L4">
        <v>5</v>
      </c>
    </row>
    <row r="5" spans="2:39">
      <c r="B5" t="s">
        <v>47</v>
      </c>
      <c r="C5">
        <v>4.7279999999999998</v>
      </c>
      <c r="D5">
        <v>10</v>
      </c>
      <c r="E5">
        <v>5</v>
      </c>
      <c r="F5" s="1">
        <f t="shared" si="0"/>
        <v>0</v>
      </c>
      <c r="G5">
        <v>0</v>
      </c>
      <c r="H5" s="1">
        <f>C5*O$10</f>
        <v>7.5648</v>
      </c>
      <c r="I5" s="1">
        <f>IF(H5+E5&lt;D5,0,H5+E5-D5)</f>
        <v>2.5648</v>
      </c>
      <c r="J5" s="1">
        <f>IF(H5+E5&lt;D5,0,MROUND(H5+E5-D5,10))</f>
        <v>0</v>
      </c>
      <c r="K5" s="1">
        <f t="shared" si="1"/>
        <v>0</v>
      </c>
      <c r="L5">
        <v>10</v>
      </c>
    </row>
    <row r="6" spans="2:39">
      <c r="B6" t="s">
        <v>70</v>
      </c>
      <c r="C6">
        <v>3.7850000000000001</v>
      </c>
      <c r="D6">
        <v>0</v>
      </c>
      <c r="E6">
        <v>10</v>
      </c>
      <c r="F6" s="1">
        <f t="shared" si="0"/>
        <v>0</v>
      </c>
      <c r="G6">
        <v>0</v>
      </c>
      <c r="H6" s="1">
        <f>C6*O$10</f>
        <v>6.0560000000000009</v>
      </c>
      <c r="I6" s="1">
        <f>IF(H6+E6&lt;D6,0,H6+E6-D6)</f>
        <v>16.056000000000001</v>
      </c>
      <c r="J6" s="1">
        <f>IF(H6+E6&lt;D6,0,MROUND(H6+E6-D6,10))</f>
        <v>20</v>
      </c>
      <c r="K6" s="1">
        <f t="shared" si="1"/>
        <v>10</v>
      </c>
      <c r="L6">
        <v>15</v>
      </c>
    </row>
    <row r="7" spans="2:39">
      <c r="B7" t="s">
        <v>61</v>
      </c>
      <c r="C7">
        <v>14.202999999999999</v>
      </c>
      <c r="D7">
        <v>20</v>
      </c>
      <c r="E7">
        <v>5</v>
      </c>
      <c r="F7" s="1">
        <f>G7</f>
        <v>5</v>
      </c>
      <c r="G7">
        <v>5</v>
      </c>
      <c r="H7" s="1">
        <f>C7*O$10</f>
        <v>22.724800000000002</v>
      </c>
      <c r="I7" s="1">
        <f>IF(H7+E7&lt;D7,0,H7+E7-D7)</f>
        <v>7.7248000000000019</v>
      </c>
      <c r="J7" s="1">
        <f>IF(H7+E7&lt;D7,0,MROUND(H7+E7-D7,10))</f>
        <v>10</v>
      </c>
      <c r="K7" s="1">
        <f t="shared" si="1"/>
        <v>10</v>
      </c>
      <c r="L7">
        <v>5</v>
      </c>
      <c r="N7" s="3" t="s">
        <v>4</v>
      </c>
      <c r="O7" s="1">
        <v>10</v>
      </c>
    </row>
    <row r="8" spans="2:39">
      <c r="B8" t="s">
        <v>46</v>
      </c>
      <c r="C8">
        <v>20.009</v>
      </c>
      <c r="D8">
        <v>10</v>
      </c>
      <c r="E8">
        <v>5</v>
      </c>
      <c r="F8" s="1">
        <f t="shared" si="0"/>
        <v>5</v>
      </c>
      <c r="G8">
        <v>5</v>
      </c>
      <c r="H8" s="1">
        <f>C8*O$10</f>
        <v>32.014400000000002</v>
      </c>
      <c r="I8" s="1">
        <f>IF(H8+E8&lt;D8,0,H8+E8-D8)</f>
        <v>27.014400000000002</v>
      </c>
      <c r="J8" s="1">
        <f>IF(H8+E8&lt;D8,0,MROUND(H8+E8-D8,10))</f>
        <v>30</v>
      </c>
      <c r="K8" s="1">
        <f t="shared" si="1"/>
        <v>20</v>
      </c>
      <c r="L8">
        <v>5</v>
      </c>
      <c r="N8" s="7" t="s">
        <v>13</v>
      </c>
      <c r="O8" s="1">
        <f>F29</f>
        <v>125</v>
      </c>
    </row>
    <row r="9" spans="2:39">
      <c r="B9" t="s">
        <v>45</v>
      </c>
      <c r="C9">
        <v>10.603</v>
      </c>
      <c r="D9">
        <v>10</v>
      </c>
      <c r="E9">
        <v>5</v>
      </c>
      <c r="F9" s="1">
        <f t="shared" si="0"/>
        <v>5</v>
      </c>
      <c r="G9">
        <v>5</v>
      </c>
      <c r="H9" s="1">
        <f>C9*O$10</f>
        <v>16.9648</v>
      </c>
      <c r="I9" s="1">
        <f>IF(H9+E9&lt;D9,0,H9+E9-D9)</f>
        <v>11.9648</v>
      </c>
      <c r="J9" s="1">
        <f>IF(H9+E9&lt;D9,0,MROUND(H9+E9-D9,10))</f>
        <v>10</v>
      </c>
      <c r="K9" s="1">
        <f t="shared" si="1"/>
        <v>10</v>
      </c>
      <c r="L9">
        <v>5</v>
      </c>
      <c r="N9" s="3" t="s">
        <v>12</v>
      </c>
      <c r="O9" s="1">
        <v>200</v>
      </c>
    </row>
    <row r="10" spans="2:39">
      <c r="B10" t="s">
        <v>62</v>
      </c>
      <c r="C10">
        <v>5.4</v>
      </c>
      <c r="D10">
        <v>10</v>
      </c>
      <c r="E10">
        <v>5</v>
      </c>
      <c r="F10" s="1">
        <f t="shared" si="0"/>
        <v>10</v>
      </c>
      <c r="G10">
        <v>10</v>
      </c>
      <c r="H10" s="1">
        <f>C10*O$10</f>
        <v>8.64</v>
      </c>
      <c r="I10" s="1">
        <f>IF(H10+E10&lt;D10,0,H10+E10-D10)</f>
        <v>3.6400000000000006</v>
      </c>
      <c r="J10" s="1">
        <f>IF(H10+E10&lt;D10,0,MROUND(H10+E10-D10,10))</f>
        <v>0</v>
      </c>
      <c r="K10" s="1">
        <f t="shared" si="1"/>
        <v>0</v>
      </c>
      <c r="L10">
        <v>10</v>
      </c>
      <c r="N10" s="7" t="s">
        <v>9</v>
      </c>
      <c r="O10" s="1">
        <f>O9/F29</f>
        <v>1.6</v>
      </c>
    </row>
    <row r="11" spans="2:39">
      <c r="B11" t="s">
        <v>63</v>
      </c>
      <c r="C11">
        <v>12.477</v>
      </c>
      <c r="D11">
        <v>20</v>
      </c>
      <c r="E11">
        <v>5</v>
      </c>
      <c r="F11" s="1">
        <f>G11</f>
        <v>0</v>
      </c>
      <c r="G11">
        <v>0</v>
      </c>
      <c r="H11" s="1">
        <f>C11*O$10</f>
        <v>19.963200000000001</v>
      </c>
      <c r="I11" s="1">
        <f>IF(H11+E11&lt;D11,0,H11+E11-D11)</f>
        <v>4.9632000000000005</v>
      </c>
      <c r="J11" s="1">
        <f>IF(H11+E11&lt;D11,0,MROUND(H11+E11-D11,10))</f>
        <v>0</v>
      </c>
      <c r="K11" s="1">
        <f t="shared" si="1"/>
        <v>0</v>
      </c>
      <c r="L11">
        <v>5</v>
      </c>
      <c r="N11" s="7" t="s">
        <v>11</v>
      </c>
      <c r="O11" s="1">
        <f>J29</f>
        <v>340</v>
      </c>
    </row>
    <row r="12" spans="2:39">
      <c r="B12" t="s">
        <v>48</v>
      </c>
      <c r="C12">
        <v>7.82</v>
      </c>
      <c r="D12">
        <v>10</v>
      </c>
      <c r="E12">
        <v>5</v>
      </c>
      <c r="F12" s="1">
        <f t="shared" si="0"/>
        <v>0</v>
      </c>
      <c r="G12">
        <v>0</v>
      </c>
      <c r="H12" s="1">
        <f>C12*O$10</f>
        <v>12.512</v>
      </c>
      <c r="I12" s="1">
        <f>IF(H12+E12&lt;D12,0,H12+E12-D12)</f>
        <v>7.5120000000000005</v>
      </c>
      <c r="J12" s="1">
        <f>IF(H12+E12&lt;D12,0,MROUND(H12+E12-D12,10))</f>
        <v>10</v>
      </c>
      <c r="K12" s="1">
        <f t="shared" si="1"/>
        <v>10</v>
      </c>
      <c r="L12">
        <v>0</v>
      </c>
      <c r="N12" s="7" t="s">
        <v>9</v>
      </c>
      <c r="O12" s="1">
        <f>O9/O11</f>
        <v>0.58823529411764708</v>
      </c>
    </row>
    <row r="13" spans="2:39">
      <c r="B13" t="s">
        <v>49</v>
      </c>
      <c r="C13">
        <v>33.414999999999999</v>
      </c>
      <c r="D13">
        <v>40</v>
      </c>
      <c r="E13">
        <v>10</v>
      </c>
      <c r="F13" s="1">
        <f>G13</f>
        <v>10</v>
      </c>
      <c r="G13">
        <v>10</v>
      </c>
      <c r="H13" s="1">
        <f>C13*O$10</f>
        <v>53.463999999999999</v>
      </c>
      <c r="I13" s="1">
        <f>IF(H13+E13&lt;D13,0,H13+E13-D13)</f>
        <v>23.463999999999999</v>
      </c>
      <c r="J13" s="1">
        <f>IF(H13+E13&lt;D13,0,MROUND(H13+E13-D13,10))</f>
        <v>20</v>
      </c>
      <c r="K13" s="1">
        <f t="shared" si="1"/>
        <v>10</v>
      </c>
      <c r="L13">
        <v>10</v>
      </c>
    </row>
    <row r="14" spans="2:39">
      <c r="B14" t="s">
        <v>64</v>
      </c>
      <c r="C14">
        <v>13.038</v>
      </c>
      <c r="D14">
        <v>10</v>
      </c>
      <c r="E14">
        <v>20</v>
      </c>
      <c r="F14" s="1">
        <f t="shared" si="0"/>
        <v>15</v>
      </c>
      <c r="G14">
        <v>15</v>
      </c>
      <c r="H14" s="1">
        <f>C14*O$10</f>
        <v>20.860800000000001</v>
      </c>
      <c r="I14" s="1">
        <f>IF(H14+E14&lt;D14,0,H14+E14-D14)</f>
        <v>30.860799999999998</v>
      </c>
      <c r="J14" s="1">
        <f>IF(H14+E14&lt;D14,0,MROUND(H14+E14-D14,10))</f>
        <v>30</v>
      </c>
      <c r="K14" s="1">
        <f t="shared" si="1"/>
        <v>20</v>
      </c>
      <c r="L14">
        <v>20</v>
      </c>
    </row>
    <row r="15" spans="2:39">
      <c r="B15" t="s">
        <v>50</v>
      </c>
      <c r="C15">
        <v>3.94</v>
      </c>
      <c r="D15">
        <v>10</v>
      </c>
      <c r="E15">
        <v>5</v>
      </c>
      <c r="F15" s="1">
        <f t="shared" si="0"/>
        <v>5</v>
      </c>
      <c r="G15">
        <v>5</v>
      </c>
      <c r="H15" s="1">
        <f>C15*O$10</f>
        <v>6.3040000000000003</v>
      </c>
      <c r="I15" s="1">
        <f>IF(H15+E15&lt;D15,0,H15+E15-D15)</f>
        <v>1.3040000000000003</v>
      </c>
      <c r="J15" s="1">
        <f>IF(H15+E15&lt;D15,0,MROUND(H15+E15-D15,10))</f>
        <v>0</v>
      </c>
      <c r="K15" s="1">
        <f t="shared" si="1"/>
        <v>0</v>
      </c>
      <c r="L15">
        <v>5</v>
      </c>
      <c r="M15">
        <v>10</v>
      </c>
    </row>
    <row r="16" spans="2:39">
      <c r="B16" t="s">
        <v>51</v>
      </c>
      <c r="C16">
        <v>24.027999999999999</v>
      </c>
      <c r="D16">
        <v>30</v>
      </c>
      <c r="E16">
        <v>20</v>
      </c>
      <c r="F16" s="1">
        <f t="shared" si="0"/>
        <v>20</v>
      </c>
      <c r="G16">
        <v>20</v>
      </c>
      <c r="H16" s="1">
        <f>C16*O$10</f>
        <v>38.444800000000001</v>
      </c>
      <c r="I16" s="1">
        <f>IF(H16+E16&lt;D16,0,H16+E16-D16)</f>
        <v>28.444800000000001</v>
      </c>
      <c r="J16" s="1">
        <f>IF(H16+E16&lt;D16,0,MROUND(H16+E16-D16,10))</f>
        <v>30</v>
      </c>
      <c r="K16" s="1">
        <f t="shared" si="1"/>
        <v>20</v>
      </c>
      <c r="L16">
        <v>35</v>
      </c>
      <c r="M16">
        <v>0</v>
      </c>
    </row>
    <row r="17" spans="2:13">
      <c r="B17" t="s">
        <v>52</v>
      </c>
      <c r="C17">
        <v>15.178000000000001</v>
      </c>
      <c r="D17">
        <v>10</v>
      </c>
      <c r="E17">
        <v>5</v>
      </c>
      <c r="F17" s="1">
        <f>G17</f>
        <v>5</v>
      </c>
      <c r="G17">
        <v>5</v>
      </c>
      <c r="H17" s="1">
        <f>C17*O$10</f>
        <v>24.284800000000004</v>
      </c>
      <c r="I17" s="1">
        <f>IF(H17+E17&lt;D17,0,H17+E17-D17)</f>
        <v>19.284800000000004</v>
      </c>
      <c r="J17" s="1">
        <f>IF(H17+E17&lt;D17,0,MROUND(H17+E17-D17,10))</f>
        <v>20</v>
      </c>
      <c r="K17" s="1">
        <f t="shared" si="1"/>
        <v>10</v>
      </c>
      <c r="L17">
        <v>5</v>
      </c>
      <c r="M17">
        <v>0</v>
      </c>
    </row>
    <row r="18" spans="2:13">
      <c r="B18" t="s">
        <v>53</v>
      </c>
      <c r="C18">
        <v>20.788</v>
      </c>
      <c r="D18">
        <v>20</v>
      </c>
      <c r="E18">
        <v>15</v>
      </c>
      <c r="F18" s="1">
        <f t="shared" si="0"/>
        <v>5</v>
      </c>
      <c r="G18">
        <v>5</v>
      </c>
      <c r="H18" s="1">
        <f>C18*O$10</f>
        <v>33.260800000000003</v>
      </c>
      <c r="I18" s="1">
        <f>IF(H18+E18&lt;D18,0,H18+E18-D18)</f>
        <v>28.260800000000003</v>
      </c>
      <c r="J18" s="1">
        <f>IF(H18+E18&lt;D18,0,MROUND(H18+E18-D18,10))</f>
        <v>30</v>
      </c>
      <c r="K18" s="1">
        <f t="shared" si="1"/>
        <v>20</v>
      </c>
      <c r="L18">
        <v>5</v>
      </c>
    </row>
    <row r="19" spans="2:13">
      <c r="B19" t="s">
        <v>54</v>
      </c>
      <c r="C19">
        <v>11.811999999999999</v>
      </c>
      <c r="D19">
        <v>10</v>
      </c>
      <c r="E19">
        <v>15</v>
      </c>
      <c r="F19" s="1">
        <f t="shared" si="0"/>
        <v>10</v>
      </c>
      <c r="G19">
        <v>10</v>
      </c>
      <c r="H19" s="1">
        <f>C19*O$10</f>
        <v>18.8992</v>
      </c>
      <c r="I19" s="1">
        <f>IF(H19+E19&lt;D19,0,H19+E19-D19)</f>
        <v>23.8992</v>
      </c>
      <c r="J19" s="1">
        <f>IF(H19+E19&lt;D19,0,MROUND(H19+E19-D19,10))</f>
        <v>20</v>
      </c>
      <c r="K19" s="1">
        <f t="shared" si="1"/>
        <v>10</v>
      </c>
      <c r="L19">
        <v>20</v>
      </c>
      <c r="M19">
        <v>5</v>
      </c>
    </row>
    <row r="20" spans="2:13">
      <c r="B20" t="s">
        <v>65</v>
      </c>
      <c r="C20">
        <v>17.047000000000001</v>
      </c>
      <c r="D20">
        <v>20</v>
      </c>
      <c r="E20">
        <v>5</v>
      </c>
      <c r="F20" s="1">
        <f t="shared" si="0"/>
        <v>0</v>
      </c>
      <c r="G20">
        <v>0</v>
      </c>
      <c r="H20" s="1">
        <f>C20*O$10</f>
        <v>27.275200000000002</v>
      </c>
      <c r="I20" s="1">
        <f>IF(H20+E20&lt;D20,0,H20+E20-D20)</f>
        <v>12.275199999999998</v>
      </c>
      <c r="J20" s="1">
        <f>IF(H20+E20&lt;D20,0,MROUND(H20+E20-D20,10))</f>
        <v>10</v>
      </c>
      <c r="K20" s="1">
        <f t="shared" si="1"/>
        <v>10</v>
      </c>
      <c r="L20">
        <v>0</v>
      </c>
      <c r="M20">
        <v>5</v>
      </c>
    </row>
    <row r="21" spans="2:13">
      <c r="B21" t="s">
        <v>66</v>
      </c>
      <c r="C21">
        <v>7.7830000000000004</v>
      </c>
      <c r="D21">
        <v>10</v>
      </c>
      <c r="E21">
        <v>5</v>
      </c>
      <c r="F21" s="1">
        <f>G21</f>
        <v>0</v>
      </c>
      <c r="G21">
        <v>0</v>
      </c>
      <c r="H21" s="1">
        <f>C21*O$10</f>
        <v>12.452800000000002</v>
      </c>
      <c r="I21" s="1">
        <f>IF(H21+E21&lt;D21,0,H21+E21-D21)</f>
        <v>7.4528000000000034</v>
      </c>
      <c r="J21" s="1">
        <f>IF(H21+E21&lt;D21,0,MROUND(H21+E21-D21,10))</f>
        <v>10</v>
      </c>
      <c r="K21" s="1">
        <f t="shared" si="1"/>
        <v>10</v>
      </c>
      <c r="L21">
        <v>20</v>
      </c>
      <c r="M21">
        <v>5</v>
      </c>
    </row>
    <row r="22" spans="2:13">
      <c r="B22" t="s">
        <v>58</v>
      </c>
      <c r="C22">
        <v>12.156000000000001</v>
      </c>
      <c r="D22">
        <v>0</v>
      </c>
      <c r="E22">
        <v>5</v>
      </c>
      <c r="F22" s="1">
        <f t="shared" si="0"/>
        <v>0</v>
      </c>
      <c r="G22">
        <v>0</v>
      </c>
      <c r="H22" s="1">
        <f>C22*O$10</f>
        <v>19.449600000000004</v>
      </c>
      <c r="I22" s="1">
        <f>IF(H22+E22&lt;D22,0,H22+E22-D22)</f>
        <v>24.449600000000004</v>
      </c>
      <c r="J22" s="1">
        <f>IF(H22+E22&lt;D22,0,MROUND(H22+E22-D22,10))</f>
        <v>20</v>
      </c>
      <c r="K22" s="1">
        <f t="shared" si="1"/>
        <v>10</v>
      </c>
      <c r="L22">
        <v>5</v>
      </c>
      <c r="M22">
        <v>10</v>
      </c>
    </row>
    <row r="23" spans="2:13">
      <c r="B23" t="s">
        <v>57</v>
      </c>
      <c r="C23">
        <v>16.574000000000002</v>
      </c>
      <c r="D23">
        <v>20</v>
      </c>
      <c r="E23">
        <v>5</v>
      </c>
      <c r="F23" s="1">
        <f>G23</f>
        <v>5</v>
      </c>
      <c r="G23">
        <v>5</v>
      </c>
      <c r="H23" s="1">
        <f>C23*O$10</f>
        <v>26.518400000000003</v>
      </c>
      <c r="I23" s="1">
        <f>IF(H23+E23&lt;D23,0,H23+E23-D23)</f>
        <v>11.518400000000003</v>
      </c>
      <c r="J23" s="1">
        <f>IF(H23+E23&lt;D23,0,MROUND(H23+E23-D23,10))</f>
        <v>10</v>
      </c>
      <c r="K23" s="1">
        <f t="shared" si="1"/>
        <v>10</v>
      </c>
      <c r="L23">
        <v>5</v>
      </c>
      <c r="M23">
        <v>0</v>
      </c>
    </row>
    <row r="24" spans="2:13">
      <c r="B24" t="s">
        <v>55</v>
      </c>
      <c r="C24">
        <v>15.478</v>
      </c>
      <c r="D24">
        <v>20</v>
      </c>
      <c r="E24">
        <v>5</v>
      </c>
      <c r="F24" s="1">
        <f t="shared" si="0"/>
        <v>5</v>
      </c>
      <c r="G24">
        <v>5</v>
      </c>
      <c r="H24" s="1">
        <f>C24*O$10</f>
        <v>24.764800000000001</v>
      </c>
      <c r="I24" s="1">
        <f>IF(H24+E24&lt;D24,0,H24+E24-D24)</f>
        <v>9.764800000000001</v>
      </c>
      <c r="J24" s="1">
        <f>IF(H24+E24&lt;D24,0,MROUND(H24+E24-D24,10))</f>
        <v>10</v>
      </c>
      <c r="K24" s="1">
        <f t="shared" si="1"/>
        <v>10</v>
      </c>
      <c r="L24">
        <v>10</v>
      </c>
      <c r="M24">
        <v>0</v>
      </c>
    </row>
    <row r="25" spans="2:13">
      <c r="B25" t="s">
        <v>56</v>
      </c>
      <c r="C25">
        <v>3.0720000000000001</v>
      </c>
      <c r="D25">
        <v>10</v>
      </c>
      <c r="E25">
        <v>5</v>
      </c>
      <c r="F25" s="1">
        <f t="shared" si="0"/>
        <v>5</v>
      </c>
      <c r="G25">
        <v>5</v>
      </c>
      <c r="H25" s="1">
        <f>C25*O$10</f>
        <v>4.9152000000000005</v>
      </c>
      <c r="I25" s="1">
        <f>IF(H25+E25&lt;D25,0,H25+E25-D25)</f>
        <v>0</v>
      </c>
      <c r="J25" s="1">
        <f>IF(H25+E25&lt;D25,0,MROUND(H25+E25-D25,10))</f>
        <v>0</v>
      </c>
      <c r="K25" s="1">
        <f t="shared" si="1"/>
        <v>0</v>
      </c>
      <c r="L25">
        <v>5</v>
      </c>
      <c r="M25">
        <v>10</v>
      </c>
    </row>
    <row r="26" spans="2:13">
      <c r="B26" t="s">
        <v>67</v>
      </c>
      <c r="C26">
        <v>4.13</v>
      </c>
      <c r="D26">
        <v>10</v>
      </c>
      <c r="E26">
        <v>5</v>
      </c>
      <c r="F26" s="1">
        <f t="shared" si="0"/>
        <v>5</v>
      </c>
      <c r="G26">
        <v>5</v>
      </c>
      <c r="H26" s="1">
        <f>C26*O$10</f>
        <v>6.6080000000000005</v>
      </c>
      <c r="I26" s="1">
        <f>IF(H26+E26&lt;D26,0,H26+E26-D26)</f>
        <v>1.6080000000000005</v>
      </c>
      <c r="J26" s="1">
        <f>IF(H26+E26&lt;D26,0,MROUND(H26+E26-D26,10))</f>
        <v>0</v>
      </c>
      <c r="K26" s="1">
        <f t="shared" si="1"/>
        <v>0</v>
      </c>
      <c r="L26">
        <v>5</v>
      </c>
      <c r="M26">
        <v>15</v>
      </c>
    </row>
    <row r="27" spans="2:13">
      <c r="B27" t="s">
        <v>68</v>
      </c>
      <c r="C27">
        <v>3.2</v>
      </c>
      <c r="D27">
        <v>10</v>
      </c>
      <c r="E27">
        <v>5</v>
      </c>
      <c r="F27" s="1">
        <f>G27</f>
        <v>0</v>
      </c>
      <c r="G27">
        <v>0</v>
      </c>
      <c r="H27" s="1">
        <f>C27*O$10</f>
        <v>5.120000000000001</v>
      </c>
      <c r="I27" s="1">
        <f>IF(H27+E27&lt;D27,0,H27+E27-D27)</f>
        <v>0.12000000000000099</v>
      </c>
      <c r="J27" s="1">
        <f>IF(H27+E27&lt;D27,0,MROUND(H27+E27-D27,10))</f>
        <v>0</v>
      </c>
      <c r="K27" s="1">
        <f t="shared" si="1"/>
        <v>0</v>
      </c>
      <c r="L27">
        <v>0</v>
      </c>
      <c r="M27">
        <v>5</v>
      </c>
    </row>
    <row r="28" spans="2:13">
      <c r="B28" t="s">
        <v>71</v>
      </c>
      <c r="C28">
        <v>9.8949999999999996</v>
      </c>
      <c r="D28" s="1">
        <v>0</v>
      </c>
      <c r="E28">
        <v>10</v>
      </c>
      <c r="F28" s="1">
        <f t="shared" si="0"/>
        <v>0</v>
      </c>
      <c r="G28">
        <v>0</v>
      </c>
      <c r="H28" s="1">
        <f>C28*O$10</f>
        <v>15.832000000000001</v>
      </c>
      <c r="I28" s="1">
        <f>IF(H28+E28&lt;D28,0,H28+E28-D28)</f>
        <v>25.832000000000001</v>
      </c>
      <c r="J28" s="1">
        <f>IF(H28+E28&lt;D28,0,MROUND(H28+E28-D28,10))</f>
        <v>30</v>
      </c>
      <c r="K28" s="1">
        <f t="shared" si="1"/>
        <v>20</v>
      </c>
      <c r="L28">
        <v>10</v>
      </c>
      <c r="M28">
        <v>20</v>
      </c>
    </row>
    <row r="29" spans="2:13">
      <c r="B29" s="4" t="s">
        <v>6</v>
      </c>
      <c r="C29" s="1"/>
      <c r="D29" s="1"/>
      <c r="E29" s="1"/>
      <c r="F29" s="1">
        <f>SUM(F3:F28)</f>
        <v>125</v>
      </c>
      <c r="G29" s="1"/>
      <c r="H29" s="1"/>
      <c r="I29" s="1"/>
      <c r="J29" s="1">
        <f>SUM(J3:J28)</f>
        <v>340</v>
      </c>
      <c r="K29" s="1">
        <f>SUM(K3:K28)</f>
        <v>240</v>
      </c>
      <c r="M29">
        <v>5</v>
      </c>
    </row>
    <row r="30" spans="2:13">
      <c r="M30">
        <v>5</v>
      </c>
    </row>
    <row r="31" spans="2:13">
      <c r="M31">
        <v>10</v>
      </c>
    </row>
    <row r="32" spans="2:13">
      <c r="M32">
        <v>0</v>
      </c>
    </row>
    <row r="33" spans="13:13">
      <c r="M33">
        <v>0</v>
      </c>
    </row>
    <row r="34" spans="13:13">
      <c r="M34">
        <v>0</v>
      </c>
    </row>
    <row r="35" spans="13:13">
      <c r="M35">
        <v>5</v>
      </c>
    </row>
    <row r="36" spans="13:13">
      <c r="M36">
        <v>5</v>
      </c>
    </row>
    <row r="37" spans="13:13">
      <c r="M37">
        <v>5</v>
      </c>
    </row>
    <row r="38" spans="13:13">
      <c r="M38">
        <v>5</v>
      </c>
    </row>
    <row r="39" spans="13:13">
      <c r="M39">
        <v>0</v>
      </c>
    </row>
    <row r="40" spans="13:13">
      <c r="M4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mbq</vt:lpstr>
      <vt:lpstr>Sheet2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2017-06-14T16:30:43Z</dcterms:created>
  <dcterms:modified xsi:type="dcterms:W3CDTF">2017-06-15T09:15:28Z</dcterms:modified>
</cp:coreProperties>
</file>