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<sst xmlns="http://schemas.openxmlformats.org/spreadsheetml/2006/main" count="57" uniqueCount="55">
  <si>
    <t>Submitted By:</t>
  </si>
  <si>
    <t>Pratyush Jaiswal</t>
  </si>
  <si>
    <t>18EE35014</t>
  </si>
  <si>
    <t>Question 3</t>
  </si>
  <si>
    <t>Appliance</t>
  </si>
  <si>
    <t>Rating(W)</t>
  </si>
  <si>
    <t>Number</t>
  </si>
  <si>
    <t>Total Watts</t>
  </si>
  <si>
    <t>Avg use in day(hr)</t>
  </si>
  <si>
    <t>Energy in day(W-hr)</t>
  </si>
  <si>
    <t>Energy in month(W-hr)</t>
  </si>
  <si>
    <t>Number of Units for month(kWh)</t>
  </si>
  <si>
    <t>Ceiling fan</t>
  </si>
  <si>
    <t>Electric Iron</t>
  </si>
  <si>
    <t>Electric Kettle</t>
  </si>
  <si>
    <t>Electric water pump</t>
  </si>
  <si>
    <t>Exhaust fan</t>
  </si>
  <si>
    <t>Laptop Charger</t>
  </si>
  <si>
    <t>LED Bulbs</t>
  </si>
  <si>
    <t>Oven</t>
  </si>
  <si>
    <t>Miscellaneous</t>
  </si>
  <si>
    <t>Mixer</t>
  </si>
  <si>
    <t>Mobile charger</t>
  </si>
  <si>
    <t>Refrigerator</t>
  </si>
  <si>
    <t>Tubelight</t>
  </si>
  <si>
    <t>TV</t>
  </si>
  <si>
    <t>Washing machine</t>
  </si>
  <si>
    <t>Water purifier</t>
  </si>
  <si>
    <t>Total</t>
  </si>
  <si>
    <t>Question 4</t>
  </si>
  <si>
    <t>Bill Splitting</t>
  </si>
  <si>
    <t>(in Rs.)</t>
  </si>
  <si>
    <t>Energy cost</t>
  </si>
  <si>
    <t>Fixed charge</t>
  </si>
  <si>
    <t>Question 5</t>
  </si>
  <si>
    <t>Calculating energy for solar panels</t>
  </si>
  <si>
    <t>Load(kWh/day)</t>
  </si>
  <si>
    <t>Inverter loss (from Load Side)</t>
  </si>
  <si>
    <t>Input to inverter</t>
  </si>
  <si>
    <t>Battery loss</t>
  </si>
  <si>
    <t>Input to battery</t>
  </si>
  <si>
    <t>Inverter loss (from Panel Side)</t>
  </si>
  <si>
    <t>Input to inverter battery system</t>
  </si>
  <si>
    <t>Panel loss</t>
  </si>
  <si>
    <t>Energy from panels</t>
  </si>
  <si>
    <t>Power Aggregated from Panels</t>
  </si>
  <si>
    <t>Number of Panels Required</t>
  </si>
  <si>
    <t>Calculating System Cost</t>
  </si>
  <si>
    <t>Component</t>
  </si>
  <si>
    <t>Total wattage(kW)</t>
  </si>
  <si>
    <t>Cost(Rs)</t>
  </si>
  <si>
    <t>Solar panel</t>
  </si>
  <si>
    <t>Inverter</t>
  </si>
  <si>
    <t>Batteries</t>
  </si>
  <si>
    <t>Payback period in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</si>
</sst>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EA4335"/>
      <name val="Arial"/>
    </font>
    <font>
      <b/>
      <color theme="5"/>
      <name val="Arial"/>
    </font>
    <font>
      <b/>
      <color rgb="FFFF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14.0"/>
    <col customWidth="1" min="3" max="3" width="11.29"/>
    <col customWidth="1" min="4" max="4" width="13.71"/>
    <col customWidth="1" min="5" max="5" width="17.0"/>
    <col customWidth="1" min="6" max="6" width="19.29"/>
    <col customWidth="1" min="7" max="7" width="21.29"/>
    <col customWidth="1" min="8" max="8" width="26.29"/>
    <col customWidth="1" min="9" max="9" width="33.29"/>
    <col customWidth="1" min="10" max="10" width="27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/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 t="s">
        <v>12</v>
      </c>
      <c r="B7" s="5">
        <v>70.0</v>
      </c>
      <c r="C7" s="5">
        <v>4.0</v>
      </c>
      <c r="D7" s="6">
        <f t="shared" ref="D7:D8" si="1">B7*C7</f>
        <v>280</v>
      </c>
      <c r="E7" s="5">
        <v>0.5</v>
      </c>
      <c r="F7" s="6">
        <f t="shared" ref="F7:F22" si="2">D7*E7</f>
        <v>140</v>
      </c>
      <c r="G7" s="6">
        <f t="shared" ref="G7:G22" si="3">F7*30</f>
        <v>4200</v>
      </c>
      <c r="H7" s="6">
        <f t="shared" ref="H7:H22" si="4">G7/1000</f>
        <v>4.2</v>
      </c>
    </row>
    <row r="8">
      <c r="A8" s="5" t="s">
        <v>13</v>
      </c>
      <c r="B8" s="5">
        <v>1000.0</v>
      </c>
      <c r="C8" s="5">
        <v>1.0</v>
      </c>
      <c r="D8" s="6">
        <f t="shared" si="1"/>
        <v>1000</v>
      </c>
      <c r="E8" s="5">
        <v>0.2</v>
      </c>
      <c r="F8" s="6">
        <f t="shared" si="2"/>
        <v>200</v>
      </c>
      <c r="G8" s="6">
        <f t="shared" si="3"/>
        <v>6000</v>
      </c>
      <c r="H8" s="6">
        <f t="shared" si="4"/>
        <v>6</v>
      </c>
    </row>
    <row r="9">
      <c r="A9" s="7" t="s">
        <v>14</v>
      </c>
      <c r="B9" s="8">
        <v>1200.0</v>
      </c>
      <c r="C9" s="8">
        <v>1.0</v>
      </c>
      <c r="D9" s="8">
        <v>1200.0</v>
      </c>
      <c r="E9" s="8">
        <v>0.06</v>
      </c>
      <c r="F9" s="9">
        <f t="shared" si="2"/>
        <v>72</v>
      </c>
      <c r="G9" s="6">
        <f t="shared" si="3"/>
        <v>2160</v>
      </c>
      <c r="H9" s="6">
        <f t="shared" si="4"/>
        <v>2.16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 t="s">
        <v>15</v>
      </c>
      <c r="B10" s="5">
        <v>1100.0</v>
      </c>
      <c r="C10" s="5">
        <v>1.0</v>
      </c>
      <c r="D10" s="6">
        <f t="shared" ref="D10:D14" si="5">B10*C10</f>
        <v>1100</v>
      </c>
      <c r="E10" s="5">
        <v>0.15</v>
      </c>
      <c r="F10" s="6">
        <f t="shared" si="2"/>
        <v>165</v>
      </c>
      <c r="G10" s="6">
        <f t="shared" si="3"/>
        <v>4950</v>
      </c>
      <c r="H10" s="6">
        <f t="shared" si="4"/>
        <v>4.95</v>
      </c>
    </row>
    <row r="11">
      <c r="A11" s="5" t="s">
        <v>16</v>
      </c>
      <c r="B11" s="5">
        <v>30.0</v>
      </c>
      <c r="C11" s="5">
        <v>1.0</v>
      </c>
      <c r="D11" s="6">
        <f t="shared" si="5"/>
        <v>30</v>
      </c>
      <c r="E11" s="5">
        <v>1.0</v>
      </c>
      <c r="F11" s="6">
        <f t="shared" si="2"/>
        <v>30</v>
      </c>
      <c r="G11" s="6">
        <f t="shared" si="3"/>
        <v>900</v>
      </c>
      <c r="H11" s="6">
        <f t="shared" si="4"/>
        <v>0.9</v>
      </c>
    </row>
    <row r="12">
      <c r="A12" s="5" t="s">
        <v>17</v>
      </c>
      <c r="B12" s="5">
        <v>45.0</v>
      </c>
      <c r="C12" s="5">
        <v>1.0</v>
      </c>
      <c r="D12" s="6">
        <f t="shared" si="5"/>
        <v>45</v>
      </c>
      <c r="E12" s="5">
        <v>0.5</v>
      </c>
      <c r="F12" s="6">
        <f t="shared" si="2"/>
        <v>22.5</v>
      </c>
      <c r="G12" s="6">
        <f t="shared" si="3"/>
        <v>675</v>
      </c>
      <c r="H12" s="6">
        <f t="shared" si="4"/>
        <v>0.675</v>
      </c>
    </row>
    <row r="13">
      <c r="A13" s="5" t="s">
        <v>18</v>
      </c>
      <c r="B13" s="5">
        <v>25.0</v>
      </c>
      <c r="C13" s="5">
        <v>4.0</v>
      </c>
      <c r="D13" s="6">
        <f t="shared" si="5"/>
        <v>100</v>
      </c>
      <c r="E13" s="5">
        <v>5.0</v>
      </c>
      <c r="F13" s="6">
        <f t="shared" si="2"/>
        <v>500</v>
      </c>
      <c r="G13" s="6">
        <f t="shared" si="3"/>
        <v>15000</v>
      </c>
      <c r="H13" s="6">
        <f t="shared" si="4"/>
        <v>15</v>
      </c>
    </row>
    <row r="14">
      <c r="A14" s="5" t="s">
        <v>19</v>
      </c>
      <c r="B14" s="5">
        <v>1150.0</v>
      </c>
      <c r="C14" s="5">
        <v>1.0</v>
      </c>
      <c r="D14" s="6">
        <f t="shared" si="5"/>
        <v>1150</v>
      </c>
      <c r="E14" s="5">
        <v>0.2</v>
      </c>
      <c r="F14" s="6">
        <f t="shared" si="2"/>
        <v>230</v>
      </c>
      <c r="G14" s="6">
        <f t="shared" si="3"/>
        <v>6900</v>
      </c>
      <c r="H14" s="6">
        <f t="shared" si="4"/>
        <v>6.9</v>
      </c>
    </row>
    <row r="15">
      <c r="A15" s="5" t="s">
        <v>20</v>
      </c>
      <c r="B15" s="5">
        <v>50.0</v>
      </c>
      <c r="C15" s="5">
        <v>1.0</v>
      </c>
      <c r="D15" s="5">
        <v>50.0</v>
      </c>
      <c r="E15" s="5">
        <v>0.2</v>
      </c>
      <c r="F15" s="6">
        <f t="shared" si="2"/>
        <v>10</v>
      </c>
      <c r="G15" s="6">
        <f t="shared" si="3"/>
        <v>300</v>
      </c>
      <c r="H15" s="6">
        <f t="shared" si="4"/>
        <v>0.3</v>
      </c>
    </row>
    <row r="16">
      <c r="A16" s="5" t="s">
        <v>21</v>
      </c>
      <c r="B16" s="5">
        <v>500.0</v>
      </c>
      <c r="C16" s="5">
        <v>1.0</v>
      </c>
      <c r="D16" s="6">
        <f t="shared" ref="D16:D22" si="6">B16*C16</f>
        <v>500</v>
      </c>
      <c r="E16" s="5">
        <v>0.2</v>
      </c>
      <c r="F16" s="6">
        <f t="shared" si="2"/>
        <v>100</v>
      </c>
      <c r="G16" s="6">
        <f t="shared" si="3"/>
        <v>3000</v>
      </c>
      <c r="H16" s="6">
        <f t="shared" si="4"/>
        <v>3</v>
      </c>
    </row>
    <row r="17">
      <c r="A17" s="5" t="s">
        <v>22</v>
      </c>
      <c r="B17" s="5">
        <v>10.0</v>
      </c>
      <c r="C17" s="5">
        <v>2.0</v>
      </c>
      <c r="D17" s="6">
        <f t="shared" si="6"/>
        <v>20</v>
      </c>
      <c r="E17" s="5">
        <v>1.0</v>
      </c>
      <c r="F17" s="6">
        <f t="shared" si="2"/>
        <v>20</v>
      </c>
      <c r="G17" s="6">
        <f t="shared" si="3"/>
        <v>600</v>
      </c>
      <c r="H17" s="6">
        <f t="shared" si="4"/>
        <v>0.6</v>
      </c>
    </row>
    <row r="18">
      <c r="A18" s="5" t="s">
        <v>23</v>
      </c>
      <c r="B18" s="5">
        <v>100.0</v>
      </c>
      <c r="C18" s="5">
        <v>1.0</v>
      </c>
      <c r="D18" s="6">
        <f t="shared" si="6"/>
        <v>100</v>
      </c>
      <c r="E18" s="5">
        <v>20.0</v>
      </c>
      <c r="F18" s="6">
        <f t="shared" si="2"/>
        <v>2000</v>
      </c>
      <c r="G18" s="6">
        <f t="shared" si="3"/>
        <v>60000</v>
      </c>
      <c r="H18" s="6">
        <f t="shared" si="4"/>
        <v>60</v>
      </c>
    </row>
    <row r="19">
      <c r="A19" s="5" t="s">
        <v>24</v>
      </c>
      <c r="B19" s="5">
        <v>20.0</v>
      </c>
      <c r="C19" s="5">
        <v>5.0</v>
      </c>
      <c r="D19" s="6">
        <f t="shared" si="6"/>
        <v>100</v>
      </c>
      <c r="E19" s="5">
        <v>5.0</v>
      </c>
      <c r="F19" s="6">
        <f t="shared" si="2"/>
        <v>500</v>
      </c>
      <c r="G19" s="6">
        <f t="shared" si="3"/>
        <v>15000</v>
      </c>
      <c r="H19" s="6">
        <f t="shared" si="4"/>
        <v>15</v>
      </c>
    </row>
    <row r="20">
      <c r="A20" s="5" t="s">
        <v>25</v>
      </c>
      <c r="B20" s="5">
        <v>150.0</v>
      </c>
      <c r="C20" s="5">
        <v>1.0</v>
      </c>
      <c r="D20" s="6">
        <f t="shared" si="6"/>
        <v>150</v>
      </c>
      <c r="E20" s="5">
        <v>2.0</v>
      </c>
      <c r="F20" s="6">
        <f t="shared" si="2"/>
        <v>300</v>
      </c>
      <c r="G20" s="6">
        <f t="shared" si="3"/>
        <v>9000</v>
      </c>
      <c r="H20" s="6">
        <f t="shared" si="4"/>
        <v>9</v>
      </c>
    </row>
    <row r="21">
      <c r="A21" s="5" t="s">
        <v>26</v>
      </c>
      <c r="B21" s="5">
        <v>500.0</v>
      </c>
      <c r="C21" s="5">
        <v>1.0</v>
      </c>
      <c r="D21" s="6">
        <f t="shared" si="6"/>
        <v>500</v>
      </c>
      <c r="E21" s="5">
        <v>0.5</v>
      </c>
      <c r="F21" s="6">
        <f t="shared" si="2"/>
        <v>250</v>
      </c>
      <c r="G21" s="6">
        <f t="shared" si="3"/>
        <v>7500</v>
      </c>
      <c r="H21" s="6">
        <f t="shared" si="4"/>
        <v>7.5</v>
      </c>
    </row>
    <row r="22">
      <c r="A22" s="5" t="s">
        <v>27</v>
      </c>
      <c r="B22" s="5">
        <v>60.0</v>
      </c>
      <c r="C22" s="5">
        <v>1.0</v>
      </c>
      <c r="D22" s="6">
        <f t="shared" si="6"/>
        <v>60</v>
      </c>
      <c r="E22" s="5">
        <v>0.4</v>
      </c>
      <c r="F22" s="6">
        <f t="shared" si="2"/>
        <v>24</v>
      </c>
      <c r="G22" s="6">
        <f t="shared" si="3"/>
        <v>720</v>
      </c>
      <c r="H22" s="6">
        <f t="shared" si="4"/>
        <v>0.72</v>
      </c>
    </row>
    <row r="23">
      <c r="A23" s="2" t="s">
        <v>28</v>
      </c>
      <c r="B23" s="3"/>
      <c r="C23" s="3"/>
      <c r="D23" s="3">
        <f>SUM(D7:D22)</f>
        <v>6385</v>
      </c>
      <c r="E23" s="3"/>
      <c r="F23" s="3">
        <f>SUM(F7:F22)</f>
        <v>4563.5</v>
      </c>
      <c r="G23" s="3">
        <f>sum(G7:G22)</f>
        <v>136905</v>
      </c>
      <c r="H23" s="2">
        <f>SUM(H7:H22)</f>
        <v>136.905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5">
      <c r="A25" s="11" t="s">
        <v>29</v>
      </c>
    </row>
    <row r="26">
      <c r="A26" s="2" t="s">
        <v>30</v>
      </c>
      <c r="B26" s="12" t="s">
        <v>31</v>
      </c>
    </row>
    <row r="27">
      <c r="A27" s="5" t="s">
        <v>32</v>
      </c>
      <c r="B27" s="13">
        <f>6.1*100+6.95*36.905</f>
        <v>866.48975</v>
      </c>
    </row>
    <row r="28">
      <c r="A28" s="5" t="s">
        <v>33</v>
      </c>
      <c r="B28" s="14">
        <v>40.0</v>
      </c>
    </row>
    <row r="29">
      <c r="A29" s="5" t="s">
        <v>28</v>
      </c>
      <c r="B29" s="13">
        <f>SUM(B27:B28)</f>
        <v>906.48975</v>
      </c>
    </row>
    <row r="30">
      <c r="A30" s="5"/>
    </row>
    <row r="31">
      <c r="A31" s="11" t="s">
        <v>34</v>
      </c>
    </row>
    <row r="32">
      <c r="A32" s="2" t="s">
        <v>35</v>
      </c>
    </row>
    <row r="33">
      <c r="A33" s="2" t="s">
        <v>36</v>
      </c>
      <c r="B33" s="2" t="s">
        <v>37</v>
      </c>
      <c r="C33" s="2" t="s">
        <v>38</v>
      </c>
      <c r="D33" s="2" t="s">
        <v>39</v>
      </c>
      <c r="E33" s="2" t="s">
        <v>40</v>
      </c>
      <c r="F33" s="2" t="s">
        <v>41</v>
      </c>
      <c r="G33" s="2" t="s">
        <v>42</v>
      </c>
      <c r="H33" s="2" t="s">
        <v>43</v>
      </c>
      <c r="I33" s="2" t="s">
        <v>44</v>
      </c>
      <c r="J33" s="2" t="s">
        <v>45</v>
      </c>
      <c r="K33" s="2" t="s">
        <v>46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5">
        <f>F23/1000</f>
        <v>4.5635</v>
      </c>
      <c r="B34" s="6">
        <f>0.2*A34</f>
        <v>0.9127</v>
      </c>
      <c r="C34" s="6">
        <f>A34+B34</f>
        <v>5.4762</v>
      </c>
      <c r="D34" s="6">
        <f>0.15*C34</f>
        <v>0.82143</v>
      </c>
      <c r="E34" s="6">
        <f>C34+D34</f>
        <v>6.29763</v>
      </c>
      <c r="F34" s="6">
        <f>0.03*E34</f>
        <v>0.1889289</v>
      </c>
      <c r="G34" s="6">
        <f>E34+F34</f>
        <v>6.4865589</v>
      </c>
      <c r="H34" s="6">
        <f>0.25*G34</f>
        <v>1.621639725</v>
      </c>
      <c r="I34" s="5">
        <f>G34+H34</f>
        <v>8.108198625</v>
      </c>
      <c r="J34" s="6">
        <f>I34/5</f>
        <v>1.621639725</v>
      </c>
      <c r="K34" s="6">
        <f>_xlfn.CEILING.MATH(J34*1000/350)</f>
        <v>5</v>
      </c>
    </row>
    <row r="36">
      <c r="A36" s="2" t="s">
        <v>47</v>
      </c>
    </row>
    <row r="37">
      <c r="A37" s="2" t="s">
        <v>48</v>
      </c>
      <c r="B37" s="2" t="s">
        <v>49</v>
      </c>
      <c r="C37" s="2" t="s">
        <v>50</v>
      </c>
    </row>
    <row r="38">
      <c r="A38" s="5" t="s">
        <v>51</v>
      </c>
      <c r="B38" s="5">
        <f>J34</f>
        <v>1.621639725</v>
      </c>
      <c r="C38" s="6">
        <f>B38*1000*20</f>
        <v>32432.7945</v>
      </c>
    </row>
    <row r="39">
      <c r="A39" s="5" t="s">
        <v>52</v>
      </c>
      <c r="B39" s="5">
        <v>8.0</v>
      </c>
      <c r="C39" s="6">
        <f>B39*1000*10</f>
        <v>80000</v>
      </c>
    </row>
    <row r="40">
      <c r="A40" s="5" t="s">
        <v>53</v>
      </c>
      <c r="B40" s="5">
        <f>7*1.8</f>
        <v>12.6</v>
      </c>
      <c r="C40" s="5">
        <f>7*7500</f>
        <v>52500</v>
      </c>
    </row>
    <row r="41">
      <c r="A41" s="2" t="s">
        <v>28</v>
      </c>
      <c r="C41" s="3">
        <f>SUM(C37:C40)</f>
        <v>164932.7945</v>
      </c>
    </row>
    <row r="42">
      <c r="C42" s="5"/>
    </row>
    <row r="43">
      <c r="A43" s="15" t="s">
        <v>54</v>
      </c>
      <c r="B43" s="16">
        <f>C41/(12*B29)</f>
        <v>15.16222278</v>
      </c>
    </row>
  </sheetData>
  <drawing r:id="rId1"/>
</worksheet>
</file>