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tc-my.sharepoint.com/personal/zxoev59_s-cloud_uni-tuebingen_de/Documents/Astro Lab/Astro-Lab/Radio/"/>
    </mc:Choice>
  </mc:AlternateContent>
  <xr:revisionPtr revIDLastSave="399" documentId="11_F25DC773A252ABDACC104801B15E68505ADE58ED" xr6:coauthVersionLast="47" xr6:coauthVersionMax="47" xr10:uidLastSave="{5C1FA858-6638-445C-81C4-0D299CEACA47}"/>
  <bookViews>
    <workbookView xWindow="-98" yWindow="-98" windowWidth="21795" windowHeight="136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6" i="1"/>
  <c r="L11" i="1"/>
  <c r="L13" i="1"/>
  <c r="L28" i="1"/>
  <c r="E26" i="1"/>
  <c r="K26" i="1" s="1"/>
  <c r="F26" i="1"/>
  <c r="G26" i="1"/>
  <c r="H26" i="1" s="1"/>
  <c r="E27" i="1"/>
  <c r="K27" i="1" s="1"/>
  <c r="F27" i="1"/>
  <c r="G27" i="1"/>
  <c r="H27" i="1" s="1"/>
  <c r="E23" i="1"/>
  <c r="K23" i="1" s="1"/>
  <c r="F23" i="1"/>
  <c r="G23" i="1"/>
  <c r="H23" i="1" s="1"/>
  <c r="E24" i="1"/>
  <c r="K24" i="1" s="1"/>
  <c r="F24" i="1"/>
  <c r="G24" i="1"/>
  <c r="H24" i="1" s="1"/>
  <c r="I24" i="1" s="1"/>
  <c r="E25" i="1"/>
  <c r="K25" i="1" s="1"/>
  <c r="F25" i="1"/>
  <c r="G25" i="1"/>
  <c r="H25" i="1" s="1"/>
  <c r="E19" i="1"/>
  <c r="K19" i="1" s="1"/>
  <c r="F19" i="1"/>
  <c r="G19" i="1"/>
  <c r="H19" i="1" s="1"/>
  <c r="I19" i="1" s="1"/>
  <c r="E20" i="1"/>
  <c r="K20" i="1" s="1"/>
  <c r="F20" i="1"/>
  <c r="G20" i="1"/>
  <c r="H20" i="1" s="1"/>
  <c r="E21" i="1"/>
  <c r="K21" i="1" s="1"/>
  <c r="F21" i="1"/>
  <c r="G21" i="1"/>
  <c r="H21" i="1" s="1"/>
  <c r="G22" i="1"/>
  <c r="H22" i="1" s="1"/>
  <c r="F22" i="1"/>
  <c r="E22" i="1"/>
  <c r="K22" i="1" s="1"/>
  <c r="E28" i="1"/>
  <c r="K28" i="1" s="1"/>
  <c r="F28" i="1"/>
  <c r="G28" i="1"/>
  <c r="H28" i="1" s="1"/>
  <c r="E5" i="1"/>
  <c r="K5" i="1" s="1"/>
  <c r="F5" i="1"/>
  <c r="G5" i="1"/>
  <c r="H5" i="1" s="1"/>
  <c r="G7" i="1"/>
  <c r="H7" i="1" s="1"/>
  <c r="G9" i="1"/>
  <c r="H9" i="1" s="1"/>
  <c r="G8" i="1"/>
  <c r="H8" i="1" s="1"/>
  <c r="E4" i="1"/>
  <c r="K4" i="1" s="1"/>
  <c r="F4" i="1"/>
  <c r="G4" i="1"/>
  <c r="L4" i="1" s="1"/>
  <c r="G10" i="1"/>
  <c r="H10" i="1" s="1"/>
  <c r="I10" i="1" s="1"/>
  <c r="G29" i="1"/>
  <c r="H29" i="1" s="1"/>
  <c r="G12" i="1"/>
  <c r="H12" i="1" s="1"/>
  <c r="I12" i="1" s="1"/>
  <c r="G30" i="1"/>
  <c r="H30" i="1" s="1"/>
  <c r="I30" i="1" s="1"/>
  <c r="G14" i="1"/>
  <c r="H14" i="1" s="1"/>
  <c r="G15" i="1"/>
  <c r="H15" i="1" s="1"/>
  <c r="G16" i="1"/>
  <c r="L16" i="1" s="1"/>
  <c r="G17" i="1"/>
  <c r="H17" i="1" s="1"/>
  <c r="G18" i="1"/>
  <c r="H18" i="1" s="1"/>
  <c r="F7" i="1"/>
  <c r="F8" i="1"/>
  <c r="F9" i="1"/>
  <c r="F10" i="1"/>
  <c r="F29" i="1"/>
  <c r="F12" i="1"/>
  <c r="F30" i="1"/>
  <c r="F14" i="1"/>
  <c r="F15" i="1"/>
  <c r="F16" i="1"/>
  <c r="F17" i="1"/>
  <c r="F18" i="1"/>
  <c r="E7" i="1"/>
  <c r="K7" i="1" s="1"/>
  <c r="E8" i="1"/>
  <c r="K8" i="1" s="1"/>
  <c r="E9" i="1"/>
  <c r="K9" i="1" s="1"/>
  <c r="E10" i="1"/>
  <c r="K10" i="1" s="1"/>
  <c r="E29" i="1"/>
  <c r="K29" i="1" s="1"/>
  <c r="E12" i="1"/>
  <c r="K12" i="1" s="1"/>
  <c r="E30" i="1"/>
  <c r="K30" i="1" s="1"/>
  <c r="E14" i="1"/>
  <c r="K14" i="1" s="1"/>
  <c r="E15" i="1"/>
  <c r="K15" i="1" s="1"/>
  <c r="E16" i="1"/>
  <c r="K16" i="1" s="1"/>
  <c r="E17" i="1"/>
  <c r="K17" i="1" s="1"/>
  <c r="E18" i="1"/>
  <c r="K18" i="1" s="1"/>
  <c r="H4" i="1" l="1"/>
  <c r="L26" i="1"/>
  <c r="L25" i="1"/>
  <c r="L20" i="1"/>
  <c r="L7" i="1"/>
  <c r="L19" i="1"/>
  <c r="L18" i="1"/>
  <c r="L17" i="1"/>
  <c r="L24" i="1"/>
  <c r="L15" i="1"/>
  <c r="L30" i="1"/>
  <c r="L14" i="1"/>
  <c r="L29" i="1"/>
  <c r="L12" i="1"/>
  <c r="L27" i="1"/>
  <c r="L10" i="1"/>
  <c r="L9" i="1"/>
  <c r="L8" i="1"/>
  <c r="L22" i="1"/>
  <c r="L23" i="1"/>
  <c r="L21" i="1"/>
  <c r="L5" i="1"/>
  <c r="I27" i="1"/>
  <c r="I26" i="1"/>
  <c r="I25" i="1"/>
  <c r="I23" i="1"/>
  <c r="I20" i="1"/>
  <c r="I21" i="1"/>
  <c r="I22" i="1"/>
  <c r="I28" i="1"/>
  <c r="I5" i="1"/>
  <c r="I18" i="1"/>
  <c r="I17" i="1"/>
  <c r="I7" i="1"/>
  <c r="H16" i="1"/>
  <c r="I16" i="1" s="1"/>
  <c r="I29" i="1"/>
  <c r="I15" i="1"/>
  <c r="I14" i="1"/>
  <c r="I8" i="1"/>
  <c r="I9" i="1"/>
  <c r="I4" i="1"/>
</calcChain>
</file>

<file path=xl/sharedStrings.xml><?xml version="1.0" encoding="utf-8"?>
<sst xmlns="http://schemas.openxmlformats.org/spreadsheetml/2006/main" count="18" uniqueCount="16">
  <si>
    <t>l</t>
  </si>
  <si>
    <t>V_max</t>
  </si>
  <si>
    <t>R</t>
  </si>
  <si>
    <t>R_0</t>
  </si>
  <si>
    <t>8.5</t>
  </si>
  <si>
    <t>V_0</t>
  </si>
  <si>
    <t>V</t>
  </si>
  <si>
    <t>R_all</t>
  </si>
  <si>
    <t>R_pm</t>
  </si>
  <si>
    <t>x</t>
  </si>
  <si>
    <t>y</t>
  </si>
  <si>
    <t>Max allowed V</t>
  </si>
  <si>
    <t>periodic</t>
  </si>
  <si>
    <t>R_pm-</t>
  </si>
  <si>
    <t>x-</t>
  </si>
  <si>
    <t>y-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</si>
</sst>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Sheet1!$E$5:$E$12</c:f>
              <c:numCache>
                <c:formatCode>General</c:formatCode>
                <c:ptCount val="8"/>
                <c:pt idx="0">
                  <c:v>3.5922552247959452</c:v>
                </c:pt>
                <c:pt idx="2">
                  <c:v>4.8753997089838919</c:v>
                </c:pt>
                <c:pt idx="3">
                  <c:v>5.4636946823355839</c:v>
                </c:pt>
                <c:pt idx="4">
                  <c:v>6.0104076400856536</c:v>
                </c:pt>
                <c:pt idx="5">
                  <c:v>6.5113777665113135</c:v>
                </c:pt>
                <c:pt idx="7">
                  <c:v>7.3612159321677284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202.97601758295389</c:v>
                </c:pt>
                <c:pt idx="2">
                  <c:v>184.18681599723013</c:v>
                </c:pt>
                <c:pt idx="3">
                  <c:v>188.41327413103863</c:v>
                </c:pt>
                <c:pt idx="4">
                  <c:v>197.56349186104043</c:v>
                </c:pt>
                <c:pt idx="5">
                  <c:v>208.52977748617516</c:v>
                </c:pt>
                <c:pt idx="7">
                  <c:v>217.52558883257649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C-4854-812C-A304CAB1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80991"/>
        <c:axId val="290274751"/>
      </c:scatterChart>
      <c:valAx>
        <c:axId val="2902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4751"/>
        <c:crosses val="autoZero"/>
        <c:crossBetween val="midCat"/>
      </c:valAx>
      <c:valAx>
        <c:axId val="2902747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Map of Milky Way???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Sheet1!$I$5:$I$27</c:f>
              <c:numCache>
                <c:formatCode>General</c:formatCode>
                <c:ptCount val="23"/>
                <c:pt idx="0">
                  <c:v>-3.8903752507738281</c:v>
                </c:pt>
                <c:pt idx="2">
                  <c:v>-5.8203444186905342</c:v>
                </c:pt>
                <c:pt idx="3">
                  <c:v>-6.3025489429593851</c:v>
                </c:pt>
                <c:pt idx="4">
                  <c:v>-6.3321937114032147</c:v>
                </c:pt>
                <c:pt idx="5">
                  <c:v>-5.8624412160171238</c:v>
                </c:pt>
                <c:pt idx="7">
                  <c:v>-4.6448976011700811</c:v>
                </c:pt>
                <c:pt idx="9">
                  <c:v>-5.4636946823355874</c:v>
                </c:pt>
                <c:pt idx="10">
                  <c:v>-4.2499999999999973</c:v>
                </c:pt>
                <c:pt idx="11">
                  <c:v>-2.9071712182681848</c:v>
                </c:pt>
                <c:pt idx="12">
                  <c:v>-1.4760095101689039</c:v>
                </c:pt>
                <c:pt idx="13">
                  <c:v>-0.29664572197122063</c:v>
                </c:pt>
                <c:pt idx="14">
                  <c:v>-5.0745051814752333</c:v>
                </c:pt>
                <c:pt idx="15">
                  <c:v>-6.1179368235105516</c:v>
                </c:pt>
                <c:pt idx="16">
                  <c:v>-6.8022531093880154</c:v>
                </c:pt>
                <c:pt idx="17">
                  <c:v>-7.137278393257386</c:v>
                </c:pt>
                <c:pt idx="18">
                  <c:v>-6.9566704049436563</c:v>
                </c:pt>
                <c:pt idx="19">
                  <c:v>-8.0729732204804936</c:v>
                </c:pt>
                <c:pt idx="20">
                  <c:v>-6.4362065942824591</c:v>
                </c:pt>
                <c:pt idx="21">
                  <c:v>-7.4824965240055263</c:v>
                </c:pt>
                <c:pt idx="22">
                  <c:v>-8.0133344803724711</c:v>
                </c:pt>
              </c:numCache>
            </c:numRef>
          </c:xVal>
          <c:yVal>
            <c:numRef>
              <c:f>Sheet1!$J$5:$J$27</c:f>
              <c:numCache>
                <c:formatCode>General</c:formatCode>
                <c:ptCount val="23"/>
                <c:pt idx="0">
                  <c:v>0.15706335133642746</c:v>
                </c:pt>
                <c:pt idx="1">
                  <c:v>8.5</c:v>
                </c:pt>
                <c:pt idx="2">
                  <c:v>0.18768671989452912</c:v>
                </c:pt>
                <c:pt idx="3">
                  <c:v>0.98891465472731532</c:v>
                </c:pt>
                <c:pt idx="4">
                  <c:v>2.167806288596787</c:v>
                </c:pt>
                <c:pt idx="5">
                  <c:v>3.5808277378415463</c:v>
                </c:pt>
                <c:pt idx="6">
                  <c:v>8.5</c:v>
                </c:pt>
                <c:pt idx="7">
                  <c:v>5.8182671196062064</c:v>
                </c:pt>
                <c:pt idx="8">
                  <c:v>8.5</c:v>
                </c:pt>
                <c:pt idx="9">
                  <c:v>6.5113777665113126</c:v>
                </c:pt>
                <c:pt idx="10">
                  <c:v>7.3612159321677311</c:v>
                </c:pt>
                <c:pt idx="11">
                  <c:v>7.987387276680221</c:v>
                </c:pt>
                <c:pt idx="12">
                  <c:v>8.3708659006037696</c:v>
                </c:pt>
                <c:pt idx="13">
                  <c:v>8.4948220296623145</c:v>
                </c:pt>
                <c:pt idx="14">
                  <c:v>-2.3823114798352361</c:v>
                </c:pt>
                <c:pt idx="15">
                  <c:v>-0.23731927987077128</c:v>
                </c:pt>
                <c:pt idx="16">
                  <c:v>0.39339041915170014</c:v>
                </c:pt>
                <c:pt idx="17">
                  <c:v>-5.8771665095171954E-3</c:v>
                </c:pt>
                <c:pt idx="18">
                  <c:v>1.5433295950563455</c:v>
                </c:pt>
                <c:pt idx="19">
                  <c:v>0.42702677951950818</c:v>
                </c:pt>
                <c:pt idx="20">
                  <c:v>3.0993814205568118</c:v>
                </c:pt>
                <c:pt idx="21">
                  <c:v>2.2214399264216844</c:v>
                </c:pt>
                <c:pt idx="22">
                  <c:v>1.77601399301928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E-4DED-AC96-5EB2FA3413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Sheet1!$M$5:$M$27</c:f>
              <c:numCache>
                <c:formatCode>General</c:formatCode>
                <c:ptCount val="23"/>
                <c:pt idx="0">
                  <c:v>-2.6210025157374925</c:v>
                </c:pt>
                <c:pt idx="1">
                  <c:v>-1.5620642800084905E-15</c:v>
                </c:pt>
                <c:pt idx="2">
                  <c:v>-2.1670428579896917</c:v>
                </c:pt>
                <c:pt idx="3">
                  <c:v>-2.0683169576443854</c:v>
                </c:pt>
                <c:pt idx="4">
                  <c:v>-2.1678062885967879</c:v>
                </c:pt>
                <c:pt idx="5">
                  <c:v>-2.5084246845866449</c:v>
                </c:pt>
                <c:pt idx="6">
                  <c:v>-1.5620642800084905E-15</c:v>
                </c:pt>
                <c:pt idx="7">
                  <c:v>-2.7163183309976482</c:v>
                </c:pt>
                <c:pt idx="8">
                  <c:v>-1.5620642800084905E-15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-3.6497943597421763E-15</c:v>
                </c:pt>
                <c:pt idx="13">
                  <c:v>-3.532746639484347E-14</c:v>
                </c:pt>
                <c:pt idx="14">
                  <c:v>-1.4368725850360873</c:v>
                </c:pt>
                <c:pt idx="15">
                  <c:v>-1.8694504531696736</c:v>
                </c:pt>
                <c:pt idx="16">
                  <c:v>-1.5686127912157555</c:v>
                </c:pt>
                <c:pt idx="17">
                  <c:v>-1.2335875073463853</c:v>
                </c:pt>
                <c:pt idx="18">
                  <c:v>-1.543329595056347</c:v>
                </c:pt>
                <c:pt idx="19">
                  <c:v>-0.42702677951950924</c:v>
                </c:pt>
                <c:pt idx="20">
                  <c:v>-1.9346593063213096</c:v>
                </c:pt>
                <c:pt idx="21">
                  <c:v>-0.88836937659824311</c:v>
                </c:pt>
                <c:pt idx="22">
                  <c:v>-0.35753142023129797</c:v>
                </c:pt>
              </c:numCache>
            </c:numRef>
          </c:xVal>
          <c:yVal>
            <c:numRef>
              <c:f>Sheet1!$N$5:$N$27</c:f>
              <c:numCache>
                <c:formatCode>General</c:formatCode>
                <c:ptCount val="23"/>
                <c:pt idx="0">
                  <c:v>2.8792419663279922</c:v>
                </c:pt>
                <c:pt idx="1">
                  <c:v>0</c:v>
                </c:pt>
                <c:pt idx="2">
                  <c:v>5.4051420618372887</c:v>
                </c:pt>
                <c:pt idx="3">
                  <c:v>6.035075835103779</c:v>
                </c:pt>
                <c:pt idx="4">
                  <c:v>6.332193711403213</c:v>
                </c:pt>
                <c:pt idx="5">
                  <c:v>6.3951817723273621</c:v>
                </c:pt>
                <c:pt idx="6">
                  <c:v>0</c:v>
                </c:pt>
                <c:pt idx="7">
                  <c:v>6.9317328803937919</c:v>
                </c:pt>
                <c:pt idx="8">
                  <c:v>0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5.4186167974996557</c:v>
                </c:pt>
                <c:pt idx="15">
                  <c:v>5.83014806160259</c:v>
                </c:pt>
                <c:pt idx="16">
                  <c:v>6.6306000706793924</c:v>
                </c:pt>
                <c:pt idx="17">
                  <c:v>7.0298676563406097</c:v>
                </c:pt>
                <c:pt idx="18">
                  <c:v>6.9566704049436536</c:v>
                </c:pt>
                <c:pt idx="19">
                  <c:v>8.07297322048049</c:v>
                </c:pt>
                <c:pt idx="20">
                  <c:v>6.8766280896120966</c:v>
                </c:pt>
                <c:pt idx="21">
                  <c:v>7.7545695837472239</c:v>
                </c:pt>
                <c:pt idx="22">
                  <c:v>8.1999955171496293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E-4DED-AC96-5EB2FA34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37295"/>
        <c:axId val="713135375"/>
      </c:scatterChart>
      <c:valAx>
        <c:axId val="71313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375"/>
        <c:crosses val="autoZero"/>
        <c:crossBetween val="midCat"/>
      </c:valAx>
      <c:valAx>
        <c:axId val="7131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185737</xdr:colOff>
      <xdr:row>2</xdr:row>
      <xdr:rowOff>66676</xdr:rowOff>
    </xdr:from>
    <xdr:to>
      <xdr:col>23</xdr:col>
      <xdr:colOff>609600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0D10E-6AC4-B69C-B793-9A13AE161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261936</xdr:colOff>
      <xdr:row>32</xdr:row>
      <xdr:rowOff>164305</xdr:rowOff>
    </xdr:from>
    <xdr:to>
      <xdr:col>13</xdr:col>
      <xdr:colOff>542925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A7AC5-B97E-627C-657B-7305989B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582240</xdr:colOff>
      <xdr:row>4</xdr:row>
      <xdr:rowOff>60900</xdr:rowOff>
    </xdr:from>
    <xdr:to>
      <xdr:col>5</xdr:col>
      <xdr:colOff>194820</xdr:colOff>
      <xdr:row>6</xdr:row>
      <xdr:rowOff>69030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8E42928-A3A3-F898-5702-E2F8E6C13D3D}"/>
                </a:ext>
              </a:extLst>
            </xdr14:cNvPr>
            <xdr14:cNvContentPartPr/>
          </xdr14:nvContentPartPr>
          <xdr14:nvPr macro=""/>
          <xdr14:xfrm>
            <a:off x="3173040" y="784800"/>
            <a:ext cx="260280" cy="3700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8E42928-A3A3-F898-5702-E2F8E6C13D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64400" y="776160"/>
              <a:ext cx="277920" cy="38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485340</xdr:colOff>
      <xdr:row>5</xdr:row>
      <xdr:rowOff>43365</xdr:rowOff>
    </xdr:from>
    <xdr:to>
      <xdr:col>6</xdr:col>
      <xdr:colOff>43560</xdr:colOff>
      <xdr:row>5</xdr:row>
      <xdr:rowOff>79005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C40563-877B-9F57-E88C-832793CF52D0}"/>
                </a:ext>
              </a:extLst>
            </xdr14:cNvPr>
            <xdr14:cNvContentPartPr/>
          </xdr14:nvContentPartPr>
          <xdr14:nvPr macro=""/>
          <xdr14:xfrm>
            <a:off x="3723840" y="948240"/>
            <a:ext cx="205920" cy="356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C40563-877B-9F57-E88C-832793CF52D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14840" y="939600"/>
              <a:ext cx="22356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550140</xdr:colOff>
      <xdr:row>6</xdr:row>
      <xdr:rowOff>4230</xdr:rowOff>
    </xdr:from>
    <xdr:to>
      <xdr:col>6</xdr:col>
      <xdr:colOff>33480</xdr:colOff>
      <xdr:row>6</xdr:row>
      <xdr:rowOff>41670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4E33486-FD30-28C6-2520-0015D55DBA18}"/>
                </a:ext>
              </a:extLst>
            </xdr14:cNvPr>
            <xdr14:cNvContentPartPr/>
          </xdr14:nvContentPartPr>
          <xdr14:nvPr macro=""/>
          <xdr14:xfrm>
            <a:off x="3788640" y="1090080"/>
            <a:ext cx="131040" cy="374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4E33486-FD30-28C6-2520-0015D55DBA1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80000" y="1081080"/>
              <a:ext cx="14868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588000</xdr:colOff>
      <xdr:row>4</xdr:row>
      <xdr:rowOff>79980</xdr:rowOff>
    </xdr:from>
    <xdr:to>
      <xdr:col>11</xdr:col>
      <xdr:colOff>218580</xdr:colOff>
      <xdr:row>7</xdr:row>
      <xdr:rowOff>65895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A31A47C-2F8A-CDD4-5ECD-384B49ACEDB7}"/>
                </a:ext>
              </a:extLst>
            </xdr14:cNvPr>
            <xdr14:cNvContentPartPr/>
          </xdr14:nvContentPartPr>
          <xdr14:nvPr macro=""/>
          <xdr14:xfrm>
            <a:off x="7065000" y="803880"/>
            <a:ext cx="278280" cy="5288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A31A47C-2F8A-CDD4-5ECD-384B49ACEDB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056000" y="795240"/>
              <a:ext cx="295920" cy="54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301860</xdr:colOff>
      <xdr:row>4</xdr:row>
      <xdr:rowOff>97980</xdr:rowOff>
    </xdr:from>
    <xdr:to>
      <xdr:col>10</xdr:col>
      <xdr:colOff>269040</xdr:colOff>
      <xdr:row>6</xdr:row>
      <xdr:rowOff>146070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847409A-ACC5-4C7B-16CA-A1629B9CE33C}"/>
                </a:ext>
              </a:extLst>
            </xdr14:cNvPr>
            <xdr14:cNvContentPartPr/>
          </xdr14:nvContentPartPr>
          <xdr14:nvPr macro=""/>
          <xdr14:xfrm>
            <a:off x="6131160" y="821880"/>
            <a:ext cx="614880" cy="41004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847409A-ACC5-4C7B-16CA-A1629B9CE33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22160" y="813240"/>
              <a:ext cx="63252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508680</xdr:colOff>
      <xdr:row>8</xdr:row>
      <xdr:rowOff>6600</xdr:rowOff>
    </xdr:from>
    <xdr:to>
      <xdr:col>11</xdr:col>
      <xdr:colOff>371220</xdr:colOff>
      <xdr:row>8</xdr:row>
      <xdr:rowOff>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CF3CF7F-7E45-4A59-8DF6-BA208175DBF5}"/>
                </a:ext>
              </a:extLst>
            </xdr14:cNvPr>
            <xdr14:cNvContentPartPr/>
          </xdr14:nvContentPartPr>
          <xdr14:nvPr macro=""/>
          <xdr14:xfrm>
            <a:off x="4394880" y="1454400"/>
            <a:ext cx="3101040" cy="7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FCF3CF7F-7E45-4A59-8DF6-BA208175DBF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385880" y="1436400"/>
              <a:ext cx="31186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80760</xdr:colOff>
      <xdr:row>8</xdr:row>
      <xdr:rowOff>60960</xdr:rowOff>
    </xdr:from>
    <xdr:to>
      <xdr:col>10</xdr:col>
      <xdr:colOff>611040</xdr:colOff>
      <xdr:row>11</xdr:row>
      <xdr:rowOff>10875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864A101-EA4F-FF3B-73BF-8BA9E2C284E0}"/>
                </a:ext>
              </a:extLst>
            </xdr14:cNvPr>
            <xdr14:cNvContentPartPr/>
          </xdr14:nvContentPartPr>
          <xdr14:nvPr macro=""/>
          <xdr14:xfrm>
            <a:off x="6557760" y="1508760"/>
            <a:ext cx="530280" cy="49284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864A101-EA4F-FF3B-73BF-8BA9E2C284E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549114" y="1499760"/>
              <a:ext cx="547932" cy="51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280980</xdr:colOff>
      <xdr:row>9</xdr:row>
      <xdr:rowOff>117225</xdr:rowOff>
    </xdr:from>
    <xdr:to>
      <xdr:col>9</xdr:col>
      <xdr:colOff>387900</xdr:colOff>
      <xdr:row>10</xdr:row>
      <xdr:rowOff>70170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B154BFE2-5AA1-7A60-49F2-FCFD7CF58853}"/>
                </a:ext>
              </a:extLst>
            </xdr14:cNvPr>
            <xdr14:cNvContentPartPr/>
          </xdr14:nvContentPartPr>
          <xdr14:nvPr macro=""/>
          <xdr14:xfrm>
            <a:off x="6110280" y="1746000"/>
            <a:ext cx="106920" cy="13392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B154BFE2-5AA1-7A60-49F2-FCFD7CF5885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101640" y="1737000"/>
              <a:ext cx="12456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520560</xdr:colOff>
      <xdr:row>4</xdr:row>
      <xdr:rowOff>33900</xdr:rowOff>
    </xdr:from>
    <xdr:to>
      <xdr:col>9</xdr:col>
      <xdr:colOff>33300</xdr:colOff>
      <xdr:row>11</xdr:row>
      <xdr:rowOff>162435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2DC8F8B-D09E-B9ED-E4B7-335D64052070}"/>
                </a:ext>
              </a:extLst>
            </xdr14:cNvPr>
            <xdr14:cNvContentPartPr/>
          </xdr14:nvContentPartPr>
          <xdr14:nvPr macro=""/>
          <xdr14:xfrm>
            <a:off x="4406760" y="757800"/>
            <a:ext cx="1455840" cy="139536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C2DC8F8B-D09E-B9ED-E4B7-335D6405207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397760" y="749160"/>
              <a:ext cx="1473480" cy="141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495840</xdr:colOff>
      <xdr:row>15</xdr:row>
      <xdr:rowOff>28215</xdr:rowOff>
    </xdr:from>
    <xdr:to>
      <xdr:col>5</xdr:col>
      <xdr:colOff>98340</xdr:colOff>
      <xdr:row>18</xdr:row>
      <xdr:rowOff>18450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1FA227A-801A-5067-EDCF-C60484DA9A62}"/>
                </a:ext>
              </a:extLst>
            </xdr14:cNvPr>
            <xdr14:cNvContentPartPr/>
          </xdr14:nvContentPartPr>
          <xdr14:nvPr macro=""/>
          <xdr14:xfrm>
            <a:off x="3086640" y="2742840"/>
            <a:ext cx="250200" cy="53316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1FA227A-801A-5067-EDCF-C60484DA9A6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078000" y="2734194"/>
              <a:ext cx="267840" cy="550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511560</xdr:colOff>
      <xdr:row>15</xdr:row>
      <xdr:rowOff>12015</xdr:rowOff>
    </xdr:from>
    <xdr:to>
      <xdr:col>7</xdr:col>
      <xdr:colOff>6060</xdr:colOff>
      <xdr:row>17</xdr:row>
      <xdr:rowOff>17625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F3324CA-01FC-D72C-8EC6-37CDF0B96AEC}"/>
                </a:ext>
              </a:extLst>
            </xdr14:cNvPr>
            <xdr14:cNvContentPartPr/>
          </xdr14:nvContentPartPr>
          <xdr14:nvPr macro=""/>
          <xdr14:xfrm>
            <a:off x="4397760" y="2726640"/>
            <a:ext cx="142200" cy="36756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F3324CA-01FC-D72C-8EC6-37CDF0B96AE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388760" y="2717640"/>
              <a:ext cx="159840" cy="38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110340</xdr:colOff>
      <xdr:row>16</xdr:row>
      <xdr:rowOff>78360</xdr:rowOff>
    </xdr:from>
    <xdr:to>
      <xdr:col>9</xdr:col>
      <xdr:colOff>250740</xdr:colOff>
      <xdr:row>17</xdr:row>
      <xdr:rowOff>11505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C78951F5-BE1C-97E0-332C-5018098E4081}"/>
                </a:ext>
              </a:extLst>
            </xdr14:cNvPr>
            <xdr14:cNvContentPartPr/>
          </xdr14:nvContentPartPr>
          <xdr14:nvPr macro=""/>
          <xdr14:xfrm>
            <a:off x="5939640" y="2973960"/>
            <a:ext cx="140400" cy="11412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C78951F5-BE1C-97E0-332C-5018098E408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930978" y="2964960"/>
              <a:ext cx="158085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52440</xdr:colOff>
      <xdr:row>15</xdr:row>
      <xdr:rowOff>98775</xdr:rowOff>
    </xdr:from>
    <xdr:to>
      <xdr:col>8</xdr:col>
      <xdr:colOff>534840</xdr:colOff>
      <xdr:row>18</xdr:row>
      <xdr:rowOff>73170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7DF83F55-127F-CC23-2F8D-DB88CBB133B1}"/>
                </a:ext>
              </a:extLst>
            </xdr14:cNvPr>
            <xdr14:cNvContentPartPr/>
          </xdr14:nvContentPartPr>
          <xdr14:nvPr macro=""/>
          <xdr14:xfrm>
            <a:off x="5234040" y="2813400"/>
            <a:ext cx="482400" cy="51732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7DF83F55-127F-CC23-2F8D-DB88CBB133B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225040" y="2804400"/>
              <a:ext cx="500040" cy="53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263460</xdr:colOff>
      <xdr:row>16</xdr:row>
      <xdr:rowOff>600</xdr:rowOff>
    </xdr:from>
    <xdr:to>
      <xdr:col>7</xdr:col>
      <xdr:colOff>423660</xdr:colOff>
      <xdr:row>16</xdr:row>
      <xdr:rowOff>131640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07F4792-42E7-D72A-4567-2D125210D571}"/>
                </a:ext>
              </a:extLst>
            </xdr14:cNvPr>
            <xdr14:cNvContentPartPr/>
          </xdr14:nvContentPartPr>
          <xdr14:nvPr macro=""/>
          <xdr14:xfrm>
            <a:off x="4797360" y="2896200"/>
            <a:ext cx="160200" cy="13104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07F4792-42E7-D72A-4567-2D125210D57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788720" y="2887560"/>
              <a:ext cx="177840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428460</xdr:colOff>
      <xdr:row>15</xdr:row>
      <xdr:rowOff>110295</xdr:rowOff>
    </xdr:from>
    <xdr:to>
      <xdr:col>6</xdr:col>
      <xdr:colOff>146160</xdr:colOff>
      <xdr:row>17</xdr:row>
      <xdr:rowOff>15825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77983F74-59FA-1E05-10D5-A603CB3222C4}"/>
                </a:ext>
              </a:extLst>
            </xdr14:cNvPr>
            <xdr14:cNvContentPartPr/>
          </xdr14:nvContentPartPr>
          <xdr14:nvPr macro=""/>
          <xdr14:xfrm>
            <a:off x="3666960" y="2824920"/>
            <a:ext cx="365400" cy="2674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77983F74-59FA-1E05-10D5-A603CB3222C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658320" y="2816280"/>
              <a:ext cx="38304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641040</xdr:colOff>
      <xdr:row>14</xdr:row>
      <xdr:rowOff>176790</xdr:rowOff>
    </xdr:from>
    <xdr:to>
      <xdr:col>15</xdr:col>
      <xdr:colOff>145260</xdr:colOff>
      <xdr:row>17</xdr:row>
      <xdr:rowOff>62625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B46DD9C-64BA-A042-C1B2-A6B1827C81D7}"/>
                </a:ext>
              </a:extLst>
            </xdr14:cNvPr>
            <xdr14:cNvContentPartPr/>
          </xdr14:nvContentPartPr>
          <xdr14:nvPr macro=""/>
          <xdr14:xfrm>
            <a:off x="9708840" y="2710440"/>
            <a:ext cx="151920" cy="42876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B46DD9C-64BA-A042-C1B2-A6B1827C81D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699840" y="2701440"/>
              <a:ext cx="169560" cy="44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555780</xdr:colOff>
      <xdr:row>16</xdr:row>
      <xdr:rowOff>72960</xdr:rowOff>
    </xdr:from>
    <xdr:to>
      <xdr:col>14</xdr:col>
      <xdr:colOff>292920</xdr:colOff>
      <xdr:row>17</xdr:row>
      <xdr:rowOff>152985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88A3F0E0-1A69-EEC7-E9E5-6B17251C933B}"/>
                </a:ext>
              </a:extLst>
            </xdr14:cNvPr>
            <xdr14:cNvContentPartPr/>
          </xdr14:nvContentPartPr>
          <xdr14:nvPr macro=""/>
          <xdr14:xfrm>
            <a:off x="8975880" y="2968560"/>
            <a:ext cx="384840" cy="26100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88A3F0E0-1A69-EEC7-E9E5-6B17251C933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966880" y="2959560"/>
              <a:ext cx="402480" cy="2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510540</xdr:colOff>
      <xdr:row>15</xdr:row>
      <xdr:rowOff>58095</xdr:rowOff>
    </xdr:from>
    <xdr:to>
      <xdr:col>13</xdr:col>
      <xdr:colOff>229980</xdr:colOff>
      <xdr:row>20</xdr:row>
      <xdr:rowOff>147900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4085E7E5-AD2B-C666-78CE-5B2A61BE56CB}"/>
                </a:ext>
              </a:extLst>
            </xdr14:cNvPr>
            <xdr14:cNvContentPartPr/>
          </xdr14:nvContentPartPr>
          <xdr14:nvPr macro=""/>
          <xdr14:xfrm>
            <a:off x="7635240" y="2772720"/>
            <a:ext cx="1014840" cy="99468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4085E7E5-AD2B-C666-78CE-5B2A61BE56C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626237" y="2763720"/>
              <a:ext cx="1032486" cy="10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85980</xdr:colOff>
      <xdr:row>23</xdr:row>
      <xdr:rowOff>173783</xdr:rowOff>
    </xdr:from>
    <xdr:to>
      <xdr:col>7</xdr:col>
      <xdr:colOff>230700</xdr:colOff>
      <xdr:row>24</xdr:row>
      <xdr:rowOff>132848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1355C32B-A7DC-E2D1-1D3E-78BA7A9C8568}"/>
                </a:ext>
              </a:extLst>
            </xdr14:cNvPr>
            <xdr14:cNvContentPartPr/>
          </xdr14:nvContentPartPr>
          <xdr14:nvPr macro=""/>
          <xdr14:xfrm>
            <a:off x="4619880" y="4336208"/>
            <a:ext cx="144720" cy="1400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1355C32B-A7DC-E2D1-1D3E-78BA7A9C856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610880" y="4327568"/>
              <a:ext cx="16236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115560</xdr:colOff>
      <xdr:row>22</xdr:row>
      <xdr:rowOff>62438</xdr:rowOff>
    </xdr:from>
    <xdr:to>
      <xdr:col>6</xdr:col>
      <xdr:colOff>502200</xdr:colOff>
      <xdr:row>25</xdr:row>
      <xdr:rowOff>115313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4996E19-1127-4EA5-2D15-39872DF6D226}"/>
                </a:ext>
              </a:extLst>
            </xdr14:cNvPr>
            <xdr14:cNvContentPartPr/>
          </xdr14:nvContentPartPr>
          <xdr14:nvPr macro=""/>
          <xdr14:xfrm>
            <a:off x="4001760" y="4043888"/>
            <a:ext cx="386640" cy="59580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4996E19-1127-4EA5-2D15-39872DF6D226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993112" y="4035248"/>
              <a:ext cx="404296" cy="61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367680</xdr:colOff>
      <xdr:row>22</xdr:row>
      <xdr:rowOff>119318</xdr:rowOff>
    </xdr:from>
    <xdr:to>
      <xdr:col>10</xdr:col>
      <xdr:colOff>544800</xdr:colOff>
      <xdr:row>24</xdr:row>
      <xdr:rowOff>153728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A8BBDDD-7FF3-DFEA-8F55-D3BF5465BEBA}"/>
                </a:ext>
              </a:extLst>
            </xdr14:cNvPr>
            <xdr14:cNvContentPartPr/>
          </xdr14:nvContentPartPr>
          <xdr14:nvPr macro=""/>
          <xdr14:xfrm>
            <a:off x="6844680" y="4100768"/>
            <a:ext cx="177120" cy="39636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A8BBDDD-7FF3-DFEA-8F55-D3BF5465BEB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836040" y="4092128"/>
              <a:ext cx="19476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444180</xdr:colOff>
      <xdr:row>22</xdr:row>
      <xdr:rowOff>98438</xdr:rowOff>
    </xdr:from>
    <xdr:to>
      <xdr:col>15</xdr:col>
      <xdr:colOff>216540</xdr:colOff>
      <xdr:row>29</xdr:row>
      <xdr:rowOff>122213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053E5B9-B16A-45BA-C9E2-103B6A837BF1}"/>
                </a:ext>
              </a:extLst>
            </xdr14:cNvPr>
            <xdr14:cNvContentPartPr/>
          </xdr14:nvContentPartPr>
          <xdr14:nvPr macro=""/>
          <xdr14:xfrm>
            <a:off x="8864280" y="4079888"/>
            <a:ext cx="1067760" cy="129060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8053E5B9-B16A-45BA-C9E2-103B6A837BF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855283" y="4071248"/>
              <a:ext cx="1085394" cy="13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269340</xdr:colOff>
      <xdr:row>22</xdr:row>
      <xdr:rowOff>126518</xdr:rowOff>
    </xdr:from>
    <xdr:to>
      <xdr:col>13</xdr:col>
      <xdr:colOff>18660</xdr:colOff>
      <xdr:row>28</xdr:row>
      <xdr:rowOff>71348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E5164AF3-B2A5-2F47-4A23-E137E205353E}"/>
                </a:ext>
              </a:extLst>
            </xdr14:cNvPr>
            <xdr14:cNvContentPartPr/>
          </xdr14:nvContentPartPr>
          <xdr14:nvPr macro=""/>
          <xdr14:xfrm>
            <a:off x="7394040" y="4107968"/>
            <a:ext cx="1044720" cy="103068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E5164AF3-B2A5-2F47-4A23-E137E205353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385400" y="4098968"/>
              <a:ext cx="1062360" cy="10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248940</xdr:colOff>
      <xdr:row>23</xdr:row>
      <xdr:rowOff>17543</xdr:rowOff>
    </xdr:from>
    <xdr:to>
      <xdr:col>10</xdr:col>
      <xdr:colOff>123600</xdr:colOff>
      <xdr:row>24</xdr:row>
      <xdr:rowOff>121328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851746C-81E6-2368-5ED8-A3135B3F40B0}"/>
                </a:ext>
              </a:extLst>
            </xdr14:cNvPr>
            <xdr14:cNvContentPartPr/>
          </xdr14:nvContentPartPr>
          <xdr14:nvPr macro=""/>
          <xdr14:xfrm>
            <a:off x="6078240" y="4179968"/>
            <a:ext cx="522360" cy="28476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1851746C-81E6-2368-5ED8-A3135B3F40B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069600" y="4171328"/>
              <a:ext cx="54000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330360</xdr:colOff>
      <xdr:row>22</xdr:row>
      <xdr:rowOff>66758</xdr:rowOff>
    </xdr:from>
    <xdr:to>
      <xdr:col>8</xdr:col>
      <xdr:colOff>601800</xdr:colOff>
      <xdr:row>24</xdr:row>
      <xdr:rowOff>166688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129FE4CB-FC33-9E51-1ADD-A7CBF64B4AA2}"/>
                </a:ext>
              </a:extLst>
            </xdr14:cNvPr>
            <xdr14:cNvContentPartPr/>
          </xdr14:nvContentPartPr>
          <xdr14:nvPr macro=""/>
          <xdr14:xfrm>
            <a:off x="5511960" y="4048208"/>
            <a:ext cx="271440" cy="46188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129FE4CB-FC33-9E51-1ADD-A7CBF64B4AA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502960" y="4039208"/>
              <a:ext cx="289080" cy="479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08.0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81 938 5090,'0'0'9984,"-13"17"-9192,-40 46 19,41-53-406,10-17-31,2-30 30,0 0 0,3 0 0,1 0 0,12-49 0,3 23-256,3 1 1,57-115-1,-54 131-171,3 2-1,2 0 1,1 2-1,44-45 1,39-23-361,-92 92 211,0 0 0,2 2 0,37-20 1,-52 31 87,0 2 0,0-1 1,0 2-1,0-1 1,0 1-1,1 0 1,-1 1-1,1 0 0,14 1 1,-23 0 55,0 0-1,0 0 1,0 0 0,1 1 0,-1-1 0,0 0 0,0 0-1,0 1 1,0-1 0,1 1 0,-1-1 0,0 1-1,0 0 1,0-1 0,0 1 0,0 0 0,-1 0-1,3 1 1,-2 0-4,1 0 0,-1 1 0,1-1-1,-1 0 1,0 1 0,0-1 0,0 1 0,0 3-1,2 5-22,-2 0-1,1 0 1,-1 14-1,-1-24 51,0 4 1,-1 72 21,0-66 2,0-1 1,-1 0-1,0 0 0,0 0 0,-7 15 0,1-8 10,-1 0 0,-1-1 0,-1 0 0,0-1 0,-1 0 0,0-1 0,-1 0 1,-1-1-1,0 0 0,-17 10 0,3-3 58,-1-2 1,-1-1 0,-1-1-1,-52 18 1,71-29-80,0-1 1,0-1 0,0 0 0,-1 0-1,1-1 1,-1-1 0,1 0 0,-1-1-1,-13-1 1,25 1-15,1 0 0,-1-1 0,0 1 0,1 0 1,-1 0-1,0-1 0,1 1 0,-1-1 0,0 1 0,1 0 0,-1-1 0,0 1 0,1-1 0,-1 1 0,1-1 0,-1 0 1,1 1-1,0-1 0,-1 0 0,1 1 0,-1-1 0,1 0 0,0 1 0,0-1 0,-1 0 0,1 1 0,0-1 0,0 0 1,0 0-1,0-1 0,-1-2 18,6 7-29,21 24 313,0 0 0,-2 2 1,35 56-1,1 1 12,-37-57-255,-9-13-20,-2 1 1,0 0-1,14 26 1,-24-38-146,-1-1-1,0 1 1,0-1 0,0 1 0,-1 0 0,0-1 0,0 10 0,0-6-1978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45.1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2977,'0'0'9450,"5"18"-8127,-1-5-1078,6 22 372,-1 0-1,5 40 1,17 252 1804,1 16-614,-29-324-1629,0 0-1,0 1 0,8 20 1,-10-39-163,-1 1 0,1-1 0,0 1 1,0-1-1,-1 1 0,1-1 0,0 1 0,0-1 0,0 0 1,0 1-1,1-1 0,-1 0 0,0 0 0,0 0 0,1 0 1,-1 0-1,1 0 0,-1 0 0,1-1 0,-1 1 1,1 0-1,-1-1 0,1 0 0,0 1 0,-1-1 0,1 0 1,1 1-1,1-2 10,-1 1 0,1 0 0,-1-1 0,1 0 0,-1 0 0,1 0 0,-1 0 0,1-1 0,-1 1 0,0-1 0,0 0 0,6-4 0,15-16 219,0 0 0,33-43 1,-45 51-146,48-56 403,54-85 0,-93 122-434,-2-1 1,-1-1 0,-1 0 0,-2-1 0,13-48 0,-25 70-345,0-1 1,0 0 0,-2 1-1,0-22 1,-1 36 90,0-1 0,0 1 0,0-1 0,0 0 0,1 1 0,-1-1 1,0 1-1,0-1 0,0 1 0,1-1 0,-1 0 0,0 1 0,0-1 0,1 1 0,-1-1 0,0 1 0,1-1 0,-1 1 1,1 0-1,-1-1 0,1 1 0,-1-1 0,1 1 0,-1 0 0,2-1 0,16-3-3832,-8 2 1202,16-5-4188</inkml:trace>
  <inkml:trace contextRef="#ctx0" brushRef="#br0" timeOffset="524.17">522 1301 5539,'0'0'10151,"-10"9"-9471,-33 30-221,40-35-413,1-1-1,0 1 1,0-1-1,0 1 0,0 0 1,0 0-1,1 0 1,-1 0-1,1 0 1,0 0-1,1 0 1,-1 0-1,1 0 1,-1 1-1,2 4 1,-2 0 29,1 36-24,0-44-64,0-1 0,0 1 0,0-1 0,1 0 0,-1 1 0,0-1 0,0 1 0,1-1 0,-1 1 0,0-1 1,1 0-1,-1 1 0,0-1 0,1 0 0,-1 1 0,1-1 0,-1 0 0,1 1 0,-1-1 0,0 0 0,1 0 0,-1 0 0,1 1 1,-1-1-1,1 0 0,-1 0 0,1 0 0,-1 0 0,1 0 0,-1 0 0,2 0 0,21 0-524,-16-1 322,0 1 122,0-1 1,-1 0 0,1 0-1,-1 0 1,1-1-1,-1 0 1,0-1-1,0 1 1,0-1-1,0 0 1,0-1-1,5-3 1,-2 0 56,-1 0 1,0 0-1,-1 0 0,1-1 1,-1 0-1,10-17 1,-14 21 48,-1 0 1,0 0 0,0 0 0,-1 0 0,3-9-1,-4 12-4,1 0 1,-1-1-1,0 1 0,0 0 0,0-1 0,0 1 0,0-1 0,0 1 0,0 0 0,0-1 0,0 1 0,-1 0 0,1 0 0,-1-1 0,1 1 0,-1 0 1,1 0-1,-1-1 0,0 1 0,1 0 0,-1 0 0,0 0 0,0 0 0,-2-2 0,-1 1-29,0 0 0,0 0-1,0 0 1,0 0 0,-1 1-1,1-1 1,-1 1 0,1 0 0,-8 0-1,-46-1-1275,43 2 687,-73 0-4489,56 0 1043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47.4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1021 4098,'0'0'3545,"20"-30"-2171,62-100 233,-56 88-654,-3-1 0,-1-1 0,-2 0 1,16-54-1,-23 49-581,-2 0 1,-3-1-1,4-68 1,-6-167 97,-6 246-180,-25 436-161,0 2-44,24-379-164,1-9-92,0 1 0,0 0 1,4 20-1,-3-30 66,-1 1 0,1-1-1,0 1 1,0-1 0,0 0 0,0 0 0,0 1 0,0-1 0,1 0-1,-1 0 1,1 0 0,0 0 0,-1 0 0,1-1 0,0 1-1,0 0 1,0-1 0,0 0 0,0 1 0,0-1 0,1 0 0,1 1-1,5 0-708,-1 0 0,1-1-1,-1 0 1,1 0 0,0-1-1,-1 0 1,12-2-1,25-5-3565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49.7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0 7475,'0'0'10037,"-7"23"-10037,24-21-128,11-2-112,15 0-208,7 0-561,7 0-544,-1 0-1024,-4 0-848,-9 0-849</inkml:trace>
  <inkml:trace contextRef="#ctx0" brushRef="#br0" timeOffset="188.17">126 281 6259,'0'0'4738,"43"35"-4850,-13-35 96,8 0-80,2 0-272,0-10-1249,-3-5-1104,-2 2-3090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48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25 6403,'0'0'9097,"0"24"-8125,-1-7-775,-1 16 331,2 0 1,8 64-1,7 12 651,-7-39-424,22 86 0,-27-146-731,-2-2 8,2 0-1,-1 0 0,1-1 1,5 12-1,-6-18-26,-1 1 0,0 0-1,0 0 1,1-1 0,-1 1-1,0-1 1,1 1 0,0-1 0,-1 0-1,1 1 1,0-1 0,0 0 0,0 0-1,0 0 1,0 0 0,0-1 0,0 1-1,0-1 1,0 1 0,0-1 0,4 1-1,-1-1 4,0 0-1,0-1 0,0 1 1,0-1-1,-1 0 0,1 0 1,0-1-1,0 1 1,-1-1-1,1 0 0,-1-1 1,6-2-1,3-4 134,-1-1 0,17-16 0,-26 23-105,25-23 84,-2-2 0,-1 0 0,-1-2-1,-1-1 1,-2-1 0,-1-1 0,-2 0-1,26-64 1,-15-3-1077,-19 65-1204,17-46-1,-27 79 1770,1 1 0,-1-1-1,1 1 1,0-1 0,0 1-1,0-1 1,0 1 0,0-1 0,0 1-1,0-1 1,0 1 0,0 0-1,1 0 1,-1 0 0,0 0-1,1 0 1,-1 0 0,1 0-1,1-1 1,9 1-5325</inkml:trace>
  <inkml:trace contextRef="#ctx0" brushRef="#br0" timeOffset="765.37">1119 1093 7555,'0'0'4648,"-21"0"-1185,19 0-3467,0 1-1,0-1 1,0 1 0,0 0-1,0-1 1,0 1 0,0 0-1,0 0 1,0 1 0,0-1 0,0 0-1,0 1 1,1-1 0,-1 1-1,1-1 1,-1 1 0,1 0-1,0-1 1,-1 1 0,1 0 0,-1 3-1,-3 3-19,1 1 0,1-1-1,-5 18 1,5-17 65,1 0 0,1 1 1,-1 19 543,15-41-99,-1 1-399,-2 0-1,1-1 1,-2-1-1,1 0 1,-2 0-1,0 0 1,0-1-1,-1 0 1,-1-1-1,-1 1 1,0-1-1,0-1 1,-2 1 0,0 0-1,1-25 1,-3-44-656,-1 83 522,-1 0 0,1 0 1,-1 0-1,1 1 0,-1-1 0,1 0 0,-1 0 0,0 1 0,1-1 0,-1 0 0,0 1 0,1-1 0,-1 1 0,0-1 1,0 1-1,1-1 0,-1 1 0,0-1 0,0 1 0,0 0 0,0-1 0,0 1 0,0 0 0,0 0 0,1 0 0,-3 0 1,1-1-75,1 1 1,-1 0 0,0 0 0,0-1 0,0 1 0,0 1 0,0-1 0,1 0 0,-1 0 0,0 1 0,0-1 0,0 1-1,1-1 1,-3 2 0,2-1 31,1 0 0,0 1-1,0-1 1,0 1 0,0-1-1,0 1 1,0-1-1,0 1 1,0 0 0,0-1-1,1 1 1,-1 0 0,1 0-1,-1 3 1,0 0-99,1 0 0,-1 0 0,1 0-1,1 8 1,0-12 156,0 1 1,-1 0-1,1 0 0,0-1 0,0 1 1,1-1-1,-1 1 0,0-1 0,0 1 1,1-1-1,-1 0 0,1 1 0,-1-1 1,1 0-1,0 0 0,-1 0 0,1 0 1,2 0-1,6 6-24,-1-1 100,-1 1 0,0 0 0,0 1 0,0 0 0,-1 0 0,9 15 0,-1 2 354,13 30 0,-14-27-277,-2-6-190,-2 1 0,0 0 0,-2 0 0,11 47 1,-14-31-49,-5-30-230,0 0-1,1 0 0,1 0 1,0-1-1,0 1 1,0 0-1,5 8 0,0-8-2917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48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76 5955,'0'0'10565,"60"25"-9477,-17-17-528,4-1-288,-2-2-208,-7 0-48,-3-5-16,0 0-544,0 0-912,0 0-1010,-2 0-799,-11-5-353,-7-10-1248</inkml:trace>
  <inkml:trace contextRef="#ctx0" brushRef="#br0" timeOffset="156.99">389 1 6819,'0'0'7716,"-50"178"-7460,50-126-256,0-7-32,3-7-945,22-10-1888,-3-13-561,6-8-2064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46.7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 2369,'0'0'5104,"-1"21"-4592,1 71-21,-1-88-414,1 1 1,0 0-1,0 0 1,1 0-1,-1 0 1,1 0-1,0 0 1,1-1-1,-1 1 1,4 6-1,-1-2 50,2 2-113,0-1-1,1 1 1,0-1-1,1 0 1,0-1 0,0 0-1,13 11 1,-3-3-163,-15-14 158,0 1 0,0 0 0,0 0 0,0 0 0,-1 0 0,0 0 0,1 0 0,-1 1 0,-1-1 0,1 1 0,-1 0-1,1 5 1,0 4 577,-1 0-1,-1 25 1,0-17 164,0-8-410,-1 1 1,-1-1 0,0 1 0,0-1 0,-2 0 0,-5 16 0,5-21-217,0 0 0,0 0 1,-1 0-1,0 0 0,0-1 0,-1 0 0,0 0 0,-1 0 1,-14 12-1,18-16-1827,8-4 1206,9-4 386,6-8 104,0 0-1,-1-1 0,23-21 0,-7 7 34,-13 9 188,-1-1-1,0-1 0,-1-1 1,-2-1-1,31-43 1,-45 60 32,-1 8-65,-3 11-99,0-11-148,-1 14-92,-5 30 1,3-30-723,-2 33-1,5-45 657,0-3 94,0 0 0,0 0-1,0 0 1,0 1-1,0-1 1,1 0-1,-1 0 1,2 3-1,-1-4 118,-1 0 0,1 0 1,0 0-1,0 0 0,-1-1 0,1 1 0,0 0 0,0-1 0,0 1 0,0-1 0,0 1 0,0-1 0,0 1 0,0-1 0,0 0 0,0 1 0,1-1 0,1 0 1,12 2 683,0-1 1,0 0 0,16-2 0,-2 1-241,-21-1-380,0 0-1,0 0 0,-1-1 1,1 0-1,-1 0 0,11-5 1,-10 3-31,0 1 0,1 0 0,-1 1 1,17-2-1,-21 3-17,1 1 3,1-1 0,0 1 1,0 0-1,10 2 1,-15-1-6,1-1 0,0 1 1,0 0-1,0-1 1,-1 1-1,1 0 1,0 0-1,-1 0 1,1 1-1,-1-1 1,1 0-1,-1 1 1,0-1-1,0 0 1,1 1-1,-1 0 1,1 1-1,3 7 51,0 0-1,0 0 1,-1 1-1,-1-1 0,0 1 1,2 12-1,-2-1 638,0 0-1,-1 27 1006,1-54-1593,1 0-1,-1-1 1,0 1 0,0 0-1,0-1 1,-1 0 0,3-11-1,9-19-137,-10 28-200,1 0 0,-1 0 0,2 1 0,-1 0 0,1 0 0,0 0 0,0 1 0,1-1 0,-1 1 0,2 1 0,-1 0 0,1 0 0,-1 0 0,1 1 0,0 0 1,1 0-1,-1 1 0,1 0 0,-1 1 0,1 0 0,0 0 0,0 1 0,16 0 0,-22 1 55,0 0 1,-1 0 0,1 0 0,0 1 0,0-1 0,0 1-1,-1 0 1,1 0 0,0 0 0,-1 0 0,1 0 0,-1 1-1,1-1 1,-1 1 0,0-1 0,5 5 0,-4-2-228,0 0 1,1 0 0,-1 1-1,-1 0 1,1-1-1,-1 1 1,4 10 0,2 12-2439</inkml:trace>
  <inkml:trace contextRef="#ctx0" brushRef="#br0" timeOffset="196.39">517 96 5891,'0'0'5938,"-43"-10"-8867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56.8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1036 4866,'0'0'3682,"25"-23"-2244,82-74-120,-94 85-878,0-1 0,-2 0 1,1-1-1,-2 0 0,18-31 1,-19 29-98,11-22 468,-1 0-1,23-73 0,9-87-317,9-188-447,-59 371-33,-1 12 24,0 9 94,0 3-104,-1 1 0,-1-1 1,1 0-1,-2 1 0,1-1 0,-1 0 1,-5 9-1,-1 7 32,-194 542 1945,202-563-2004,-69 214 333,61-181-546,1 0-1,1 1 1,-2 71 0,9-106 168,0 1-117,0 1 1,0 0-1,1 0 1,-1 0-1,1 0 0,2 5 1,-3-8 56,1-1 1,0 1 0,0-1-1,-1 0 1,1 0-1,0 1 1,0-1-1,1 0 1,-1 0 0,0 0-1,0 0 1,0 0-1,1 0 1,-1 0 0,0-1-1,1 1 1,-1 0-1,1-1 1,-1 1-1,1-1 1,-1 0 0,3 1-1,1 0-355,0 0-1,0-1 1,1 0-1,-1 0 0,0 0 1,0-1-1,6 0 1,3-3-1851,24-9 0,-38 13 2261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56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149 43 5426,'0'0'8759,"-14"-1"-7974,-44 0-180,57 1-522,0-1 0,0 1 0,-1 0 0,1 0 0,0 0 0,-1 1-1,1-1 1,0 0 0,-1 0 0,1 1 0,0-1 0,0 1 0,-3 0 0,4 0-71,0-1 0,0 0 0,0 0 1,-1 1-1,1-1 0,0 0 0,0 1 1,0-1-1,0 0 0,0 1 0,0-1 0,0 0 1,-1 1-1,1-1 0,0 0 0,0 1 1,0-1-1,0 0 0,0 1 0,1-1 1,-1 0-1,0 1 0,0 3 150,-2 10-116,1 1 1,0 0-1,1-1 1,0 1-1,1 0 1,1-1-1,1 1 1,0-1 0,0 1-1,7 14 1,0-4-298,-2 0 1,0 0 0,-2 1-1,0 0 1,-2 0-1,1 41 1,-4-45 200,-1-8 32,1 0-1,-2-1 1,0 1-1,-4 20 1,4-31 22,0 0 0,1-1-1,-1 1 1,0 0 0,-1-1 0,1 1 0,0 0 0,-1-1 0,1 0 0,-1 1-1,0-1 1,0 0 0,0 0 0,0 0 0,0 0 0,-1 0 0,1 0 0,0-1 0,-1 1-1,1-1 1,-1 0 0,0 1 0,1-1 0,-1 0 0,0-1 0,-5 2 0,-32-1 131,25-1-156,15 0 16,0 0-1,0 0 1,0 0-1,0 0 1,-1 0 0,1 0-1,0 0 1,0 0-1,0 0 1,0 0-1,0 0 1,-1 0-1,1-1 1,0 1-1,0 0 1,0 0-1,0 0 1,0 0 0,0 0-1,-1 0 1,1 0-1,0 0 1,0 0-1,0-1 1,0 1-1,0 0 1,0 0-1,0 0 1,0 0-1,0 0 1,0-1-1,0 1 1,0 0 0,-1 0-1,1 0 1,0 0-1,0 0 1,0-1-1,0 1 1,0 0-1,0 0 1,0 0-1,0 0 1,1 0-1,-1-1 1,0 1 0,0 0-1,0 0 1,0 0-1,0 0 1,0 0-1,0-1 1,0 1-1,0 0 1,0 0-1,0 0 1,0 0-1,1 0 1,-1 0 0,0 0-1,0 0 1,0-1-1,0 1 1,0 0-1,0 0 1,1 0-1,-1 0 1,0 0-1,11-9-41,66-25 47,31-16 302,106-87 890,-183 116-949,-31 22-225,-1-1-38,1 1 1,-1-1-1,0 1 0,0-1 1,1 1-1,-1-1 0,1 1 0,-1 0 1,1-1-1,-1 1 0,1 0 1,-1 0-1,1-1 0,-1 1 1,1 0-1,0 0 0,-1 1 1,-9 34-789,2 1 1,2 0-1,0 0 1,3 0-1,2 52 1,1-88 811,0 0-1,0-1 1,0 1 0,0 0 0,0 0-1,1 0 1,-1 0 0,0 0 0,1 0-1,-1 0 1,0-1 0,1 1 0,0 0 0,-1 0-1,1-1 1,-1 1 0,1 0 0,0 0-1,-1-1 1,1 1 0,0-1 0,0 1-1,-1-1 1,1 1 0,0-1 0,0 1-1,0-1 1,0 0 0,0 0 0,0 1-1,-1-1 1,1 0 0,1 0 0,5 1 416,0-1 0,1 1-1,11-2 1,-4 0 382,-6 0-579,-1 1-1,1-2 1,-1 1-1,0-1 1,1-1 0,-1 1-1,0-1 1,13-8-1,62-41 172,-52 31-358,11-9-7,-23 16-20,1 1 0,35-19 0,-53 31-13,0 0 0,1 0-1,-1 0 1,1 1 0,-1-1 0,0 1-1,1-1 1,-1 1 0,3 0-1,-4 0 1,0 0-1,0 0 0,-1 0 1,1 1-1,0-1 0,-1 0 1,1 1-1,0-1 0,-1 0 1,1 1-1,-1-1 0,1 1 0,0-1 1,-1 1-1,1-1 0,-1 1 1,1-1-1,-1 1 0,0-1 1,1 1-1,-1 0 0,0-1 1,1 1-1,-1 0 0,0-1 1,0 1-1,1 0 0,-1 0 1,0-1-1,0 1 0,0 0 1,0 1-1,1 76-120,-1-44 122,-1-25 16,0 1 0,0 0 0,-1-1 0,0 0 0,0 1 0,-1-1 1,-1 0-1,1 0 0,-1-1 0,-1 1 0,-7 10 222,12-19-203,0 0 0,0 0-1,0 0 1,0 0 0,0 0-1,0 0 1,-1 0 0,1 0-1,0 0 1,0 0 0,0 0 0,0 0-1,0 0 1,0 0 0,0 0-1,0 0 1,-1 0 571,1 0-572,0 0 1,0 0 0,0 0-1,0 0 1,0 0 0,0 1-1,0-1 1,0 0 0,1-7 436,5-12-330,-2 10-116,2 0 0,-1 1 0,1 0 1,1 0-1,12-13 0,-3 6-186,30-21 0,-40 31-1,1 1 0,-1 0 0,0 1 0,1-1 0,0 1 0,0 1 0,0-1 0,0 1 0,0 0-1,0 1 1,0 0 0,1 0 0,8 0 0,-15 1 98,0 0 0,0 1 0,0-1 0,1 0 0,-1 0 1,0 1-1,0-1 0,0 1 0,0-1 0,0 1 0,0-1 0,0 1 0,0 0 0,0 0 0,-1-1 0,1 1 0,0 0 0,0 0 0,-1 0 0,1 0 0,0 0 0,-1 0 0,1 0 0,-1 0 0,1 0 0,-1 0 0,0 0 0,1 1 0,1 5-413,-1-1 1,1 1-1,-1 10 0,0-12 38,1 34-2895,-1-6-759</inkml:trace>
  <inkml:trace contextRef="#ctx0" brushRef="#br0" timeOffset="221.9">522 141 1761,'0'0'12614,"-20"-116"-19930,73 91 577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52.9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1612 7732,'0'0'12021,"181"-5"-11301,-43 5-111,35 0 31,15 5-304,5 10-288,-20 8-48,-35 2 0,-43-5-624,-43 2-1457,-29 6-1169,-23 4-2128,0 8-3346</inkml:trace>
  <inkml:trace contextRef="#ctx0" brushRef="#br0" timeOffset="698.62">396 2604 2385,'0'0'6777,"-11"21"-5689,-36 64-5,42-77-901,-4 8 642,6-15 112,-2-3 3290,4-5-3961,-1 0 0,1 0 0,1 0 0,-1 0-1,1 0 1,0 0 0,2-8 0,-1-5 87,0 10-259,0 0 1,0 0-1,1 0 1,1 0-1,-1 1 1,6-14-1,30-51 87,-25 52-134,25-42 5,85-107 0,-99 142-117,46-44 1,-55 59-149,1 1-1,1 1 1,0 0-1,29-14 0,-41 24 64,0-1 0,1 1-1,-1 0 1,1 0-1,-1 0 1,1 1 0,0 0-1,-1 0 1,1 1-1,0 0 1,12 0 0,-17 1 102,1-1 0,-1 0 1,1 1-1,-1-1 1,1 1-1,-1 0 0,1-1 1,-1 1-1,0 0 1,1 0-1,-1 0 0,0 0 1,0 0-1,1 0 1,-1 0-1,1 3 0,1-1-37,-1 1 0,0 0-1,0 0 1,0 0 0,2 8-1,0 2-85,-1 0-1,2 26 0,-3-18 118,-1 0 0,-1 0-1,-4 34 1,3-50 64,-1-1-1,0 1 1,0 0-1,0-1 1,-1 1 0,0-1-1,0 0 1,0 0 0,-7 8-1,-3 2 68,-24 21 0,33-32-63,-6 4 13,1 0 0,-1-1 0,0 0 0,-1 0 0,1-1 0,-1 0-1,-1-1 1,1-1 0,-1 0 0,0 0 0,0-1 0,0 0 0,0-1 0,-22 1 0,15-3 647,17 0 327,2 1-979,1 2-12,-1-1 0,1 1 0,-1 0 0,1-1 0,0 1-1,0-1 1,0 1 0,0-1 0,0 1 0,1-1 0,2 5 0,23 23 173,-22-24-151,50 47 128,20 24-1849,-64-64-695,0 1 0,10 17 0,-4-1-4440</inkml:trace>
  <inkml:trace contextRef="#ctx0" brushRef="#br0" timeOffset="-722.47">361 1203 6211,'0'0'9012,"4"-27"-7737,0-1-946,26-146 1260,52-139 446,-57 236-1934,3 2 0,38-73 0,-50 117-185,2 1 1,1 1 0,1 0 0,28-31-1,-43 55-24,-1 1 0,0 0 0,1 0-1,-1 1 1,1-1 0,0 1 0,0 0-1,1 0 1,-1 1 0,0-1 0,1 1-1,0 1 1,-1-1 0,1 1 0,0 0-1,0 0 1,0 0 0,0 1 0,0 0-1,8 1 1,-12-1 40,1 1-1,0-1 0,0 1 0,0 0 1,0 0-1,0 0 0,-1 0 1,1 0-1,0 1 0,-1-1 0,1 1 1,3 3-1,-1-1-30,-1 0 1,0 0-1,0 1 0,0 0 0,-1-1 1,3 7-1,0-1-27,-2-1 0,1 2 0,-1-1 1,-1 0-1,0 1 0,3 18 0,-4-14 115,-1 0-1,0 0 0,-1 0 1,-1 0-1,0 0 1,-1 0-1,-1 0 1,0 0-1,-1-1 1,-1 1-1,0-1 0,-1 0 1,0-1-1,-11 18 1,2-8 48,-1-1-1,-1-1 1,-1 0 0,0-1 0,-22 17 0,30-29 13,1-1 1,-1 0 0,0-1 0,0 0 0,0-1 0,-1 0 0,0 0 0,0-1 0,0-1 0,-1 1 0,1-2 0,-1 0 0,-22 1-1,-12-3 2650,45 6-2524,2-1-196,-1 0 0,1 0 0,-1 0 0,1 0 0,1 0-1,-1 0 1,1 0 0,0-1 0,0 1 0,0-1 0,0 1-1,1-1 1,0 0 0,0 0 0,5 5 0,14 21-173,0 1-1,21 40 1,3 23-6423,-29-56 918</inkml:trace>
  <inkml:trace contextRef="#ctx0" brushRef="#br0" timeOffset="-361.79">1224 1073 5186,'0'0'11157,"-5"4"-10367,5-3-787,-1 1 1,1-1-1,-1 1 0,1 0 0,-1-1 1,1 1-1,0-1 0,0 1 1,0 0-1,0-1 0,0 1 0,0 0 1,0-1-1,1 1 0,-1 0 0,0-1 1,1 1-1,-1-1 0,1 1 0,1 2 1,0-2-10,0 0 1,0 0 0,0 0-1,0 0 1,0 0 0,0 0-1,0 0 1,1-1 0,-1 1 0,1-1-1,2 1 1,4 2-59,-1-1-1,1-1 1,0 0 0,-1 0-1,1-1 1,15 1 0,-14-2-78,14 1-90,-23-1 230,0 0-1,0 0 0,0 0 1,0 0-1,0-1 0,0 1 1,0 0-1,0 0 0,0-1 1,0 1-1,0-1 0,-1 1 1,1-1-1,0 1 0,0-1 1,0 1-1,-1-1 0,1 0 0,1 0 1,-1-2 2,0 0 1,0 0-1,0 0 0,0 0 1,-1 0-1,1 0 1,-1 0-1,0 0 0,0 0 1,0 0-1,0 0 0,0 0 1,-1 0-1,1 0 1,-1 0-1,0 0 0,0 0 1,0 0-1,0 0 1,0 1-1,-1-1 0,1 0 1,-1 1-1,0-1 1,0 1-1,0 0 0,0-1 1,0 1-1,0 0 1,-1 0-1,1 0 0,0 1 1,-4-3-1,-9-3-461,-1 0 0,-19-5 0,18 6-2581,-28-13 0,26 7-2740</inkml:trace>
  <inkml:trace contextRef="#ctx0" brushRef="#br0" timeOffset="1906.36">2031 96 2449,'0'0'8588,"0"9"-7745,3 214 4199,-2 165-2387,-9-279-2130,-1 28 481,13-136-896,0-1-87,-1-1 1,0 1-1,0-1 1,0 1 0,0-1-1,0 0 1,0 0-1,0 0 1,5-3 0,28-20 228,20-20 12,-1-2 0,-3-2-1,-2-2 1,-2-3 0,-3-1 0,-2-3 0,-2-1 0,56-109-1,-51 66-749,-29 60-897,2 1 1,45-72-1,-60 107 791,-1 0 0,0 1 0,1-1 0,0 1 0,0 0 0,0 0 0,1 0 0,-1 0 0,1 1 0,0 0 0,0 0-1,8-4 1,-9 6-568,0 1 0,0-1 0,0 1 0,8-1 0,-12 1 1150</inkml:trace>
  <inkml:trace contextRef="#ctx0" brushRef="#br0" timeOffset="2266.29">2482 1141 10789,'0'0'4858,"-12"21"-4065,-37 70-545,46-84-238,0-1 0,0 1 0,-3 13 0,6 1-46,1-7-62,-1-13 89,0-1 1,0 1-1,1-1 0,-1 1 0,0-1 1,1 1-1,-1-1 0,1 1 0,-1-1 1,0 1-1,1-1 0,-1 0 0,1 1 0,-1-1 1,1 0-1,-1 0 0,1 1 0,0-1 1,-1 0-1,1 0 0,-1 0 0,1 1 0,-1-1 1,1 0-1,0 0 0,-1 0 0,1 0 1,-1 0-1,2 0 0,24 0-41,-19-1 38,-1 1 12,0 0 0,1-1 0,-1 0 0,0-1 0,0 1 0,0-1 1,0 0-1,0 0 0,0-1 0,-1 0 0,1 0 0,-1 0 0,10-9 0,-11 9-6,0 0 0,-1-1 0,1 0 0,-1 1 0,0-2 0,0 1 0,-1 0 0,1 0 0,-1-1 0,0 1 0,0-1 0,0 0 0,-1 0 0,1 1 0,-1-1 0,-1 0 0,2-10 0,-3 12-19,1 1 0,0 0 1,-1-1-1,1 1 0,-1 0 0,0 0 1,0-1-1,0 1 0,0 0 0,0 0 0,0 0 1,0 0-1,-1 0 0,1 0 0,-1 0 1,0 1-1,1-1 0,-1 1 0,0-1 0,0 1 1,0-1-1,0 1 0,0 0 0,0 0 0,0 0 1,-1 0-1,-1 0 0,-8-3-387,0 1 0,0 0 0,-24-2 0,-39 1-4001,62 0 400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7:02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16 9492,'0'0'9829,"-8"0"-9397,31 0-112,12 0-80,7 0-96,6 0-144,0 0-48,2-3-896,-3-4-1201,-4 2-1537,-5 5-1920,-11 0-2434</inkml:trace>
  <inkml:trace contextRef="#ctx0" brushRef="#br0" timeOffset="201.55">183 244 3217,'0'0'12694,"-43"117"-12518,53-107-112,8-2 32,2-3-96,5-2-208,10-1-1376,3-2-1778,-1 0-1264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08.7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10869,'0'0'8804,"63"52"-8580,-21-34-144,6-3 0,7-5-80,3-8-656,7-2-673,3 0-816,-1-15-944,-6-2-1281,-16 12-608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7:0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40 143 4738,'0'0'9111,"-2"3"-8249,0 0-751,0 0 0,1-1 0,-1 1 1,1 0-1,0 0 0,0 0 0,0 0 0,0 0 1,1 0-1,-1 0 0,1 1 0,0-1 1,0 0-1,0 0 0,0 4 0,5 676 3744,-4-652-3743,-2 0 0,-1 0 0,-1-1 1,-14 58-1,10-68 365,20-29-359,-1 1-1,1-1 1,-2-1-1,1 0 1,-2-1-1,13-16 1,-12 16-42,17-23 135,-1 0 1,-1-2-1,38-72 0,-31 41-54,34-105-1,-21 36-129,80-217-307,-123 346 252,2-6-42,1 1 1,0 0-1,9-13 0,-14 23 24,4-3-49,-5 5 50,0 0 0,1 0 1,-1 0-1,0 0 0,0 0 1,0 0-1,0 0 1,1 1-1,-1-1 0,0 0 1,0 0-1,0 0 0,0 0 1,1 1-1,-1-1 0,0 0 1,0 0-1,0 0 0,0 1 1,0-1-1,0 0 1,0 0-1,0 0 0,0 1 1,0-1-1,0 0 0,0 0 1,0 1-1,0-1 0,0 0 1,0 0-1,0 0 0,0 1 1,0-1-1,0 0 0,0 0 1,0 1-1,0-1 1,0 0-1,0 0 0,-2 16-1350,0-1-1,0 0 0,-2 0 1,0 0-1,-9 24 1,3-11-1488,-9 32-4448</inkml:trace>
  <inkml:trace contextRef="#ctx0" brushRef="#br0" timeOffset="577.96">594 1519 5683,'0'0'7502,"4"-2"-6550,5-5-686,-1 0 1,0-1-1,0 0 0,0 0 1,-1-1-1,9-14 0,33-62 311,-33 53-475,16-43 0,-28 65-32,-1-1 0,0 1 0,-1-1 1,0 1-1,-1-1 0,0 0 0,-1 1 0,-1-22 0,0 30-107,0-1-1,0 1 1,0 0-1,0 0 1,0 0-1,0 0 1,-1 0-1,1 0 1,-1 0-1,1 0 1,-1 1-1,0-1 1,0 0-1,0 1 1,0 0-1,0-1 1,0 1-1,0 0 1,-4-1-1,-4-2-405,1 0 1,-1 1-1,-12-2 0,21 4 372,1 1 0,-1 0 0,1 0 0,-1 0 0,1 0 0,-1 0 0,1-1 0,-1 1 0,1 0 0,-1 0 0,1 0 0,-1 0 0,1 1 0,-1-1 0,1 0 0,-1 0 0,1 0 0,-1 0 0,1 0 0,-1 1 0,1-1 0,-1 0 0,1 0 0,0 1 0,-1-1 0,1 0 0,-1 1 0,1-1 0,0 1 0,-1-1 0,1 0 0,-1 2 0,0 15-2359,2-8 2508,-1-6-161,0-1 0,1 1 0,-1 0 0,1-1 0,-1 1 0,1-1 0,0 1 0,0-1 0,0 1 0,0-1 0,1 0 0,-1 1 1,1-1-1,-1 0 0,1 0 0,0 0 0,0 0 0,0 0 0,0-1 0,0 1 0,0 0 0,4 1 0,5 3 106,-1-1-1,2-1 1,20 7-1,-13-5-107,-16-5 73,12 3 127,0 2 0,27 13 1,-37-15 53,0-1 0,0 1 1,0 0-1,0 0 0,-1 0 1,0 0-1,0 1 0,0 0 0,0 0 1,4 10-1,49 111 2258,-20-38-2111,-19-51-424,-8-17-1525,0 0-1,8 28 1,-12-22-1966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7:07.3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1071 4818,'0'0'2817,"19"-23"-1648,-4 5-850,13-15 489,-2 0 0,42-71 0,72-190 4033,-98 184-4399,-5-2 1,26-133-1,-56 195-433,-1 2-93,-7 54 54,-1 1 1,1-1-1,-1 0 0,0 1 1,-5 8-1,-4 12 0,1-1 29,-93 268 178,79-212-137,-24 139 0,41-164-867,2 74 0,5-126 722,0 12-589,0-1 0,4 18 0,-3-29 372,0 1 0,0-1-1,1 0 1,0 0-1,0 0 1,0 0-1,1 0 1,0 0 0,0 0-1,3 4 1,-1-4-83,0 1-1,1-1 1,-1-1 0,1 1 0,0-1 0,0 0 0,0 0 0,11 4 0,-2-2-562,0-1 0,31 7 0,49 3-2323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7:11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1437 8516,'0'0'7683,"176"17"-7635,-116-17 48,7 0 33,9 0 15,-9 0-96,-11 0-48,-21 3-32,-10 2-353,-10 5-943,-5 0-1714,5-2-1488</inkml:trace>
  <inkml:trace contextRef="#ctx0" brushRef="#br0" timeOffset="315.81">1697 677 9877,'0'0'5522,"-2"196"-4866,-8-113-368,-3-3-143,-5 0-113,1-10-32,4-7-417,3-13-1263,5-15-1378,5-17-319</inkml:trace>
  <inkml:trace contextRef="#ctx0" brushRef="#br0" timeOffset="681.79">2878 1 9380,'0'0'6910,"8"31"-5883,3 12-662,39 170 1373,-42-161-900,3 89 1,-13 57 358,2-191-1155,-15 185 945,-2-84-499,-45 154 1,-67 103 28,62-213-370,-161 267 0,114-246-616,-150 173 1,-82 48-2458,21-25-4758,227-250 1291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7:07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733 0 7860,'0'0'7112,"-22"29"-5503,15-20-1476,-28 36 430,2 1 0,2 2 0,-28 57 0,-79 223 1196,20 9-1106,-84 361-14,173-558-1132,5 1 1,7 2-1,0 150 1,17-268 74,0 0-415,0 1-1,6 36 1,-5-55 382,1-1 1,0 1 0,0-1-1,0 1 1,1-1 0,-1 1-1,2-1 1,-1 0-1,1-1 1,0 1 0,0 0-1,0-1 1,9 8 0,-4-6-1116,1 0 1,0-1-1,16 8 1</inkml:trace>
  <inkml:trace contextRef="#ctx0" brushRef="#br0" timeOffset="1136.54">1563 1068 6739,'0'0'7686,"8"-16"-6971,84-182 1673,-89 194-2324,28-68 1023,56-92 0,-75 144-1056,2 0-1,0 1 1,1 1 0,1 0 0,0 1-1,1 1 1,1 1 0,1 0-1,22-13 1,-31 23-204,1 0-1,0 0 0,0 1 1,0 0-1,0 1 0,1 0 1,-1 1-1,1 1 0,-1 0 1,17 0-1,-26 1 115,0 0-1,0 0 1,0 0 0,-1 1-1,1-1 1,0 0-1,-1 1 1,1 0 0,0-1-1,-1 1 1,1 0 0,0 0-1,-1 0 1,1 0 0,-1 0-1,0 0 1,2 2 0,-1-1-1,0 0 0,0 1 0,0 0 0,-1-1 0,1 1 0,-1 0 0,0 0 0,0 0 0,1 3 1,1 5-8,-1 1 1,-1 0 0,0-1 0,-1 14 0,1 0 74,-2 0 0,-1 0 0,-9 40 0,9-55-3,-1 0-1,-1 0 1,1-1-1,-2 0 0,1 1 1,-1-1-1,-1-1 1,1 1-1,-2-1 0,1 0 1,-14 13-1,13-16 11,0 1-1,-1-1 1,0 0-1,0 0 1,0-1-1,0 0 1,-1-1-1,1 0 1,-1 0-1,0-1 1,0 0-1,-10 1 1,-8-1 158,-1-1 1,-47-4 0,62 1-75,0 0 0,0-1 0,0-1 0,0 0 0,1 0-1,0-2 1,0 1 0,0-1 0,1-1 0,-12-8 0,18 12 11,5 2-79,-1 1 0,0-1 0,0 1 0,0-1 0,1 1 0,-1-1-1,0 0 1,0 1 0,1-1 0,-1 0 0,1 0 0,-1 1 0,0-1 0,1 0-1,-1 0 1,1-1 0,3 3-44,11 5 56,0 1 0,-1 0 0,0 1 0,22 17 0,-22-16 57,3 4 24,0 0 1,-1 1-1,-1 0 1,0 1-1,-1 1 1,-1 0-1,12 20 1,-4-1-692,-1 2 0,20 59 0,-32-77-180,0 0-1187,10 20 0,-13-32 550,-1-1 0,1 0 0,9 10 0,13 8-5480</inkml:trace>
  <inkml:trace contextRef="#ctx0" brushRef="#br0" timeOffset="1533.17">1350 1331 6435,'0'0'10469,"0"48"-10085,55-28 464,25 3 33,25 2-161,13 0-336,2-8-304,-12 1-80,-13-6-416,-14-2-1121,-14 0-1536,-12-2-3042</inkml:trace>
  <inkml:trace contextRef="#ctx0" brushRef="#br0" timeOffset="2182.86">1548 2484 5202,'0'0'5635,"-4"24"-4341,-12 75-283,13-77-635,0-4 71,0 0 0,0 0 0,-2 0 1,-8 22-1,12-38-369,-6 13 230,7-14-257,0-1-1,-1 1 1,1 0-1,0-1 1,-1 1-1,1-1 0,0 1 1,-1-1-1,1 1 1,-1-1-1,1 1 1,-1-1-1,1 0 1,-1 1-1,1-1 0,-1 0 1,1 1-1,-1-1 1,-1 0-1,2 0 294,0-3 174,0-14-80,-1-2-250,2-1 0,0 0-1,1 1 1,8-35 0,2 16-161,3 0 0,1 1 0,26-44 0,76-97-15,-26 66-161,-79 98 36,2 0 0,0 1 0,1 0 0,0 1 0,18-10 0,-27 18 9,-1 1 1,1 0 0,-1 1 0,1-1 0,0 1 0,0 0 0,0 1 0,0 0 0,0 0 0,11 1 0,-16 0 73,0 0-1,0 0 1,0 0 0,0 1 0,-1-1 0,1 1 0,0 0 0,0-1 0,-1 1 0,1 0 0,0 0-1,-1 0 1,1 0 0,-1 0 0,1 0 0,-1 1 0,0-1 0,1 0 0,-1 1 0,0-1 0,0 1-1,0 0 1,0-1 0,0 1 0,0 0 0,0 2 0,2 3-7,-1 1 1,0 0-1,0 0 0,0 1 1,-1 7-1,1 83-24,-3-59 45,1-30 6,0 0-1,-1 0 1,-1 0-1,0 0 1,0-1 0,-1 1-1,0 0 1,-1-1 0,-6 13-1,7-17 15,0 0 0,0-1 0,0 1 0,0-1 0,-1 1 0,0-1 0,0 0 0,0-1 0,-1 1-1,1-1 1,-1 0 0,1 0 0,-1 0 0,0 0 0,0-1 0,-1 0 0,1 0 0,-8 1 0,-5-1 34,1 0 0,-32-2 0,21 0 37,-22-8 715,49 8-590,1 8-126,1 9-1,0 1 0,0-1-1,2 0 1,0 0 0,1 0-1,1 0 1,0-1-1,15 31 1,-1-7 156,-4-7-1561,25 40 0,-34-64 390,0 0 0,1 0 0,0 0-1,1-1 1,0-1 0,0 1 0,0-1 0,17 10 0,21 7-3994</inkml:trace>
  <inkml:trace contextRef="#ctx0" brushRef="#br0" timeOffset="2742.83">2801 845 976,'0'0'7548,"-8"5"-7092,2-2-358,3-2-55,1 0 1,-1 1-1,0-1 0,1 1 1,-1-1-1,1 1 1,0 0-1,-1 0 1,1 0-1,0 0 1,0 1-1,0-1 1,1 1-1,-1-1 0,0 1 1,1-1-1,0 1 1,-2 4-1,0 9 79,1 1-1,1 0 1,0 0 0,2 24-1,0-5 120,-1-35-232,0 0 0,0 0 1,1 0-1,-1 1 1,0-1-1,1 0 0,-1 0 1,1 0-1,-1 0 0,1 0 1,-1 0-1,1 0 1,0 0-1,0 0 0,-1 0 1,1-1-1,0 1 1,0 0-1,0 0 0,0-1 1,0 1-1,0 0 0,0-1 1,0 1-1,0-1 1,0 1-1,0-1 0,0 0 1,1 0-1,1 1 1,5 0 7,0 0 0,-1 0 1,13-1-1,-16 0-20,2 0 56,0 0 0,0 0 0,0 0 0,0-1-1,0 0 1,-1-1 0,7-1 0,-10 2-15,0 0 1,0 0-1,0-1 1,0 1-1,0 0 0,0-1 1,-1 1-1,1-1 0,0 0 1,-1 0-1,0 0 1,1 1-1,-1-1 0,0 0 1,0-1-1,0 1 0,0 0 1,0 0-1,0 0 1,-1 0-1,1-3 0,0 0-17,0-1-1,0 1 0,0 0 1,-1 0-1,1 0 0,-1-1 1,-1 1-1,1 0 0,-1 0 1,0-1-1,0 1 0,0 0 0,-1 0 1,0 0-1,0 0 0,0 1 1,0-1-1,-1 0 0,0 1 1,0 0-1,0-1 0,-1 1 1,1 1-1,-1-1 0,-8-6 1,7 6-170,-1 1 0,0 0 0,0 0 1,0 0-1,0 1 0,0 0 1,-1 0-1,-9-1 0,-3 1-1112,-31 0 0,42 2 445,0 0-1,0 1 1,-13 2 0,12 0-629,1 0 0,0 0 1,-11 7-1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7:06.6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137 161 7764,'0'0'5631,"-17"2"-5414,-55 8-193,70-10-25,0 1 0,1-1 0,-1 1 0,0-1 0,1 1 0,-1 0 1,1 0-1,-1 0 0,1 0 0,-1 0 0,1 0 0,0 0 0,-1 0 1,1 0-1,0 1 0,0-1 0,0 0 0,0 1 0,0-1 1,0 1-1,0-1 0,0 1 0,1 0 0,-1-1 0,1 1 0,-1 0 1,0 2-1,0 2-2,-3 11 176,1-1 1,0 1-1,2 0 1,0 0-1,2 32 0,0-45-145,-1 0 0,1 0-1,0 0 1,0 0-1,0 0 1,0-1 0,1 1-1,-1 0 1,1-1-1,4 7 1,2 0-41,0 0 0,10 9 0,-9-9-137,15 18-1,-22-24 101,0-1 0,1 1 0,-1 0 0,-1 0 0,1 0 0,0 0 0,-1 0 0,0 0 0,1 7 0,0 22 198,-1-1-1,-5 45 1,4-68-117,-2 1 0,1-1 0,-1 0 0,-1 0 0,0 0 0,0 0 0,0 0 0,-1 0 0,-1-1 0,0 0 0,0 0 0,-9 11 0,14-19-66,0 1 0,0-1 1,-1 0-1,1 0 0,0 0 0,0 0 0,0 0 1,0 0-1,0 0 0,0 0 0,0 0 1,0 0-1,0 0 0,0 0 0,0 0 0,0 1 1,-1-1-1,1 0 0,0 0 0,0 0 1,0 0-1,0 0 0,0 0 0,0 0 0,0 0 1,0 1-1,0-1 0,0 0 0,0 0 1,0 0-1,0 0 0,0 0 0,0 0 0,0 0 1,0 0-1,0 1 0,0-1 0,0 0 1,1 0-1,-1 0 0,0 0 0,0 0 1,0 0-1,0 0 0,0 0 0,0 0 0,0 1 1,7 0-467,9-4 403,-7 0 82,-1 0 1,0-1-1,0 0 0,0 0 0,0-1 0,-1 0 1,11-10-1,46-47-61,-54 52 75,34-37 34,-11 11 62,59-51 1,-88 84-43,-2 1-10,-1 1-1,1 0 1,-1 0-1,1 0 0,-1 0 1,1 0-1,0 0 1,0 0-1,-1 0 1,1 0-1,2 0 1,-4 4 62,-1 23-90,-5 28 0,2-27-99,0 31 0,4-49 70,0-2-46,0 0 0,0 0 0,0 0 0,1 0 0,3 12 0,-3-17 44,0 0 0,0 0 0,0 1 0,0-1 0,1 0 1,-1 0-1,1-1 0,-1 1 0,1 0 0,0 0 0,-1-1 0,1 1 1,0-1-1,0 1 0,0-1 0,0 0 0,0 0 0,1 0 1,-1 0-1,0 0 0,3 0 0,8 2-28,0-1 0,0 0-1,0-1 1,23-1 0,-17-1 31,4 0 163,1-1 0,-1-1-1,1-1 1,-1-1 0,0-1 0,-1-1 0,30-14 0,146-84 1604,-182 95-1653,-6 4-8,-5 2 27,0 1 1,1 0-1,-1 0 0,0 0 0,1 1 0,0 0 1,0 0-1,-1 0 0,1 1 0,11-2 0,-17 3-119,0 0 0,0 1 0,1-1-1,-1 0 1,0 0 0,0 0 0,1 0 0,-1 0-1,0 0 1,0 1 0,1-1 0,-1 0-1,0 0 1,0 0 0,0 1 0,1-1 0,-1 0-1,0 0 1,0 0 0,0 1 0,0-1-1,0 0 1,0 0 0,1 1 0,-1-1 0,0 0-1,0 1 1,0-1 0,0 0 0,0 0-1,0 1 1,0-1 0,0 0 0,0 1 0,0-1-1,2 22 85,-1 0 0,-1 30 0,-1-17 64,1-33 229,1-3 58,3-1-340,-1 1 0,0-2 0,-1 1 0,1 0 0,0-1 0,-1 1 0,1-1 0,-1 0 0,0 1 0,3-6 0,6-6 25,0 1-104,1 1 0,0 0 0,1 1 1,28-19-1,-33 25-36,0 0 0,0 1 1,1 0-1,-1 1 0,1 0 1,0 0-1,0 1 0,0 0 1,0 1-1,17-1 0,-22 2-9,2 0-100,0 0-1,0 0 1,0 0 0,0 1-1,7 2 1,-10-2 55,-1 0 1,0 0-1,1 1 1,-1-1-1,0 1 1,0-1-1,0 1 0,0 0 1,0 0-1,0 0 1,0 0-1,0 0 0,1 4 1,5 7-704,0 1 0,-1 0 1,-1 0-1,-1 1 0,0-1 0,5 28 1,-3 1-3416</inkml:trace>
  <inkml:trace contextRef="#ctx0" brushRef="#br0" timeOffset="202.28">842 26 10037,'0'0'5474,"-38"-25"-9316,71 25-4770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7:05.1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 84 4194,'0'0'6894,"-2"4"-5995,-1 3-526,0 1-1,1-1 1,0 1 0,0 0 0,1 0 0,-1 14-1,1 55 1085,2-39-1028,-1 640 2543,0-659-2897,-1-6-25,1 0 1,1 0 0,3 16 0,-4-27-46,0-1 0,1 0 0,-1 1 0,1-1 0,-1 1 0,1-1 0,-1 0 0,1 1 0,0-1 0,0 0 0,0 0 0,0 0 0,0 0 0,0 0 0,0 0 0,0 0 0,0 0 0,0 0 0,3 1 0,-3-1 0,1-1 0,0 1 0,0-1 0,-1 0 0,1 0 1,0 1-1,0-1 0,0 0 0,-1-1 0,1 1 0,0 0 0,0 0 0,-1-1 0,1 1 0,0-1 1,0 1-1,1-2 0,4-2 41,-1 1 1,0-1 0,-1 0-1,1 0 1,-1-1-1,9-8 1,29-38 403,-38 45-396,50-69 738,83-149 0,18-99-338,-135 274-462,10-24-264,61-106 0,-89 175 48,-1 1 1,0-1 0,1 1-1,0-1 1,0 1 0,0 0 0,0 0-1,1 1 1,-1-1 0,8-3 0,-10 5-94,1 0 0,-1 1 0,1 0 1,0-1-1,-1 1 0,1 0 0,-1 0 0,1-1 1,0 1-1,-1 1 0,1-1 0,0 0 1,-1 0-1,1 1 0,-1-1 0,1 0 1,-1 1-1,1 0 0,-1-1 0,1 1 0,-1 0 1,1 0-1,-1 0 0,0 0 0,1 0 1,-1 0-1,0 0 0,0 0 0,0 0 1,0 1-1,1 1 0,18 27-4000</inkml:trace>
  <inkml:trace contextRef="#ctx0" brushRef="#br0" timeOffset="461.66">567 1086 6307,'0'0'8839,"-10"19"-8298,-33 63-50,39-74-390,0 0 0,1 1 0,-4 14 0,6-18-68,1 0-1,-1 0 1,1 1-1,0 4 1,1 5-53,4-14-12,1-1 29,0 0 0,0 0 0,0 0 1,-1-1-1,1 1 0,0-2 0,0 1 0,0 0 0,0-1 1,-1 0-1,1-1 0,-1 1 0,0-1 0,9-6 0,-3 0 31,-1-1 0,0 0 0,11-14 0,-17 20-21,-1-1 0,0 1 0,0-1 1,-1 0-1,1 0 0,-1 0 0,0 0 0,0 0 0,-1-1 0,1 1 1,0-7-1,-2 11-7,0-7-83,1-1 1,-1 0 0,-2-9 0,2 16-42,-1 0 0,1-1 0,-1 1 0,0-1 0,0 1 1,0 0-1,0-1 0,0 1 0,-1 0 0,1 0 0,-1 0 0,1 0 0,-1 0 0,-2-2 0,0 1-453,1 0-1,-1 0 1,0 0-1,0 1 1,0 0-1,0 0 1,0 0-1,-7-2 1,-10 2-2611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08.9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9092,'0'0'11782,"-15"43"-11782,20-28-112,17-3 95,6 1-127,4-3-784,6-5-545,10 0-464,9-5-1616,6 0-1377,7 0-2290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18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1427 4802,'0'0'7758,"16"-25"-5671,189-315 589,3-60-2092,-148 266-484,46-150 0,-95 252-17,-2-1-1,-1-1 1,-2 1 0,-1-1-1,1-36 1,-8 63 55,-7 9-46,5-1-91,1 1 0,0-1 1,-1 1-1,1 0 0,0 0 1,0 0-1,0 1 0,0-1 1,-2 4-1,-23 30-28,20-24 25,-40 61 68,-41 84 1,-25 88 269,84-171-137,-28 103-1,46-129 22,3 0-1,1 1 1,-1 68-1,8-96-165,2 0 0,0 0-1,1 0 1,1 0 0,7 22-1,-6-31-51,0 0 0,1 0-1,0 0 1,1-1 0,0 0-1,1 0 1,0-1 0,1 1 0,14 13-1,-9-12-17,1 1 1,1-2-1,0 0 0,0 0 0,1-2 0,1 0 0,0-1 1,0 0-1,29 8 0,-19-9-525,1-1-1,1-1 1,-1-1-1,0-2 1,45-2-1,-65 0-219,0 0 0,1-1-1,-1 0 1,15-5-1,-15 2-886,1 0-1,-1 0 0,13-10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18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304 108 5731,'0'0'7432,"-16"3"-6999,-51 9-28,64-12-353,-1 1 0,1 0-1,0 0 1,-1 0 0,1 0 0,0 1-1,0-1 1,0 1 0,0 0 0,1 0 0,-1 0-1,0 0 1,1 0 0,-1 1 0,1-1-1,0 1 1,0 0 0,0-1 0,0 1-1,0 0 1,1 0 0,-1 0 0,1 0 0,-1 4-1,-1 3-25,2 1 0,-1-1-1,1 1 1,1-1-1,1 20 1,0-6 20,-1 3 30,2 0 0,5 34 0,-4-46-102,1 1 1,1-1-1,0 0 1,1 0-1,9 17 1,-8-21-52,-1 0 0,-1 0 0,0 1 0,-1 0 0,0 0 0,0 0 1,-2 0-1,1 1 0,-2-1 0,1 17 0,-2-17 98,-1-1-1,0 1 1,-1-1-1,0 1 1,-1-1-1,0 0 1,-6 12 0,0-2 74,-2-1 1,-21 32-1,17-30 1,-2 1 0,-1-2 0,0 0 0,-40 33 0,56-52-153,0 0 0,-1 0 0,1 0 0,-1-1 0,1 1 0,-1-1 0,0 1-1,1-1 1,-1 0 0,0 0 0,0 0 0,0-1 0,0 1 0,-4 0 0,10-3-146,4-3 188,0 1 0,0 0 0,1 1-1,-1 0 1,14-4 0,44-8-75,7-1 44,-11-6 78,0-2-1,-2-4 0,56-33 1,-86 43 289,-1 0 1,-1-2 0,0-1-1,-2-1 1,0-2-1,-2 0 1,-1-1 0,25-37-1,-50 67-2,-38 63 121,36-60-536,1 1-1,1 0 1,-1 0-1,1 0 1,1 0-1,0 0 1,0 0-1,0 12 1,1-10 7,3 23-110,-2-32 189,1 0 0,-1-1 0,1 1 0,0 0-1,0 0 1,0 0 0,0 0 0,0 0 0,0-1 0,0 1-1,0-1 1,1 1 0,-1-1 0,2 2 0,2 1 70,0 0 1,0 0-1,0-1 1,0 0-1,0 0 1,1-1-1,0 1 1,-1-1-1,1 0 1,0-1 0,0 1-1,0-1 1,0 0-1,0-1 1,12 0-1,-8 0-16,1 0-1,-1-1 0,0 0 1,1-1-1,-1-1 1,0 1-1,-1-1 0,1-1 1,0 0-1,10-6 1,38-20-15,1 3 0,109-34 1,-159 58-31,1 1 0,-1 0 0,1 0 0,-1 1 0,1 1 0,-1 0 1,1 0-1,10 2 0,-18-2 3,0 1 1,0 0 0,-1-1 0,1 1-1,0 0 1,-1 0 0,1 0 0,-1 0-1,1 1 1,-1-1 0,1 0-1,-1 0 1,0 1 0,0-1 0,0 1-1,0 0 1,0-1 0,0 1 0,0-1-1,1 4 1,1 4 37,0 0 0,3 16-1,-6-21-23,6 40 252,-2 0-1,-4 86 1,-1-57 1285,1-73-1513,1 0 0,-1 1 1,0-1-1,0 0 1,0 0-1,0 1 1,1-1-1,-1 0 0,0 1 1,0-1-1,1 0 1,-1 0-1,0 0 1,1 1-1,-1-1 0,0 0 1,1 0-1,-1 0 1,0 0-1,1 0 1,-1 1-1,0-1 0,1 0 1,-1 0-1,0 0 1,1 0-1,-1 0 1,0 0-1,1 0 0,-1 0 1,0 0-1,1 0 1,-1-1-1,0 1 1,1 0-1,-1 0 0,0 0 1,1-1-1,16-6 139,3-11-122,35-42 1,2-2-170,-48 54 20,0 0-1,0 0 1,1 1 0,20-11-1,-24 16-11,-1 0 0,1 0-1,-1 0 1,1 1 0,0 0 0,0 0-1,0 0 1,0 1 0,-1 0-1,1 0 1,8 1 0,-12 0 66,-1-1-1,1 0 1,0 1 0,-1 0-1,1-1 1,-1 1 0,1 0-1,-1 0 1,1 0 0,-1 0-1,0 0 1,1 0 0,-1 0-1,0 1 1,0-1 0,0 0-1,0 1 1,0-1 0,0 0-1,0 1 1,-1-1 0,2 3-1,1 4-124,-1 0-1,1 1 0,1 9 0,-3-11 15,4 21-1309,2 58 0,-6-9-8275,-1-66 4005</inkml:trace>
  <inkml:trace contextRef="#ctx0" brushRef="#br0" timeOffset="204.42">990 1 10005,'0'0'3505,"-40"35"-13157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29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1 116 15837,'8612'0'0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42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1 208 1777,'0'0'14041,"2"19"-13201,0-2-649,1 17 411,15 63 1,45 173 2091,-59-255-2417,0-1 0,0 0 0,2 0 0,0 0 1,0 0-1,16 22 0,-20-34-248,-1 0 0,1 0 1,0-1-1,0 1 0,0 0 0,0-1 1,0 1-1,1-1 0,-1 1 1,0-1-1,0 0 0,1 0 0,-1 0 1,1 0-1,-1-1 0,1 1 1,0-1-1,-1 0 0,1 1 0,-1-1 1,1 0-1,0 0 0,-1-1 0,1 1 1,-1 0-1,1-1 0,4-1 1,-1 0 13,-1-1 0,1 1 0,-1-1 0,1 0 0,-1-1 0,0 1 0,-1-1 0,1 0 0,0 0 1,6-9-1,11-17 97,-1-1-1,27-55 1,23-72 86,-48 97-244,-2 0-1,-3-2 0,-3 0 1,14-125-1,-27 198-6339,-1-3 4665,1 0 0,1 0 0,-1 0 0,7 10 0,7 6-6433</inkml:trace>
  <inkml:trace contextRef="#ctx0" brushRef="#br0" timeOffset="700.83">928 1130 3394,'0'0'9529,"10"-5"-8470,10-10-559,0 0-1,0-1 0,-2-1 1,0 0-1,23-31 0,-18 19 84,-1-2-1,-2-1 0,23-45 1,-38 66-507,-1 0 0,0 0 1,0-1-1,-1 1 1,-1-1-1,0 0 1,0 1-1,-1-1 1,-1 0-1,0 0 1,-2-16-1,1 25-127,0 0 0,0 1 0,0-1 0,0 1 0,0-1-1,-1 1 1,1 0 0,-1 0 0,0-1 0,1 1 0,-1 0 0,0 0 0,0 1-1,-1-1 1,1 0 0,0 1 0,0-1 0,-1 1 0,1 0 0,-4-2 0,0 1-485,0 0 1,0 0-1,0 0 1,-1 1-1,1-1 1,-1 2 0,-8-1-1,23 2-2065,17 9 2362,-1 2 1,30 18-1,-12-6 232,4-1 31,-28-15 312,-1 0 0,0 2 0,24 17 1,-35-22-184,0 1 0,0-1 1,-1 1-1,0 0 1,0 1-1,-1-1 1,0 1-1,0 0 1,0 0-1,-1 0 1,0 1-1,-1-1 0,4 16 1,-2 3-170,-1-1 1,-2 52-1,-1-53 33,0 38-1300,-10 78-1,7-119 578,-8 65-4828,10-56-274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41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1 143 5843,'0'0'13590,"145"8"-13430,-107-8-112,-6 0-48,-9 0-128,-8-5-672,0 0-961,-3 0-1009,-4 0-1327,-1 2-978</inkml:trace>
  <inkml:trace contextRef="#ctx0" brushRef="#br0" timeOffset="190.98">216 0 6003,'0'0'11365,"-40"65"-10901,33-25 0,-1 3-256,8 0-208,0-6-48,0 3-576,0-2-720,3-8-994,14-5-1631,6-15-1378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3T16:46:16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2963 1 544,'0'0'12670,"-7"19"-11899,-4 9-512,1 0 0,1 1-1,2 0 1,-4 32 0,-44 483 3129,27-66-170,28-439-2885,0-39-315,0 1-1,0 0 1,0 0 0,0 0-1,0 0 1,0 0 0,0 0-1,1-1 1,-1 1 0,0 0-1,0 0 1,1 0 0,-1-1-1,0 1 1,1 0 0,-1 0-1,1-1 1,-1 1-1,1 0 1,-1-1 0,1 1-1,0 0 1,-1-1 0,1 1-1,0-1 1,0 1 0,-1-1-1,1 1 1,0-1 0,1 1-1,0-1 20,0 0-1,0 0 1,0 0-1,0 0 1,0 0-1,-1-1 1,1 1-1,0 0 1,0-1-1,0 0 1,0 1-1,0-1 1,-1 0-1,1 0 1,3-2-1,7-6 205,-1-1 0,14-13 0,54-56 514,-4-4-1,-3-2 0,108-171 1,132-331-779,-286 533-128,-25 53 26,0-1 1,0 0-1,0 0 1,0 0-1,1 1 1,-1-1-1,3-2 1,-4 3-153,1 1 1,-1 0-1,1-1 0,0 1 1,-1 0-1,1-1 1,0 1-1,0 0 0,-1 0 1,1 0-1,0 0 1,0-1-1,1 1 0,-2 55-10921,0-12 5177</inkml:trace>
  <inkml:trace contextRef="#ctx0" brushRef="#br0" timeOffset="439.71">3444 1485 576,'0'0'11958,"-18"24"-10099,-61 82-541,68-91-998,1 1-1,0 0 1,-11 27 0,10-18-1,2-6-203,0 0-1,1 1 1,1 0 0,1 1-1,1-1 1,1 1 0,1 0-1,-1 32 1,4-52-150,0 0 1,0-1-1,0 1 1,0 0-1,0-1 1,0 1-1,0 0 1,0-1-1,0 1 1,0 0-1,0-1 1,1 1-1,-1 0 1,0-1-1,0 1 1,1-1-1,-1 1 1,1 0-1,0-1 11,-1 1-1,1-1 1,0 0 0,-1 0 0,1 0-1,0 0 1,0 0 0,-1 0 0,1 0-1,0 0 1,-1 0 0,1 0-1,0 0 1,-1-1 0,1 1 0,1 0-1,1-2 12,0 1 0,0-1-1,1 0 1,-1 1 0,0-1 0,-1 0-1,1-1 1,0 1 0,0-1 0,-1 1-1,4-5 1,22-35 455,-20 28-331,-1-2 0,-1 1-1,0-1 1,-1 0-1,0 0 1,-2 0-1,1-1 1,-2 1-1,-1-1 1,0-26 0,-1 39-113,0 0 1,0 1 0,0-1-1,-1 1 1,1-1 0,-1 0-1,0 1 1,0-1 0,0 1-1,-1 0 1,1-1 0,-4-4-1,3 6-69,0-1 0,0 1-1,0 0 1,-1 0 0,1 1 0,-1-1-1,1 0 1,-1 1 0,0-1 0,1 1-1,-1 0 1,0 0 0,0 0 0,0 0-1,-3 0 1,-33-2-3502,39 3 3375,-1 0-1,1 0 1,0 0 0,-1 0 0,1 0 0,0 0 0,-1 0-1,1 0 1,-1 0 0,1 0 0,0 0 0,-1 0-1,1 0 1,0-1 0,-1 1 0,1 0 0,0 0 0,-1 0-1,1 0 1,0-1 0,-1 1 0,0-11-6340</inkml:trace>
  <inkml:trace contextRef="#ctx0" brushRef="#br0" timeOffset="-2076.08">11 1199 1393,'0'0'13048,"-1"-4"-11484,-2-10-1014,1-2 0,1 1 0,0-24 0,1 1-216,-3-190 1368,4 185-1288,-1 7-272,1 0 1,2 1-1,2 0 0,1 0 1,2 0-1,1 1 1,20-50-1,-10 44-205,0 0 0,3 1 0,1 1 0,2 1 0,2 1 0,1 1 0,2 2 0,1 1 0,47-39 0,-66 62-74,0 1 1,0 0-1,1 1 0,14-7 0,-18 11-56,0 0 1,0 0-1,0 1 1,0 0-1,0 0 0,0 1 1,12 0-1,-18 1 97,-1 0-1,1 1 0,-1-1 1,1 0-1,0 1 0,-1 0 1,1-1-1,-1 1 1,1 0-1,-1 0 0,0 1 1,0-1-1,1 0 0,-1 1 1,2 2-1,-1-1 8,0 0-1,0 0 1,0 0-1,-1 1 1,0-1 0,0 1-1,0 0 1,3 6-1,-1 4-14,0 1 0,-1 0 1,-1-1-1,2 20 0,-1 91-234,-3-97 348,-1-23 13,1 1 1,-1-1 0,0 0 0,-1 0 0,1 0 0,-1 0 0,0 0-1,0-1 1,0 1 0,-1 0 0,0-1 0,0 0 0,0 0 0,0 1 0,-1-2-1,1 1 1,-1 0 0,0-1 0,0 0 0,-5 3 0,-4 3 2,0-1 1,-1-1 0,0 0 0,0-1-1,-23 7 1,25-10-142,1-1 0,-17 2 0,5-2 207,22-1-62,0-1 0,0 0 1,-1 1-1,1-1 0,0 1 1,0-1-1,0 1 1,0 0-1,0-1 0,0 1 1,0 0-1,0 0 0,0 0 1,0 0-1,0 0 0,0 0 1,1 0-1,-1 0 0,0 0 1,1 0-1,-1 0 0,1 1 1,-1-1-1,1 0 1,0 0-1,-1 0 0,1 3 1,-1 4 1,0 0 0,0 0 0,2 12 0,-1-8-12,0-2-25,-1 33 212,2 0-1,2 0 1,12 61-1,-2-59-235,2 0 0,2 0 0,2-2 0,2 0 0,1-1 0,3-2 0,1 0 0,50 57 0,-42-49-818,-25-34-1427,1 0 1,15 17-1,-17-27-1874</inkml:trace>
  <inkml:trace contextRef="#ctx0" brushRef="#br0" timeOffset="-638.5">1407 1114 1889,'0'0'10175,"-21"-8"-9105,-64-20-110,80 26-843,1 1-1,-1 0 1,1 0-1,-1 0 1,0 0-1,1 1 0,-1-1 1,0 1-1,0 1 1,-6 0-1,9 0-59,-1 0 0,0 0 0,1 1 0,-1-1 0,1 1 0,-1-1 0,1 1 0,0 0 0,0 0-1,-3 4 1,-1-1 51,-19 20 138,1 1 0,1 2 0,-22 34 0,33-44-181,1 1 0,1 0 0,1 1 1,0 0-1,2 0 0,-8 31 0,12-37-32,1 1 0,1 0 0,0 0 0,1 0 0,3 26 0,-2-38-48,-1-1 0,1 0 1,0 1-1,-1-1 0,1 0 1,0 1-1,1-1 0,-1 0 0,0 0 1,0 0-1,1 0 0,-1 0 1,1 0-1,0-1 0,0 1 1,-1-1-1,1 1 0,0-1 0,0 1 1,1-1-1,-1 0 0,0 0 1,0 0-1,0 0 0,1 0 1,-1-1-1,5 2 0,5 0-204,1-1 0,0 0-1,0-1 1,13-1 0,-12 1 57,-3-1 116,-1-1 0,1 1 0,-1-2 0,1 0 0,-1 0 0,0 0 0,0-2 0,-1 1 0,1-1 0,-1 0 1,0-1-1,10-8 0,2-4 59,-1 0 0,0-1 0,27-35 0,-44 50 29,0 1 72,0-1 1,0 1-1,0-1 1,0 0-1,0 0 0,-1 0 1,0 0-1,0 0 1,0-1-1,-1 1 1,1-1-1,-1 1 1,0-1-1,1-7 1,-2 11-74,-1 0 0,1 0 1,0 0-1,-1 0 1,1 0-1,-1 0 0,1 0 1,-1 0-1,1 0 0,-1 0 1,1 0-1,-1 1 1,0-1-1,0 0 0,1 0 1,-1 1-1,0-1 1,0 1-1,0-1 0,0 0 1,0 1-1,0 0 1,1-1-1,-3 1 0,-27-10 93,24 8-91,-36-6-24,29 7-362,1-2-1,0 1 1,0-2 0,-17-6 0,28 10 71,0-1 1,0 1-1,0-1 1,0 0-1,0 1 1,0-1-1,0 0 1,0 0-1,1 1 1,-1-1-1,0 0 1,0 0-1,1 0 1,-1 0-1,1 0 1,-1 0-1,1 0 0,-1 0 1,1 0-1,0 0 1,-1 0-1,1 0 1,0-1-1,0 1 1,0 0-1,0-2 1,-1-18-7538</inkml:trace>
  <inkml:trace contextRef="#ctx0" brushRef="#br0" timeOffset="21672.97">419 2271 1153,'0'0'10660,"1"13"-9347,13 148 1472,16 246 822,-27-369-3265,19 161 1082,-21-196-1405,-1-1 1,1 1-1,0 0 0,0-1 0,0 1 0,0-1 0,0 1 0,0-1 0,4 4 0,-5-5-13,1-1 1,0 1 0,-1 0-1,1-1 1,0 1-1,0-1 1,-1 1-1,1-1 1,0 0-1,0 1 1,0-1-1,-1 0 1,1 0-1,0 1 1,0-1-1,0 0 1,0 0-1,0 0 1,-1 0-1,1 0 1,0 0-1,0 0 1,0 0 0,0-1-1,0 1 1,-1 0-1,1 0 1,0-1-1,0 1 1,0-1-1,-1 1 1,1-1-1,0 1 1,1-2-1,4-3 84,0-1 0,0 0 0,0-1-1,-1 1 1,0-1 0,8-15 0,-5 9 50,32-52 512,53-119 0,-87 171-631,24-56 108,-3 0-1,19-77 0,-45 138-160,0 0 0,0 0-1,-1-11 1,0 13-450,0 1-1,0-1 1,1 0-1,-1 1 1,1-1-1,0 1 1,3-6-1,1 1-692,1 0 0,1 0-1,-1 1 1,2 0-1,-1 0 1,1 1 0,0 0-1,14-10 1,8-2-3558</inkml:trace>
  <inkml:trace contextRef="#ctx0" brushRef="#br0" timeOffset="22530.47">585 3738 5074,'0'0'10611,"-2"3"-10203,0 0-336,1-2-57,1 0 0,-1 0 0,0 0 0,1 0 0,-1 0-1,1 0 1,-1 0 0,1 0 0,-1 1 0,1-1 0,0 0 0,0 0 0,0 0 0,-1 2 0,1-2-34,0-4-335,-1 0 173,1 0 0,0 0 1,0 0-1,0 1 0,0-1 0,1-5 0,-1-1-194,0-24-4481,0 30 3389,0-4 6092,0 7-4576,0 0 1,0 0-1,0 0 1,0 0-1,0 0 1,-1 0 0,1 0-1,0 0 1,0-1-1,0 1 1,0 0 0,0 0-1,0 0 1,0 0-1,0 0 1,-1 0 0,1 0-1,0 0 1,0 0-1,0 0 1,0 0-1,0 0 1,0 0 0,-1 0-1,1 0 1,0 0-1,0 0 1,0 0 0,0 0-1,0 0 1,0 0-1,0 0 1,-1 1 0,1-1-1,0 0 1,0 0-1,0 0 1,0 0-1,0 0 1,0 0 0,0 0-1,0 0 1,0 0-1,-1 0 1,1 1 0,0-1-1,0 0 1,0 0-1,0 0 1,0 0 0,0 0-1,0 0 1,0 0-1,0 1 1,0-1 0,0 0-1,-4 6 25,0 0 1,1 0-1,-1 1 0,1-1 1,0 1-1,1 0 0,-2 7 0,1-3 32,1 0-1,0 0 1,-1 22 0,2-16-122,2 19-203,0-35 175,-1-1 1,0 1-1,0 0 1,1-1-1,-1 1 1,1 0-1,-1-1 1,1 1-1,-1 0 1,1-1-1,-1 1 1,1-1-1,-1 1 1,1-1-1,0 1 1,-1-1-1,1 0 1,0 1-1,-1-1 1,1 0-1,0 0 1,-1 1-1,1-1 1,0 0-1,0 0 1,-1 0-1,2 0 1,25 1-869,-19-1 606,-5 0 260,1 0 1,-1 0-1,1 0 0,-1 0 1,0-1-1,1 1 0,-1-1 1,0 0-1,0 0 0,0 0 0,1 0 1,-1 0-1,0-1 0,0 1 1,-1-1-1,1 0 0,0 0 1,-1 0-1,1 0 0,-1-1 1,1 1-1,-1-1 0,2-2 1,2-1 106,-1-1 1,0 1 0,-1-1-1,1 1 1,-1-1 0,-1-1 0,1 1-1,2-10 1,-3 6 65,0-1-1,-1 1 1,-1-1 0,0 1-1,0-14 1,-1 21-78,-1 0 0,1 0 0,-1 0-1,0 0 1,0 1 0,0-1 0,-1 0 0,1 1 0,-1-1 0,0 1 0,0-1 0,0 1 0,0 0 0,-1 0 0,1 0 0,-1 0-1,0 0 1,0 1 0,0-1 0,-4-2 0,1 1-34,1 1-1,-1 0 0,0 0 1,0 0-1,0 1 1,0 0-1,-1 0 1,1 0-1,-1 1 0,1 0 1,-11 0-1,7 1-69,6-1-43,1 1 0,-1 0 0,0 0 1,0 0-1,1 1 0,-1-1 0,0 1 0,0 0 1,1 0-1,-7 3 0,3 2-736,0 0 0,0 0-1,1 1 1,0 0 0,0 0-1,-7 12 1,-5 11-5382</inkml:trace>
  <inkml:trace contextRef="#ctx0" brushRef="#br0" timeOffset="24110.71">1770 2592 4402,'0'0'5848,"-22"19"-5573,-70 57-171,74-61-94,12-10 1,-1 0 0,1 0 0,0 1 0,0 0 0,1 0 0,-6 9 0,10-15-10,0 2 16,-1 1 1,0 0-1,1 0 1,0 0-1,0 0 1,0 0-1,0 0 0,0 0 1,0 0-1,1 0 1,-1 1-1,1-1 1,0 0-1,0 0 0,0 1 1,1-1-1,-1 0 1,2 6-1,1-1 95,0-1 0,0 0 0,0 1 0,1-1 0,0 0 0,6 8 0,102 133 435,-104-139-477,-1 1 0,-1 0 0,0-1 1,0 2-1,-1-1 0,0 1 0,-1 0 0,0 0 0,-1 0 0,0 0 0,-1 1 1,0-1-1,0 20 0,-2-17 279,0 5 238,0 0 0,-4 21 0,3-34-479,-1 0 0,1 1 0,-1-1 0,-1 0 0,1 0 0,-1 0 0,0 0 0,-1-1 1,-6 11-1,2-7-19,0 0 1,0 0 0,-11 7 0,16-13-114,0-1 0,0 1 0,-1-1 1,1 0-1,-1 0 0,1-1 0,-1 1 1,0-1-1,1 0 0,-1 0 0,0 0 1,0 0-1,-4 0 0,21-1-2753,1 0 2506,6 0-10,25-3 0,-37 2 282,-1 0 0,1-1 0,-1 0 0,0-1-1,0 1 1,12-8 0,16-10 520,-2-3-1,0-1 1,-2-1-1,31-32 1,-17 9 843,68-91-1,-95 111-1188,-1-1-1,-2 0 0,21-57 1,-34 82-168,-2 3-48,1 0 0,-1 0 1,1-1-1,0 1 1,-1 0-1,1 0 0,0 0 1,0 0-1,0 0 1,1-2-1,0 1-395,-3 4 381,1 0 0,0 0 1,0-1-1,0 1 0,0 0 1,0 0-1,0-1 0,0 4 1,1-1-9,-1 3-82,0 0 1,0 0 0,1 0-1,0 0 1,4 13-1,-4-18 128,0 0-1,-1 0 1,1 0-1,1 0 0,-1 0 1,0 0-1,0 0 1,1-1-1,-1 1 0,1-1 1,-1 1-1,1-1 1,0 1-1,0-1 0,0 0 1,-1 0-1,1 1 1,0-2-1,0 1 0,1 0 1,-1 0-1,0-1 1,3 1-1,2 1 100,0-2-1,0 1 1,1-1 0,-1 0-1,0-1 1,0 0 0,0 0-1,0 0 1,0-1 0,0 0-1,0 0 1,0-1-1,0 0 1,9-6 0,14-9 50,-5 2-62,1 1 0,40-17-1,-60 30-72,1 0-1,-1 1 0,9-1 1,-12 1-9,-1 1-1,1 0 1,-1 0 0,0 0 0,1 0-1,-1 0 1,1 1 0,-1-1 0,0 1-1,1-1 1,-1 1 0,3 1 0,-2 1 3,0-1 1,-1 1 0,1 0 0,-1-1-1,1 1 1,-1 0 0,0 1 0,0-1-1,-1 0 1,1 0 0,1 5-1,11 40 55,-7-14 78,-1 1 1,-2 1-1,0 51 669,1-93 541,3-13-987,5-15-107,18-32-1,-25 56-245,-1 1-1,1-1 0,1 2 0,0-1 1,0 1-1,1 0 0,0 0 1,9-6-1,-12 11-16,0 1 0,0-1 0,1 1-1,-1 0 1,1 1 0,-1-1 0,1 1 0,0 0 0,0 0 0,-1 1 0,1 0-1,0 0 1,0 0 0,11 3 0,-14-2-40,1 0 1,-1 0-1,1 1 0,-1-1 0,0 1 0,0 0 1,0 0-1,0 0 0,0 0 0,-1 0 1,1 1-1,0-1 0,-1 1 0,0-1 1,0 1-1,0 0 0,3 6 0,1 1-321,0 1-1,-1 1 1,7 22-1,-5-8-1521,6 48-1,-8-5-4351,-4-36 1114</inkml:trace>
  <inkml:trace contextRef="#ctx0" brushRef="#br0" timeOffset="24382.49">2236 2505 10165,'0'0'8195,"-108"-25"-11812</inkml:trace>
  <inkml:trace contextRef="#ctx0" brushRef="#br0" timeOffset="25059.93">3758 3201 2353,'0'0'8092,"3"-21"-6820,29-142 1167,-15 81-1082,60-289 815,-68 311-1945,-2 0 0,-2-80 0,-8 143 168,2 0-361,-1 1 1,1 0 0,0 0-1,0 0 1,0-1 0,0 1-1,1 8 1,-2 9-14,-33 310 352,31-287-361,-11 352 276,15-393-312,0-1 1,0 1 0,0 0-1,0 0 1,1 0-1,0 0 1,-1 0 0,1 0-1,0-1 1,0 1-1,0 0 1,1-1 0,-1 1-1,1-1 1,0 1 0,-1-1-1,1 0 1,0 0-1,0 1 1,0-1 0,1-1-1,-1 1 1,0 0-1,1-1 1,-1 1 0,1-1-1,0 1 1,-1-1 0,1 0-1,0 0 1,0-1-1,0 1 1,4 0 0,8 1-1344,0-1 1,24 0 0,-4-1-2416,2 2-1639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1FD08-DA26-46E6-871C-C7C18041515E}" name="Table1" displayName="Table1" ref="C3:N30" totalsRowShown="0">
  <autoFilter ref="C3:N30" xr:uid="{E9D1FD08-DA26-46E6-871C-C7C18041515E}"/>
  <tableColumns count="12">
    <tableColumn id="1" xr3:uid="{226D35E1-A686-4178-B24D-DC2E06972AED}" name="l" dataDxfId="10"/>
    <tableColumn id="2" xr3:uid="{5E5B02C4-F8CB-4B25-B1DB-1ED34268111B}" name="V_max"/>
    <tableColumn id="3" xr3:uid="{37B4F152-E6DD-463B-ADF7-838C33C5EE29}" name="R" dataDxfId="9">
      <calculatedColumnFormula>$F$31*SIN(Table1[[#This Row],[l]]*PI()/180)</calculatedColumnFormula>
    </tableColumn>
    <tableColumn id="4" xr3:uid="{1220C02D-B529-4697-8DF0-803693E4A002}" name="V" dataDxfId="8">
      <calculatedColumnFormula>Table1[[#This Row],[V_max]]+$F$32*SIN(Table1[[#This Row],[l]]*PI()/180)</calculatedColumnFormula>
    </tableColumn>
    <tableColumn id="5" xr3:uid="{36A976D6-8CDF-490D-90A6-216519D0055D}" name="R_all" dataDxfId="7">
      <calculatedColumnFormula>$F$31*$F$32*SIN(Table1[[#This Row],[l]]*PI()/180)/($F$32*SIN(Table1[[#This Row],[l]]*PI()/180)+Table1[[#This Row],[V_max]])</calculatedColumnFormula>
    </tableColumn>
    <tableColumn id="6" xr3:uid="{10FFA054-E3CF-411C-BDB1-C33A3EB8406F}" name="R_pm" dataDxfId="6">
      <calculatedColumnFormula>SQRT(Table1[[#This Row],[R_all]]^2-$F$31^2*SIN(Table1[[#This Row],[l]]*PI()/180)^2)+$F$31*COS(Table1[[#This Row],[l]]*PI()/180)</calculatedColumnFormula>
    </tableColumn>
    <tableColumn id="7" xr3:uid="{A5CE5F1F-2B1A-42DD-8522-6B1F12FD695E}" name="x" dataDxfId="5">
      <calculatedColumnFormula>Table1[[#This Row],[R_pm]]*COS((270-Table1[[#This Row],[l]])*PI()/180)</calculatedColumnFormula>
    </tableColumn>
    <tableColumn id="8" xr3:uid="{687D391D-EB40-4D06-AA43-4064B9AAFBF3}" name="y" dataDxfId="4">
      <calculatedColumnFormula>Table1[[#This Row],[R_pm]]*SIN((270-Table1[[#This Row],[l]])*PI()/180)+$F$31</calculatedColumnFormula>
    </tableColumn>
    <tableColumn id="9" xr3:uid="{434CC0E5-2CDC-49CF-BA62-44666AC371DD}" name="Max allowed V" dataDxfId="3">
      <calculatedColumnFormula>$F$32*SIN(Table1[[#This Row],[l]]*PI()/180)*($F$31/Table1[[#This Row],[R]]-1)</calculatedColumnFormula>
    </tableColumn>
    <tableColumn id="10" xr3:uid="{21DBFACB-DDB1-47AF-9E61-18D188D8BE4F}" name="R_pm-" dataDxfId="2">
      <calculatedColumnFormula>-SQRT(Table1[[#This Row],[R_all]]^2-$F$31^2*SIN(Table1[[#This Row],[l]]*PI()/180)^2)+$F$31*COS(Table1[[#This Row],[l]]*PI()/180)</calculatedColumnFormula>
    </tableColumn>
    <tableColumn id="11" xr3:uid="{0192DE1F-9AAE-4F04-B57F-8BD7693DC579}" name="x-" dataDxfId="1">
      <calculatedColumnFormula>Table1[[#This Row],[R_pm-]]*COS((270-Table1[[#This Row],[l]])*PI()/180)</calculatedColumnFormula>
    </tableColumn>
    <tableColumn id="12" xr3:uid="{799ACB4D-6D67-4005-9A1F-1ABEA770884C}" name="y-" dataDxfId="0">
      <calculatedColumnFormula>Table1[[#This Row],[R_pm-]]*SIN((270-Table1[[#This Row],[l]])*PI()/180)+$F$31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2"/>
  <sheetViews>
    <sheetView tabSelected="1" topLeftCell="A29" zoomScaleNormal="100" workbookViewId="0">
      <selection activeCell="N5" sqref="N5"/>
    </sheetView>
  </sheetViews>
  <sheetFormatPr defaultRowHeight="14.25" x14ac:dyDescent="0.45"/>
  <cols>
    <col min="5" max="5" width="15.06640625" customWidth="1"/>
    <col min="11" max="11" width="15.33203125" customWidth="1"/>
  </cols>
  <sheetData>
    <row r="3" spans="3:14" x14ac:dyDescent="0.45">
      <c r="C3" s="1" t="s">
        <v>0</v>
      </c>
      <c r="D3" t="s">
        <v>1</v>
      </c>
      <c r="E3" t="s">
        <v>2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13</v>
      </c>
      <c r="M3" t="s">
        <v>14</v>
      </c>
      <c r="N3" t="s">
        <v>15</v>
      </c>
    </row>
    <row r="4" spans="3:14" x14ac:dyDescent="0.45">
      <c r="C4" s="1">
        <v>20</v>
      </c>
      <c r="E4">
        <f>$F$31*SIN(Table1[[#This Row],[l]]*PI()/180)</f>
        <v>2.9071712182681839</v>
      </c>
      <c r="F4">
        <f>Table1[[#This Row],[V_max]]+$F$32*SIN(Table1[[#This Row],[l]]*PI()/180)</f>
        <v>75.244431531647123</v>
      </c>
      <c r="G4">
        <f>$F$31*$F$32*SIN(Table1[[#This Row],[l]]*PI()/180)/($F$32*SIN(Table1[[#This Row],[l]]*PI()/180)+Table1[[#This Row],[V_max]])</f>
        <v>8.5</v>
      </c>
      <c r="H4" s="2">
        <f>SQRT(Table1[[#This Row],[R_all]]^2-$F$31^2*SIN(Table1[[#This Row],[l]]*PI()/180)^2)+$F$31*COS(Table1[[#This Row],[l]]*PI()/180)</f>
        <v>15.974774553360444</v>
      </c>
      <c r="I4" s="2">
        <f>Table1[[#This Row],[R_pm]]*COS((270-Table1[[#This Row],[l]])*PI()/180)</f>
        <v>-5.4636946823355954</v>
      </c>
      <c r="J4" s="2">
        <f>Table1[[#This Row],[R_pm]]*SIN((270-Table1[[#This Row],[l]])*PI()/180)+$F$31</f>
        <v>-6.5113777665113108</v>
      </c>
      <c r="K4" s="2">
        <f>$F$32*SIN(Table1[[#This Row],[l]]*PI()/180)*($F$31/Table1[[#This Row],[R]]-1)</f>
        <v>144.75556846835292</v>
      </c>
      <c r="L4" s="2">
        <f>-SQRT(Table1[[#This Row],[R_all]]^2-$F$31^2*SIN(Table1[[#This Row],[l]]*PI()/180)^2)+$F$31*COS(Table1[[#This Row],[l]]*PI()/180)</f>
        <v>0</v>
      </c>
      <c r="M4" s="2">
        <f>Table1[[#This Row],[R_pm-]]*COS((270-Table1[[#This Row],[l]])*PI()/180)</f>
        <v>0</v>
      </c>
      <c r="N4" s="2">
        <f>Table1[[#This Row],[R_pm-]]*SIN((270-Table1[[#This Row],[l]])*PI()/180)+$F$31</f>
        <v>8.5</v>
      </c>
    </row>
    <row r="5" spans="3:14" x14ac:dyDescent="0.45">
      <c r="C5" s="1">
        <v>25</v>
      </c>
      <c r="D5">
        <v>110</v>
      </c>
      <c r="E5" s="2">
        <f>$F$31*SIN(Table1[[#This Row],[l]]*PI()/180)</f>
        <v>3.5922552247959452</v>
      </c>
      <c r="F5" s="2">
        <f>Table1[[#This Row],[V_max]]+$F$32*SIN(Table1[[#This Row],[l]]*PI()/180)</f>
        <v>202.97601758295389</v>
      </c>
      <c r="G5" s="2">
        <f>$F$31*$F$32*SIN(Table1[[#This Row],[l]]*PI()/180)/($F$32*SIN(Table1[[#This Row],[l]]*PI()/180)+Table1[[#This Row],[V_max]])</f>
        <v>3.8935444633606693</v>
      </c>
      <c r="H5" s="2">
        <f>SQRT(Table1[[#This Row],[R_all]]^2-$F$31^2*SIN(Table1[[#This Row],[l]]*PI()/180)^2)+$F$31*COS(Table1[[#This Row],[l]]*PI()/180)</f>
        <v>9.2054120774383197</v>
      </c>
      <c r="I5" s="2">
        <f>Table1[[#This Row],[R_pm]]*COS((270-Table1[[#This Row],[l]])*PI()/180)</f>
        <v>-3.8903752507738281</v>
      </c>
      <c r="J5" s="2">
        <f>Table1[[#This Row],[R_pm]]*SIN((270-Table1[[#This Row],[l]])*PI()/180)+$F$31</f>
        <v>0.15706335133642746</v>
      </c>
      <c r="K5" s="2">
        <f>$F$32*SIN(Table1[[#This Row],[l]]*PI()/180)*($F$31/Table1[[#This Row],[R]]-1)</f>
        <v>127.02398241704611</v>
      </c>
      <c r="L5" s="2">
        <f>-SQRT(Table1[[#This Row],[R_all]]^2-$F$31^2*SIN(Table1[[#This Row],[l]]*PI()/180)^2)+$F$31*COS(Table1[[#This Row],[l]]*PI()/180)</f>
        <v>6.2018203021847285</v>
      </c>
      <c r="M5" s="2">
        <f>Table1[[#This Row],[R_pm-]]*COS((270-Table1[[#This Row],[l]])*PI()/180)</f>
        <v>-2.6210025157374925</v>
      </c>
      <c r="N5" s="2">
        <f>Table1[[#This Row],[R_pm-]]*SIN((270-Table1[[#This Row],[l]])*PI()/180)+$F$31</f>
        <v>2.8792419663279922</v>
      </c>
    </row>
    <row r="6" spans="3:14" x14ac:dyDescent="0.45">
      <c r="C6" s="1"/>
      <c r="E6" s="2"/>
      <c r="F6" s="2"/>
      <c r="G6" s="2"/>
      <c r="H6" s="2"/>
      <c r="I6" s="2"/>
      <c r="J6" s="2">
        <f>Table1[[#This Row],[R_pm]]*SIN((270-Table1[[#This Row],[l]])*PI()/180)+$F$31</f>
        <v>8.5</v>
      </c>
      <c r="K6" s="2"/>
      <c r="L6" s="2">
        <f>-SQRT(Table1[[#This Row],[R_all]]^2-$F$31^2*SIN(Table1[[#This Row],[l]]*PI()/180)^2)+$F$31*COS(Table1[[#This Row],[l]]*PI()/180)</f>
        <v>8.5</v>
      </c>
      <c r="M6" s="2">
        <f>Table1[[#This Row],[R_pm-]]*COS((270-Table1[[#This Row],[l]])*PI()/180)</f>
        <v>-1.5620642800084905E-15</v>
      </c>
      <c r="N6" s="2">
        <f>Table1[[#This Row],[R_pm-]]*SIN((270-Table1[[#This Row],[l]])*PI()/180)+$F$31</f>
        <v>0</v>
      </c>
    </row>
    <row r="7" spans="3:14" x14ac:dyDescent="0.45">
      <c r="C7" s="1">
        <v>35</v>
      </c>
      <c r="D7">
        <v>58</v>
      </c>
      <c r="E7">
        <f>$F$31*SIN(Table1[[#This Row],[l]]*PI()/180)</f>
        <v>4.8753997089838919</v>
      </c>
      <c r="F7">
        <f>Table1[[#This Row],[V_max]]+$F$32*SIN(Table1[[#This Row],[l]]*PI()/180)</f>
        <v>184.18681599723013</v>
      </c>
      <c r="G7">
        <f>$F$31*$F$32*SIN(Table1[[#This Row],[l]]*PI()/180)/($F$32*SIN(Table1[[#This Row],[l]]*PI()/180)+Table1[[#This Row],[V_max]])</f>
        <v>5.8233697681846355</v>
      </c>
      <c r="H7" s="2">
        <f>SQRT(Table1[[#This Row],[R_all]]^2-$F$31^2*SIN(Table1[[#This Row],[l]]*PI()/180)^2)+$F$31*COS(Table1[[#This Row],[l]]*PI()/180)</f>
        <v>10.147460826177149</v>
      </c>
      <c r="I7" s="2">
        <f>Table1[[#This Row],[R_pm]]*COS((270-Table1[[#This Row],[l]])*PI()/180)</f>
        <v>-5.8203444186905342</v>
      </c>
      <c r="J7" s="2">
        <f>Table1[[#This Row],[R_pm]]*SIN((270-Table1[[#This Row],[l]])*PI()/180)+$F$31</f>
        <v>0.18768671989452912</v>
      </c>
      <c r="K7" s="2">
        <f>$F$32*SIN(Table1[[#This Row],[l]]*PI()/180)*($F$31/Table1[[#This Row],[R]]-1)</f>
        <v>93.813184002769844</v>
      </c>
      <c r="L7" s="2">
        <f>-SQRT(Table1[[#This Row],[R_all]]^2-$F$31^2*SIN(Table1[[#This Row],[l]]*PI()/180)^2)+$F$31*COS(Table1[[#This Row],[l]]*PI()/180)</f>
        <v>3.7781239267357121</v>
      </c>
      <c r="M7" s="2">
        <f>Table1[[#This Row],[R_pm-]]*COS((270-Table1[[#This Row],[l]])*PI()/180)</f>
        <v>-2.1670428579896917</v>
      </c>
      <c r="N7" s="2">
        <f>Table1[[#This Row],[R_pm-]]*SIN((270-Table1[[#This Row],[l]])*PI()/180)+$F$31</f>
        <v>5.4051420618372887</v>
      </c>
    </row>
    <row r="8" spans="3:14" x14ac:dyDescent="0.45">
      <c r="C8" s="1">
        <v>40</v>
      </c>
      <c r="D8">
        <v>47</v>
      </c>
      <c r="E8">
        <f>$F$31*SIN(Table1[[#This Row],[l]]*PI()/180)</f>
        <v>5.4636946823355839</v>
      </c>
      <c r="F8">
        <f>Table1[[#This Row],[V_max]]+$F$32*SIN(Table1[[#This Row],[l]]*PI()/180)</f>
        <v>188.41327413103863</v>
      </c>
      <c r="G8">
        <f>$F$31*$F$32*SIN(Table1[[#This Row],[l]]*PI()/180)/($F$32*SIN(Table1[[#This Row],[l]]*PI()/180)+Table1[[#This Row],[V_max]])</f>
        <v>6.379661070365171</v>
      </c>
      <c r="H8" s="2">
        <f>SQRT(Table1[[#This Row],[R_all]]^2-$F$31^2*SIN(Table1[[#This Row],[l]]*PI()/180)^2)+$F$31*COS(Table1[[#This Row],[l]]*PI()/180)</f>
        <v>9.8050255605158192</v>
      </c>
      <c r="I8" s="2">
        <f>Table1[[#This Row],[R_pm]]*COS((270-Table1[[#This Row],[l]])*PI()/180)</f>
        <v>-6.3025489429593851</v>
      </c>
      <c r="J8" s="2">
        <f>Table1[[#This Row],[R_pm]]*SIN((270-Table1[[#This Row],[l]])*PI()/180)+$F$31</f>
        <v>0.98891465472731532</v>
      </c>
      <c r="K8" s="2">
        <f>$F$32*SIN(Table1[[#This Row],[l]]*PI()/180)*($F$31/Table1[[#This Row],[R]]-1)</f>
        <v>78.586725868961338</v>
      </c>
      <c r="L8" s="2">
        <f>-SQRT(Table1[[#This Row],[R_all]]^2-$F$31^2*SIN(Table1[[#This Row],[l]]*PI()/180)^2)+$F$31*COS(Table1[[#This Row],[l]]*PI()/180)</f>
        <v>3.2177299725068078</v>
      </c>
      <c r="M8" s="2">
        <f>Table1[[#This Row],[R_pm-]]*COS((270-Table1[[#This Row],[l]])*PI()/180)</f>
        <v>-2.0683169576443854</v>
      </c>
      <c r="N8" s="2">
        <f>Table1[[#This Row],[R_pm-]]*SIN((270-Table1[[#This Row],[l]])*PI()/180)+$F$31</f>
        <v>6.035075835103779</v>
      </c>
    </row>
    <row r="9" spans="3:14" x14ac:dyDescent="0.45">
      <c r="C9" s="1">
        <v>45</v>
      </c>
      <c r="D9">
        <v>42</v>
      </c>
      <c r="E9">
        <f>$F$31*SIN(Table1[[#This Row],[l]]*PI()/180)</f>
        <v>6.0104076400856536</v>
      </c>
      <c r="F9">
        <f>Table1[[#This Row],[V_max]]+$F$32*SIN(Table1[[#This Row],[l]]*PI()/180)</f>
        <v>197.56349186104043</v>
      </c>
      <c r="G9">
        <f>$F$31*$F$32*SIN(Table1[[#This Row],[l]]*PI()/180)/($F$32*SIN(Table1[[#This Row],[l]]*PI()/180)+Table1[[#This Row],[V_max]])</f>
        <v>6.6929859781426533</v>
      </c>
      <c r="H9" s="2">
        <f>SQRT(Table1[[#This Row],[R_all]]^2-$F$31^2*SIN(Table1[[#This Row],[l]]*PI()/180)^2)+$F$31*COS(Table1[[#This Row],[l]]*PI()/180)</f>
        <v>8.9550742262400487</v>
      </c>
      <c r="I9" s="2">
        <f>Table1[[#This Row],[R_pm]]*COS((270-Table1[[#This Row],[l]])*PI()/180)</f>
        <v>-6.3321937114032147</v>
      </c>
      <c r="J9" s="2">
        <f>Table1[[#This Row],[R_pm]]*SIN((270-Table1[[#This Row],[l]])*PI()/180)+$F$31</f>
        <v>2.167806288596787</v>
      </c>
      <c r="K9" s="2">
        <f>$F$32*SIN(Table1[[#This Row],[l]]*PI()/180)*($F$31/Table1[[#This Row],[R]]-1)</f>
        <v>64.436508138959553</v>
      </c>
      <c r="L9" s="2">
        <f>-SQRT(Table1[[#This Row],[R_all]]^2-$F$31^2*SIN(Table1[[#This Row],[l]]*PI()/180)^2)+$F$31*COS(Table1[[#This Row],[l]]*PI()/180)</f>
        <v>3.0657410539312604</v>
      </c>
      <c r="M9" s="2">
        <f>Table1[[#This Row],[R_pm-]]*COS((270-Table1[[#This Row],[l]])*PI()/180)</f>
        <v>-2.1678062885967879</v>
      </c>
      <c r="N9" s="2">
        <f>Table1[[#This Row],[R_pm-]]*SIN((270-Table1[[#This Row],[l]])*PI()/180)+$F$31</f>
        <v>6.332193711403213</v>
      </c>
    </row>
    <row r="10" spans="3:14" x14ac:dyDescent="0.45">
      <c r="C10" s="1">
        <v>50</v>
      </c>
      <c r="D10">
        <v>40</v>
      </c>
      <c r="E10">
        <f>$F$31*SIN(Table1[[#This Row],[l]]*PI()/180)</f>
        <v>6.5113777665113135</v>
      </c>
      <c r="F10">
        <f>Table1[[#This Row],[V_max]]+$F$32*SIN(Table1[[#This Row],[l]]*PI()/180)</f>
        <v>208.52977748617516</v>
      </c>
      <c r="G10">
        <f>$F$31*$F$32*SIN(Table1[[#This Row],[l]]*PI()/180)/($F$32*SIN(Table1[[#This Row],[l]]*PI()/180)+Table1[[#This Row],[V_max]])</f>
        <v>6.8695374152377786</v>
      </c>
      <c r="H10" s="2">
        <f>SQRT(Table1[[#This Row],[R_all]]^2-$F$31^2*SIN(Table1[[#This Row],[l]]*PI()/180)^2)+$F$31*COS(Table1[[#This Row],[l]]*PI()/180)</f>
        <v>7.6528734966707415</v>
      </c>
      <c r="I10" s="2">
        <f>Table1[[#This Row],[R_pm]]*COS((270-Table1[[#This Row],[l]])*PI()/180)</f>
        <v>-5.8624412160171238</v>
      </c>
      <c r="J10" s="2">
        <f>Table1[[#This Row],[R_pm]]*SIN((270-Table1[[#This Row],[l]])*PI()/180)+$F$31</f>
        <v>3.5808277378415463</v>
      </c>
      <c r="K10" s="2">
        <f>$F$32*SIN(Table1[[#This Row],[l]]*PI()/180)*($F$31/Table1[[#This Row],[R]]-1)</f>
        <v>51.470222513824822</v>
      </c>
      <c r="L10" s="2">
        <f>-SQRT(Table1[[#This Row],[R_all]]^2-$F$31^2*SIN(Table1[[#This Row],[l]]*PI()/180)^2)+$F$31*COS(Table1[[#This Row],[l]]*PI()/180)</f>
        <v>3.274515868000428</v>
      </c>
      <c r="M10" s="2">
        <f>Table1[[#This Row],[R_pm-]]*COS((270-Table1[[#This Row],[l]])*PI()/180)</f>
        <v>-2.5084246845866449</v>
      </c>
      <c r="N10" s="2">
        <f>Table1[[#This Row],[R_pm-]]*SIN((270-Table1[[#This Row],[l]])*PI()/180)+$F$31</f>
        <v>6.3951817723273621</v>
      </c>
    </row>
    <row r="11" spans="3:14" x14ac:dyDescent="0.45">
      <c r="C11" s="1"/>
      <c r="E11" s="2"/>
      <c r="F11" s="2"/>
      <c r="G11" s="2"/>
      <c r="H11" s="2"/>
      <c r="I11" s="2"/>
      <c r="J11" s="2">
        <f>Table1[[#This Row],[R_pm]]*SIN((270-Table1[[#This Row],[l]])*PI()/180)+$F$31</f>
        <v>8.5</v>
      </c>
      <c r="K11" s="2"/>
      <c r="L11" s="2">
        <f>-SQRT(Table1[[#This Row],[R_all]]^2-$F$31^2*SIN(Table1[[#This Row],[l]]*PI()/180)^2)+$F$31*COS(Table1[[#This Row],[l]]*PI()/180)</f>
        <v>8.5</v>
      </c>
      <c r="M11" s="2">
        <f>Table1[[#This Row],[R_pm-]]*COS((270-Table1[[#This Row],[l]])*PI()/180)</f>
        <v>-1.5620642800084905E-15</v>
      </c>
      <c r="N11" s="2">
        <f>Table1[[#This Row],[R_pm-]]*SIN((270-Table1[[#This Row],[l]])*PI()/180)+$F$31</f>
        <v>0</v>
      </c>
    </row>
    <row r="12" spans="3:14" x14ac:dyDescent="0.45">
      <c r="C12" s="1">
        <v>60</v>
      </c>
      <c r="D12">
        <v>27</v>
      </c>
      <c r="E12">
        <f>$F$31*SIN(Table1[[#This Row],[l]]*PI()/180)</f>
        <v>7.3612159321677284</v>
      </c>
      <c r="F12">
        <f>Table1[[#This Row],[V_max]]+$F$32*SIN(Table1[[#This Row],[l]]*PI()/180)</f>
        <v>217.52558883257649</v>
      </c>
      <c r="G12">
        <f>$F$31*$F$32*SIN(Table1[[#This Row],[l]]*PI()/180)/($F$32*SIN(Table1[[#This Row],[l]]*PI()/180)+Table1[[#This Row],[V_max]])</f>
        <v>7.4449517124321414</v>
      </c>
      <c r="H12" s="2">
        <f>SQRT(Table1[[#This Row],[R_all]]^2-$F$31^2*SIN(Table1[[#This Row],[l]]*PI()/180)^2)+$F$31*COS(Table1[[#This Row],[l]]*PI()/180)</f>
        <v>5.3634657607875873</v>
      </c>
      <c r="I12" s="2">
        <f>Table1[[#This Row],[R_pm]]*COS((270-Table1[[#This Row],[l]])*PI()/180)</f>
        <v>-4.6448976011700811</v>
      </c>
      <c r="J12" s="2">
        <f>Table1[[#This Row],[R_pm]]*SIN((270-Table1[[#This Row],[l]])*PI()/180)+$F$31</f>
        <v>5.8182671196062064</v>
      </c>
      <c r="K12" s="2">
        <f>$F$32*SIN(Table1[[#This Row],[l]]*PI()/180)*($F$31/Table1[[#This Row],[R]]-1)</f>
        <v>29.474411167423483</v>
      </c>
      <c r="L12" s="2">
        <f>-SQRT(Table1[[#This Row],[R_all]]^2-$F$31^2*SIN(Table1[[#This Row],[l]]*PI()/180)^2)+$F$31*COS(Table1[[#This Row],[l]]*PI()/180)</f>
        <v>3.1365342392124145</v>
      </c>
      <c r="M12" s="2">
        <f>Table1[[#This Row],[R_pm-]]*COS((270-Table1[[#This Row],[l]])*PI()/180)</f>
        <v>-2.7163183309976482</v>
      </c>
      <c r="N12" s="2">
        <f>Table1[[#This Row],[R_pm-]]*SIN((270-Table1[[#This Row],[l]])*PI()/180)+$F$31</f>
        <v>6.9317328803937919</v>
      </c>
    </row>
    <row r="13" spans="3:14" x14ac:dyDescent="0.45">
      <c r="C13" s="1"/>
      <c r="E13" s="2"/>
      <c r="F13" s="2"/>
      <c r="G13" s="2"/>
      <c r="H13" s="2"/>
      <c r="I13" s="2"/>
      <c r="J13" s="2">
        <f>Table1[[#This Row],[R_pm]]*SIN((270-Table1[[#This Row],[l]])*PI()/180)+$F$31</f>
        <v>8.5</v>
      </c>
      <c r="K13" s="2"/>
      <c r="L13" s="2">
        <f>-SQRT(Table1[[#This Row],[R_all]]^2-$F$31^2*SIN(Table1[[#This Row],[l]]*PI()/180)^2)+$F$31*COS(Table1[[#This Row],[l]]*PI()/180)</f>
        <v>8.5</v>
      </c>
      <c r="M13" s="2">
        <f>Table1[[#This Row],[R_pm-]]*COS((270-Table1[[#This Row],[l]])*PI()/180)</f>
        <v>-1.5620642800084905E-15</v>
      </c>
      <c r="N13" s="2">
        <f>Table1[[#This Row],[R_pm-]]*SIN((270-Table1[[#This Row],[l]])*PI()/180)+$F$31</f>
        <v>0</v>
      </c>
    </row>
    <row r="14" spans="3:14" x14ac:dyDescent="0.45">
      <c r="C14" s="1">
        <v>70</v>
      </c>
      <c r="E14">
        <f>$F$31*SIN(Table1[[#This Row],[l]]*PI()/180)</f>
        <v>7.987387276680221</v>
      </c>
      <c r="F14">
        <f>Table1[[#This Row],[V_max]]+$F$32*SIN(Table1[[#This Row],[l]]*PI()/180)</f>
        <v>206.73237657289982</v>
      </c>
      <c r="G14">
        <f>$F$31*$F$32*SIN(Table1[[#This Row],[l]]*PI()/180)/($F$32*SIN(Table1[[#This Row],[l]]*PI()/180)+Table1[[#This Row],[V_max]])</f>
        <v>8.5</v>
      </c>
      <c r="H14" s="2">
        <f>SQRT(Table1[[#This Row],[R_all]]^2-$F$31^2*SIN(Table1[[#This Row],[l]]*PI()/180)^2)+$F$31*COS(Table1[[#This Row],[l]]*PI()/180)</f>
        <v>5.8143424365363714</v>
      </c>
      <c r="I14" s="2">
        <f>Table1[[#This Row],[R_pm]]*COS((270-Table1[[#This Row],[l]])*PI()/180)</f>
        <v>-5.4636946823355874</v>
      </c>
      <c r="J14" s="2">
        <f>Table1[[#This Row],[R_pm]]*SIN((270-Table1[[#This Row],[l]])*PI()/180)+$F$31</f>
        <v>6.5113777665113126</v>
      </c>
      <c r="K14" s="2">
        <f>$F$32*SIN(Table1[[#This Row],[l]]*PI()/180)*($F$31/Table1[[#This Row],[R]]-1)</f>
        <v>13.267623427100181</v>
      </c>
      <c r="L14" s="2">
        <f>-SQRT(Table1[[#This Row],[R_all]]^2-$F$31^2*SIN(Table1[[#This Row],[l]]*PI()/180)^2)+$F$31*COS(Table1[[#This Row],[l]]*PI()/180)</f>
        <v>0</v>
      </c>
      <c r="M14" s="2">
        <f>Table1[[#This Row],[R_pm-]]*COS((270-Table1[[#This Row],[l]])*PI()/180)</f>
        <v>0</v>
      </c>
      <c r="N14" s="2">
        <f>Table1[[#This Row],[R_pm-]]*SIN((270-Table1[[#This Row],[l]])*PI()/180)+$F$31</f>
        <v>8.5</v>
      </c>
    </row>
    <row r="15" spans="3:14" x14ac:dyDescent="0.45">
      <c r="C15" s="1">
        <v>75</v>
      </c>
      <c r="E15">
        <f>$F$31*SIN(Table1[[#This Row],[l]]*PI()/180)</f>
        <v>8.2103695234570804</v>
      </c>
      <c r="F15">
        <f>Table1[[#This Row],[V_max]]+$F$32*SIN(Table1[[#This Row],[l]]*PI()/180)</f>
        <v>212.50368178359503</v>
      </c>
      <c r="G15">
        <f>$F$31*$F$32*SIN(Table1[[#This Row],[l]]*PI()/180)/($F$32*SIN(Table1[[#This Row],[l]]*PI()/180)+Table1[[#This Row],[V_max]])</f>
        <v>8.5</v>
      </c>
      <c r="H15" s="2">
        <f>SQRT(Table1[[#This Row],[R_all]]^2-$F$31^2*SIN(Table1[[#This Row],[l]]*PI()/180)^2)+$F$31*COS(Table1[[#This Row],[l]]*PI()/180)</f>
        <v>4.3999237667428499</v>
      </c>
      <c r="I15" s="2">
        <f>Table1[[#This Row],[R_pm]]*COS((270-Table1[[#This Row],[l]])*PI()/180)</f>
        <v>-4.2499999999999973</v>
      </c>
      <c r="J15" s="2">
        <f>Table1[[#This Row],[R_pm]]*SIN((270-Table1[[#This Row],[l]])*PI()/180)+$F$31</f>
        <v>7.3612159321677311</v>
      </c>
      <c r="K15" s="2">
        <f>$F$32*SIN(Table1[[#This Row],[l]]*PI()/180)*($F$31/Table1[[#This Row],[R]]-1)</f>
        <v>7.4963182164049575</v>
      </c>
      <c r="L15" s="2">
        <f>-SQRT(Table1[[#This Row],[R_all]]^2-$F$31^2*SIN(Table1[[#This Row],[l]]*PI()/180)^2)+$F$31*COS(Table1[[#This Row],[l]]*PI()/180)</f>
        <v>0</v>
      </c>
      <c r="M15" s="2">
        <f>Table1[[#This Row],[R_pm-]]*COS((270-Table1[[#This Row],[l]])*PI()/180)</f>
        <v>0</v>
      </c>
      <c r="N15" s="2">
        <f>Table1[[#This Row],[R_pm-]]*SIN((270-Table1[[#This Row],[l]])*PI()/180)+$F$31</f>
        <v>8.5</v>
      </c>
    </row>
    <row r="16" spans="3:14" x14ac:dyDescent="0.45">
      <c r="C16" s="1">
        <v>80</v>
      </c>
      <c r="E16">
        <f>$F$31*SIN(Table1[[#This Row],[l]]*PI()/180)</f>
        <v>8.3708659006037678</v>
      </c>
      <c r="F16">
        <f>Table1[[#This Row],[V_max]]+$F$32*SIN(Table1[[#This Row],[l]]*PI()/180)</f>
        <v>216.65770566268577</v>
      </c>
      <c r="G16">
        <f>$F$31*$F$32*SIN(Table1[[#This Row],[l]]*PI()/180)/($F$32*SIN(Table1[[#This Row],[l]]*PI()/180)+Table1[[#This Row],[V_max]])</f>
        <v>8.5</v>
      </c>
      <c r="H16" s="2">
        <f>SQRT(Table1[[#This Row],[R_all]]^2-$F$31^2*SIN(Table1[[#This Row],[l]]*PI()/180)^2)+$F$31*COS(Table1[[#This Row],[l]]*PI()/180)</f>
        <v>2.9520190203378167</v>
      </c>
      <c r="I16" s="2">
        <f>Table1[[#This Row],[R_pm]]*COS((270-Table1[[#This Row],[l]])*PI()/180)</f>
        <v>-2.9071712182681848</v>
      </c>
      <c r="J16" s="2">
        <f>Table1[[#This Row],[R_pm]]*SIN((270-Table1[[#This Row],[l]])*PI()/180)+$F$31</f>
        <v>7.987387276680221</v>
      </c>
      <c r="K16" s="2">
        <f>$F$32*SIN(Table1[[#This Row],[l]]*PI()/180)*($F$31/Table1[[#This Row],[R]]-1)</f>
        <v>3.3422943373142568</v>
      </c>
      <c r="L16" s="2">
        <f>-SQRT(Table1[[#This Row],[R_all]]^2-$F$31^2*SIN(Table1[[#This Row],[l]]*PI()/180)^2)+$F$31*COS(Table1[[#This Row],[l]]*PI()/180)</f>
        <v>0</v>
      </c>
      <c r="M16" s="2">
        <f>Table1[[#This Row],[R_pm-]]*COS((270-Table1[[#This Row],[l]])*PI()/180)</f>
        <v>0</v>
      </c>
      <c r="N16" s="2">
        <f>Table1[[#This Row],[R_pm-]]*SIN((270-Table1[[#This Row],[l]])*PI()/180)+$F$31</f>
        <v>8.5</v>
      </c>
    </row>
    <row r="17" spans="2:14" x14ac:dyDescent="0.45">
      <c r="C17" s="1">
        <v>85</v>
      </c>
      <c r="E17">
        <f>$F$31*SIN(Table1[[#This Row],[l]]*PI()/180)</f>
        <v>8.467654933779837</v>
      </c>
      <c r="F17">
        <f>Table1[[#This Row],[V_max]]+$F$32*SIN(Table1[[#This Row],[l]]*PI()/180)</f>
        <v>219.16283358018401</v>
      </c>
      <c r="G17">
        <f>$F$31*$F$32*SIN(Table1[[#This Row],[l]]*PI()/180)/($F$32*SIN(Table1[[#This Row],[l]]*PI()/180)+Table1[[#This Row],[V_max]])</f>
        <v>8.5</v>
      </c>
      <c r="H17" s="2">
        <f>SQRT(Table1[[#This Row],[R_all]]^2-$F$31^2*SIN(Table1[[#This Row],[l]]*PI()/180)^2)+$F$31*COS(Table1[[#This Row],[l]]*PI()/180)</f>
        <v>1.4816476267101848</v>
      </c>
      <c r="I17" s="2">
        <f>Table1[[#This Row],[R_pm]]*COS((270-Table1[[#This Row],[l]])*PI()/180)</f>
        <v>-1.4760095101689039</v>
      </c>
      <c r="J17" s="2">
        <f>Table1[[#This Row],[R_pm]]*SIN((270-Table1[[#This Row],[l]])*PI()/180)+$F$31</f>
        <v>8.3708659006037696</v>
      </c>
      <c r="K17" s="2">
        <f>$F$32*SIN(Table1[[#This Row],[l]]*PI()/180)*($F$31/Table1[[#This Row],[R]]-1)</f>
        <v>0.83716641981597628</v>
      </c>
      <c r="L17" s="2">
        <f>-SQRT(Table1[[#This Row],[R_all]]^2-$F$31^2*SIN(Table1[[#This Row],[l]]*PI()/180)^2)+$F$31*COS(Table1[[#This Row],[l]]*PI()/180)</f>
        <v>3.6637359812630166E-15</v>
      </c>
      <c r="M17" s="2">
        <f>Table1[[#This Row],[R_pm-]]*COS((270-Table1[[#This Row],[l]])*PI()/180)</f>
        <v>-3.6497943597421763E-15</v>
      </c>
      <c r="N17" s="2">
        <f>Table1[[#This Row],[R_pm-]]*SIN((270-Table1[[#This Row],[l]])*PI()/180)+$F$31</f>
        <v>8.5</v>
      </c>
    </row>
    <row r="18" spans="2:14" x14ac:dyDescent="0.45">
      <c r="C18" s="1">
        <v>89</v>
      </c>
      <c r="E18">
        <f>$F$31*SIN(Table1[[#This Row],[l]]*PI()/180)</f>
        <v>8.4987054088293252</v>
      </c>
      <c r="F18">
        <f>Table1[[#This Row],[V_max]]+$F$32*SIN(Table1[[#This Row],[l]]*PI()/180)</f>
        <v>219.96649293440609</v>
      </c>
      <c r="G18">
        <f>$F$31*$F$32*SIN(Table1[[#This Row],[l]]*PI()/180)/($F$32*SIN(Table1[[#This Row],[l]]*PI()/180)+Table1[[#This Row],[V_max]])</f>
        <v>8.5</v>
      </c>
      <c r="H18" s="2">
        <f>SQRT(Table1[[#This Row],[R_all]]^2-$F$31^2*SIN(Table1[[#This Row],[l]]*PI()/180)^2)+$F$31*COS(Table1[[#This Row],[l]]*PI()/180)</f>
        <v>0.29669090943378207</v>
      </c>
      <c r="I18" s="2">
        <f>Table1[[#This Row],[R_pm]]*COS((270-Table1[[#This Row],[l]])*PI()/180)</f>
        <v>-0.29664572197122063</v>
      </c>
      <c r="J18" s="2">
        <f>Table1[[#This Row],[R_pm]]*SIN((270-Table1[[#This Row],[l]])*PI()/180)+$F$31</f>
        <v>8.4948220296623145</v>
      </c>
      <c r="K18" s="2">
        <f>$F$32*SIN(Table1[[#This Row],[l]]*PI()/180)*($F$31/Table1[[#This Row],[R]]-1)</f>
        <v>3.3507065593945042E-2</v>
      </c>
      <c r="L18" s="2">
        <f>-SQRT(Table1[[#This Row],[R_all]]^2-$F$31^2*SIN(Table1[[#This Row],[l]]*PI()/180)^2)+$F$31*COS(Table1[[#This Row],[l]]*PI()/180)</f>
        <v>3.5332847758695607E-14</v>
      </c>
      <c r="M18" s="2">
        <f>Table1[[#This Row],[R_pm-]]*COS((270-Table1[[#This Row],[l]])*PI()/180)</f>
        <v>-3.532746639484347E-14</v>
      </c>
      <c r="N18" s="2">
        <f>Table1[[#This Row],[R_pm-]]*SIN((270-Table1[[#This Row],[l]])*PI()/180)+$F$31</f>
        <v>8.5</v>
      </c>
    </row>
    <row r="19" spans="2:14" x14ac:dyDescent="0.45">
      <c r="C19" s="1">
        <v>25</v>
      </c>
      <c r="D19">
        <v>48</v>
      </c>
      <c r="E19" s="2">
        <f>$F$31*SIN(Table1[[#This Row],[l]]*PI()/180)</f>
        <v>3.5922552247959452</v>
      </c>
      <c r="F19" s="2">
        <f>Table1[[#This Row],[V_max]]+$F$32*SIN(Table1[[#This Row],[l]]*PI()/180)</f>
        <v>140.97601758295389</v>
      </c>
      <c r="G19" s="2">
        <f>$F$31*$F$32*SIN(Table1[[#This Row],[l]]*PI()/180)/($F$32*SIN(Table1[[#This Row],[l]]*PI()/180)+Table1[[#This Row],[V_max]])</f>
        <v>5.6058907252794086</v>
      </c>
      <c r="H19" s="2">
        <f>SQRT(Table1[[#This Row],[R_all]]^2-$F$31^2*SIN(Table1[[#This Row],[l]]*PI()/180)^2)+$F$31*COS(Table1[[#This Row],[l]]*PI()/180)</f>
        <v>12.007302194122239</v>
      </c>
      <c r="I19" s="2">
        <f>Table1[[#This Row],[R_pm]]*COS((270-Table1[[#This Row],[l]])*PI()/180)</f>
        <v>-5.0745051814752333</v>
      </c>
      <c r="J19" s="2">
        <f>Table1[[#This Row],[R_pm]]*SIN((270-Table1[[#This Row],[l]])*PI()/180)+$F$31</f>
        <v>-2.3823114798352361</v>
      </c>
      <c r="K19" s="2">
        <f>$F$32*SIN(Table1[[#This Row],[l]]*PI()/180)*($F$31/Table1[[#This Row],[R]]-1)</f>
        <v>127.02398241704611</v>
      </c>
      <c r="L19" s="2">
        <f>-SQRT(Table1[[#This Row],[R_all]]^2-$F$31^2*SIN(Table1[[#This Row],[l]]*PI()/180)^2)+$F$31*COS(Table1[[#This Row],[l]]*PI()/180)</f>
        <v>3.3999301855008088</v>
      </c>
      <c r="M19" s="2">
        <f>Table1[[#This Row],[R_pm-]]*COS((270-Table1[[#This Row],[l]])*PI()/180)</f>
        <v>-1.4368725850360873</v>
      </c>
      <c r="N19" s="2">
        <f>Table1[[#This Row],[R_pm-]]*SIN((270-Table1[[#This Row],[l]])*PI()/180)+$F$31</f>
        <v>5.4186167974996557</v>
      </c>
    </row>
    <row r="20" spans="2:14" x14ac:dyDescent="0.45">
      <c r="C20" s="1">
        <v>35</v>
      </c>
      <c r="D20">
        <v>49</v>
      </c>
      <c r="E20" s="2">
        <f>$F$31*SIN(Table1[[#This Row],[l]]*PI()/180)</f>
        <v>4.8753997089838919</v>
      </c>
      <c r="F20" s="2">
        <f>Table1[[#This Row],[V_max]]+$F$32*SIN(Table1[[#This Row],[l]]*PI()/180)</f>
        <v>175.18681599723013</v>
      </c>
      <c r="G20" s="2">
        <f>$F$31*$F$32*SIN(Table1[[#This Row],[l]]*PI()/180)/($F$32*SIN(Table1[[#This Row],[l]]*PI()/180)+Table1[[#This Row],[V_max]])</f>
        <v>6.1225379882091966</v>
      </c>
      <c r="H20" s="2">
        <f>SQRT(Table1[[#This Row],[R_all]]^2-$F$31^2*SIN(Table1[[#This Row],[l]]*PI()/180)^2)+$F$31*COS(Table1[[#This Row],[l]]*PI()/180)</f>
        <v>10.666297350761784</v>
      </c>
      <c r="I20" s="2">
        <f>Table1[[#This Row],[R_pm]]*COS((270-Table1[[#This Row],[l]])*PI()/180)</f>
        <v>-6.1179368235105516</v>
      </c>
      <c r="J20" s="2">
        <f>Table1[[#This Row],[R_pm]]*SIN((270-Table1[[#This Row],[l]])*PI()/180)+$F$31</f>
        <v>-0.23731927987077128</v>
      </c>
      <c r="K20" s="2">
        <f>$F$32*SIN(Table1[[#This Row],[l]]*PI()/180)*($F$31/Table1[[#This Row],[R]]-1)</f>
        <v>93.813184002769844</v>
      </c>
      <c r="L20" s="2">
        <f>-SQRT(Table1[[#This Row],[R_all]]^2-$F$31^2*SIN(Table1[[#This Row],[l]]*PI()/180)^2)+$F$31*COS(Table1[[#This Row],[l]]*PI()/180)</f>
        <v>3.2592874021510756</v>
      </c>
      <c r="M20" s="2">
        <f>Table1[[#This Row],[R_pm-]]*COS((270-Table1[[#This Row],[l]])*PI()/180)</f>
        <v>-1.8694504531696736</v>
      </c>
      <c r="N20" s="2">
        <f>Table1[[#This Row],[R_pm-]]*SIN((270-Table1[[#This Row],[l]])*PI()/180)+$F$31</f>
        <v>5.83014806160259</v>
      </c>
    </row>
    <row r="21" spans="2:14" x14ac:dyDescent="0.45">
      <c r="C21" s="1">
        <v>40</v>
      </c>
      <c r="D21">
        <v>35</v>
      </c>
      <c r="E21" s="2">
        <f>$F$31*SIN(Table1[[#This Row],[l]]*PI()/180)</f>
        <v>5.4636946823355839</v>
      </c>
      <c r="F21" s="2">
        <f>Table1[[#This Row],[V_max]]+$F$32*SIN(Table1[[#This Row],[l]]*PI()/180)</f>
        <v>176.41327413103863</v>
      </c>
      <c r="G21" s="2">
        <f>$F$31*$F$32*SIN(Table1[[#This Row],[l]]*PI()/180)/($F$32*SIN(Table1[[#This Row],[l]]*PI()/180)+Table1[[#This Row],[V_max]])</f>
        <v>6.8136189639617539</v>
      </c>
      <c r="H21" s="2">
        <f>SQRT(Table1[[#This Row],[R_all]]^2-$F$31^2*SIN(Table1[[#This Row],[l]]*PI()/180)^2)+$F$31*COS(Table1[[#This Row],[l]]*PI()/180)</f>
        <v>10.58242723861026</v>
      </c>
      <c r="I21" s="2">
        <f>Table1[[#This Row],[R_pm]]*COS((270-Table1[[#This Row],[l]])*PI()/180)</f>
        <v>-6.8022531093880154</v>
      </c>
      <c r="J21" s="2">
        <f>Table1[[#This Row],[R_pm]]*SIN((270-Table1[[#This Row],[l]])*PI()/180)+$F$31</f>
        <v>0.39339041915170014</v>
      </c>
      <c r="K21" s="2">
        <f>$F$32*SIN(Table1[[#This Row],[l]]*PI()/180)*($F$31/Table1[[#This Row],[R]]-1)</f>
        <v>78.586725868961338</v>
      </c>
      <c r="L21" s="2">
        <f>-SQRT(Table1[[#This Row],[R_all]]^2-$F$31^2*SIN(Table1[[#This Row],[l]]*PI()/180)^2)+$F$31*COS(Table1[[#This Row],[l]]*PI()/180)</f>
        <v>2.4403282944123674</v>
      </c>
      <c r="M21" s="2">
        <f>Table1[[#This Row],[R_pm-]]*COS((270-Table1[[#This Row],[l]])*PI()/180)</f>
        <v>-1.5686127912157555</v>
      </c>
      <c r="N21" s="2">
        <f>Table1[[#This Row],[R_pm-]]*SIN((270-Table1[[#This Row],[l]])*PI()/180)+$F$31</f>
        <v>6.6306000706793924</v>
      </c>
    </row>
    <row r="22" spans="2:14" x14ac:dyDescent="0.45">
      <c r="C22" s="1">
        <v>40</v>
      </c>
      <c r="D22">
        <v>27</v>
      </c>
      <c r="E22" s="2">
        <f>$F$31*SIN(Table1[[#This Row],[l]]*PI()/180)</f>
        <v>5.4636946823355839</v>
      </c>
      <c r="F22" s="2">
        <f>Table1[[#This Row],[V_max]]+$F$32*SIN(Table1[[#This Row],[l]]*PI()/180)</f>
        <v>168.41327413103863</v>
      </c>
      <c r="G22" s="2">
        <f>$F$31*$F$32*SIN(Table1[[#This Row],[l]]*PI()/180)/($F$32*SIN(Table1[[#This Row],[l]]*PI()/180)+Table1[[#This Row],[V_max]])</f>
        <v>7.1372808130229028</v>
      </c>
      <c r="H22" s="2">
        <f>SQRT(Table1[[#This Row],[R_all]]^2-$F$31^2*SIN(Table1[[#This Row],[l]]*PI()/180)^2)+$F$31*COS(Table1[[#This Row],[l]]*PI()/180)</f>
        <v>11.103634055326513</v>
      </c>
      <c r="I22" s="2">
        <f>Table1[[#This Row],[R_pm]]*COS((270-Table1[[#This Row],[l]])*PI()/180)</f>
        <v>-7.137278393257386</v>
      </c>
      <c r="J22" s="2">
        <f>Table1[[#This Row],[R_pm]]*SIN((270-Table1[[#This Row],[l]])*PI()/180)+$F$31</f>
        <v>-5.8771665095171954E-3</v>
      </c>
      <c r="K22" s="2">
        <f>$F$32*SIN(Table1[[#This Row],[l]]*PI()/180)*($F$31/Table1[[#This Row],[R]]-1)</f>
        <v>78.586725868961338</v>
      </c>
      <c r="L22" s="2">
        <f>-SQRT(Table1[[#This Row],[R_all]]^2-$F$31^2*SIN(Table1[[#This Row],[l]]*PI()/180)^2)+$F$31*COS(Table1[[#This Row],[l]]*PI()/180)</f>
        <v>1.9191214776961152</v>
      </c>
      <c r="M22" s="2">
        <f>Table1[[#This Row],[R_pm-]]*COS((270-Table1[[#This Row],[l]])*PI()/180)</f>
        <v>-1.2335875073463853</v>
      </c>
      <c r="N22" s="2">
        <f>Table1[[#This Row],[R_pm-]]*SIN((270-Table1[[#This Row],[l]])*PI()/180)+$F$31</f>
        <v>7.0298676563406097</v>
      </c>
    </row>
    <row r="23" spans="2:14" x14ac:dyDescent="0.45">
      <c r="C23" s="1">
        <v>45</v>
      </c>
      <c r="D23">
        <v>30</v>
      </c>
      <c r="E23" s="2">
        <f>$F$31*SIN(Table1[[#This Row],[l]]*PI()/180)</f>
        <v>6.0104076400856536</v>
      </c>
      <c r="F23" s="2">
        <f>Table1[[#This Row],[V_max]]+$F$32*SIN(Table1[[#This Row],[l]]*PI()/180)</f>
        <v>185.56349186104043</v>
      </c>
      <c r="G23" s="2">
        <f>$F$31*$F$32*SIN(Table1[[#This Row],[l]]*PI()/180)/($F$32*SIN(Table1[[#This Row],[l]]*PI()/180)+Table1[[#This Row],[V_max]])</f>
        <v>7.1258072779156523</v>
      </c>
      <c r="H23" s="2">
        <f>SQRT(Table1[[#This Row],[R_all]]^2-$F$31^2*SIN(Table1[[#This Row],[l]]*PI()/180)^2)+$F$31*COS(Table1[[#This Row],[l]]*PI()/180)</f>
        <v>9.8382176356308477</v>
      </c>
      <c r="I23" s="2">
        <f>Table1[[#This Row],[R_pm]]*COS((270-Table1[[#This Row],[l]])*PI()/180)</f>
        <v>-6.9566704049436563</v>
      </c>
      <c r="J23" s="2">
        <f>Table1[[#This Row],[R_pm]]*SIN((270-Table1[[#This Row],[l]])*PI()/180)+$F$31</f>
        <v>1.5433295950563455</v>
      </c>
      <c r="K23" s="2">
        <f>$F$32*SIN(Table1[[#This Row],[l]]*PI()/180)*($F$31/Table1[[#This Row],[R]]-1)</f>
        <v>64.436508138959553</v>
      </c>
      <c r="L23" s="2">
        <f>-SQRT(Table1[[#This Row],[R_all]]^2-$F$31^2*SIN(Table1[[#This Row],[l]]*PI()/180)^2)+$F$31*COS(Table1[[#This Row],[l]]*PI()/180)</f>
        <v>2.1825976445404622</v>
      </c>
      <c r="M23" s="2">
        <f>Table1[[#This Row],[R_pm-]]*COS((270-Table1[[#This Row],[l]])*PI()/180)</f>
        <v>-1.543329595056347</v>
      </c>
      <c r="N23" s="2">
        <f>Table1[[#This Row],[R_pm-]]*SIN((270-Table1[[#This Row],[l]])*PI()/180)+$F$31</f>
        <v>6.9566704049436536</v>
      </c>
    </row>
    <row r="24" spans="2:14" x14ac:dyDescent="0.45">
      <c r="C24" s="1">
        <v>45</v>
      </c>
      <c r="D24">
        <v>8</v>
      </c>
      <c r="E24" s="2">
        <f>$F$31*SIN(Table1[[#This Row],[l]]*PI()/180)</f>
        <v>6.0104076400856536</v>
      </c>
      <c r="F24" s="2">
        <f>Table1[[#This Row],[V_max]]+$F$32*SIN(Table1[[#This Row],[l]]*PI()/180)</f>
        <v>163.56349186104043</v>
      </c>
      <c r="G24" s="2">
        <f>$F$31*$F$32*SIN(Table1[[#This Row],[l]]*PI()/180)/($F$32*SIN(Table1[[#This Row],[l]]*PI()/180)+Table1[[#This Row],[V_max]])</f>
        <v>8.0842593036729067</v>
      </c>
      <c r="H24" s="2">
        <f>SQRT(Table1[[#This Row],[R_all]]^2-$F$31^2*SIN(Table1[[#This Row],[l]]*PI()/180)^2)+$F$31*COS(Table1[[#This Row],[l]]*PI()/180)</f>
        <v>11.416908217078314</v>
      </c>
      <c r="I24" s="2">
        <f>Table1[[#This Row],[R_pm]]*COS((270-Table1[[#This Row],[l]])*PI()/180)</f>
        <v>-8.0729732204804936</v>
      </c>
      <c r="J24" s="2">
        <f>Table1[[#This Row],[R_pm]]*SIN((270-Table1[[#This Row],[l]])*PI()/180)+$F$31</f>
        <v>0.42702677951950818</v>
      </c>
      <c r="K24" s="2">
        <f>$F$32*SIN(Table1[[#This Row],[l]]*PI()/180)*($F$31/Table1[[#This Row],[R]]-1)</f>
        <v>64.436508138959553</v>
      </c>
      <c r="L24" s="2">
        <f>-SQRT(Table1[[#This Row],[R_all]]^2-$F$31^2*SIN(Table1[[#This Row],[l]]*PI()/180)^2)+$F$31*COS(Table1[[#This Row],[l]]*PI()/180)</f>
        <v>0.60390706309299524</v>
      </c>
      <c r="M24" s="2">
        <f>Table1[[#This Row],[R_pm-]]*COS((270-Table1[[#This Row],[l]])*PI()/180)</f>
        <v>-0.42702677951950924</v>
      </c>
      <c r="N24" s="2">
        <f>Table1[[#This Row],[R_pm-]]*SIN((270-Table1[[#This Row],[l]])*PI()/180)+$F$31</f>
        <v>8.07297322048049</v>
      </c>
    </row>
    <row r="25" spans="2:14" x14ac:dyDescent="0.45">
      <c r="C25" s="1">
        <v>50</v>
      </c>
      <c r="D25">
        <v>32</v>
      </c>
      <c r="E25" s="2">
        <f>$F$31*SIN(Table1[[#This Row],[l]]*PI()/180)</f>
        <v>6.5113777665113135</v>
      </c>
      <c r="F25" s="2">
        <f>Table1[[#This Row],[V_max]]+$F$32*SIN(Table1[[#This Row],[l]]*PI()/180)</f>
        <v>200.52977748617516</v>
      </c>
      <c r="G25" s="2">
        <f>$F$31*$F$32*SIN(Table1[[#This Row],[l]]*PI()/180)/($F$32*SIN(Table1[[#This Row],[l]]*PI()/180)+Table1[[#This Row],[V_max]])</f>
        <v>7.1435929695341525</v>
      </c>
      <c r="H25" s="2">
        <f>SQRT(Table1[[#This Row],[R_all]]^2-$F$31^2*SIN(Table1[[#This Row],[l]]*PI()/180)^2)+$F$31*COS(Table1[[#This Row],[l]]*PI()/180)</f>
        <v>8.4018710038248017</v>
      </c>
      <c r="I25" s="2">
        <f>Table1[[#This Row],[R_pm]]*COS((270-Table1[[#This Row],[l]])*PI()/180)</f>
        <v>-6.4362065942824591</v>
      </c>
      <c r="J25" s="2">
        <f>Table1[[#This Row],[R_pm]]*SIN((270-Table1[[#This Row],[l]])*PI()/180)+$F$31</f>
        <v>3.0993814205568118</v>
      </c>
      <c r="K25" s="2">
        <f>$F$32*SIN(Table1[[#This Row],[l]]*PI()/180)*($F$31/Table1[[#This Row],[R]]-1)</f>
        <v>51.470222513824822</v>
      </c>
      <c r="L25" s="2">
        <f>-SQRT(Table1[[#This Row],[R_all]]^2-$F$31^2*SIN(Table1[[#This Row],[l]]*PI()/180)^2)+$F$31*COS(Table1[[#This Row],[l]]*PI()/180)</f>
        <v>2.5255183608463674</v>
      </c>
      <c r="M25" s="2">
        <f>Table1[[#This Row],[R_pm-]]*COS((270-Table1[[#This Row],[l]])*PI()/180)</f>
        <v>-1.9346593063213096</v>
      </c>
      <c r="N25" s="2">
        <f>Table1[[#This Row],[R_pm-]]*SIN((270-Table1[[#This Row],[l]])*PI()/180)+$F$31</f>
        <v>6.8766280896120966</v>
      </c>
    </row>
    <row r="26" spans="2:14" x14ac:dyDescent="0.45">
      <c r="C26" s="1">
        <v>50</v>
      </c>
      <c r="D26">
        <v>15</v>
      </c>
      <c r="E26" s="2">
        <f>$F$31*SIN(Table1[[#This Row],[l]]*PI()/180)</f>
        <v>6.5113777665113135</v>
      </c>
      <c r="F26" s="2">
        <f>Table1[[#This Row],[V_max]]+$F$32*SIN(Table1[[#This Row],[l]]*PI()/180)</f>
        <v>183.52977748617516</v>
      </c>
      <c r="G26" s="2">
        <f>$F$31*$F$32*SIN(Table1[[#This Row],[l]]*PI()/180)/($F$32*SIN(Table1[[#This Row],[l]]*PI()/180)+Table1[[#This Row],[V_max]])</f>
        <v>7.8052898458965094</v>
      </c>
      <c r="H26" s="2">
        <f>SQRT(Table1[[#This Row],[R_all]]^2-$F$31^2*SIN(Table1[[#This Row],[l]]*PI()/180)^2)+$F$31*COS(Table1[[#This Row],[l]]*PI()/180)</f>
        <v>9.7677055048402508</v>
      </c>
      <c r="I26" s="2">
        <f>Table1[[#This Row],[R_pm]]*COS((270-Table1[[#This Row],[l]])*PI()/180)</f>
        <v>-7.4824965240055263</v>
      </c>
      <c r="J26" s="2">
        <f>Table1[[#This Row],[R_pm]]*SIN((270-Table1[[#This Row],[l]])*PI()/180)+$F$31</f>
        <v>2.2214399264216844</v>
      </c>
      <c r="K26" s="2">
        <f>$F$32*SIN(Table1[[#This Row],[l]]*PI()/180)*($F$31/Table1[[#This Row],[R]]-1)</f>
        <v>51.470222513824822</v>
      </c>
      <c r="L26" s="2">
        <f>-SQRT(Table1[[#This Row],[R_all]]^2-$F$31^2*SIN(Table1[[#This Row],[l]]*PI()/180)^2)+$F$31*COS(Table1[[#This Row],[l]]*PI()/180)</f>
        <v>1.1596838598309187</v>
      </c>
      <c r="M26" s="2">
        <f>Table1[[#This Row],[R_pm-]]*COS((270-Table1[[#This Row],[l]])*PI()/180)</f>
        <v>-0.88836937659824311</v>
      </c>
      <c r="N26" s="2">
        <f>Table1[[#This Row],[R_pm-]]*SIN((270-Table1[[#This Row],[l]])*PI()/180)+$F$31</f>
        <v>7.7545695837472239</v>
      </c>
    </row>
    <row r="27" spans="2:14" x14ac:dyDescent="0.45">
      <c r="C27" s="1">
        <v>50</v>
      </c>
      <c r="D27">
        <v>6</v>
      </c>
      <c r="E27" s="2">
        <f>$F$31*SIN(Table1[[#This Row],[l]]*PI()/180)</f>
        <v>6.5113777665113135</v>
      </c>
      <c r="F27" s="2">
        <f>Table1[[#This Row],[V_max]]+$F$32*SIN(Table1[[#This Row],[l]]*PI()/180)</f>
        <v>174.52977748617516</v>
      </c>
      <c r="G27" s="2">
        <f>$F$31*$F$32*SIN(Table1[[#This Row],[l]]*PI()/180)/($F$32*SIN(Table1[[#This Row],[l]]*PI()/180)+Table1[[#This Row],[V_max]])</f>
        <v>8.2077862543883668</v>
      </c>
      <c r="H27" s="2">
        <f>SQRT(Table1[[#This Row],[R_all]]^2-$F$31^2*SIN(Table1[[#This Row],[l]]*PI()/180)^2)+$F$31*COS(Table1[[#This Row],[l]]*PI()/180)</f>
        <v>10.46066524253591</v>
      </c>
      <c r="I27" s="2">
        <f>Table1[[#This Row],[R_pm]]*COS((270-Table1[[#This Row],[l]])*PI()/180)</f>
        <v>-8.0133344803724711</v>
      </c>
      <c r="J27" s="2">
        <f>Table1[[#This Row],[R_pm]]*SIN((270-Table1[[#This Row],[l]])*PI()/180)+$F$31</f>
        <v>1.77601399301928</v>
      </c>
      <c r="K27" s="2">
        <f>$F$32*SIN(Table1[[#This Row],[l]]*PI()/180)*($F$31/Table1[[#This Row],[R]]-1)</f>
        <v>51.470222513824822</v>
      </c>
      <c r="L27" s="2">
        <f>-SQRT(Table1[[#This Row],[R_all]]^2-$F$31^2*SIN(Table1[[#This Row],[l]]*PI()/180)^2)+$F$31*COS(Table1[[#This Row],[l]]*PI()/180)</f>
        <v>0.46672412213525849</v>
      </c>
      <c r="M27" s="2">
        <f>Table1[[#This Row],[R_pm-]]*COS((270-Table1[[#This Row],[l]])*PI()/180)</f>
        <v>-0.35753142023129797</v>
      </c>
      <c r="N27" s="2">
        <f>Table1[[#This Row],[R_pm-]]*SIN((270-Table1[[#This Row],[l]])*PI()/180)+$F$31</f>
        <v>8.1999955171496293</v>
      </c>
    </row>
    <row r="28" spans="2:14" x14ac:dyDescent="0.45">
      <c r="B28" t="s">
        <v>12</v>
      </c>
      <c r="C28" s="1">
        <v>30</v>
      </c>
      <c r="D28">
        <v>100</v>
      </c>
      <c r="E28" s="2">
        <f>$F$31*SIN(Table1[[#This Row],[l]]*PI()/180)</f>
        <v>4.2499999999999991</v>
      </c>
      <c r="F28" s="2">
        <f>Table1[[#This Row],[V_max]]+$F$32*SIN(Table1[[#This Row],[l]]*PI()/180)</f>
        <v>210</v>
      </c>
      <c r="G28" s="2">
        <f>$F$31*$F$32*SIN(Table1[[#This Row],[l]]*PI()/180)/($F$32*SIN(Table1[[#This Row],[l]]*PI()/180)+Table1[[#This Row],[V_max]])</f>
        <v>4.4523809523809517</v>
      </c>
      <c r="H28" s="2">
        <f>SQRT(Table1[[#This Row],[R_all]]^2-$F$31^2*SIN(Table1[[#This Row],[l]]*PI()/180)^2)+$F$31*COS(Table1[[#This Row],[l]]*PI()/180)</f>
        <v>8.6883165858955138</v>
      </c>
      <c r="I28" s="2">
        <f>Table1[[#This Row],[R_pm]]*COS((270-Table1[[#This Row],[l]])*PI()/180)</f>
        <v>-4.3441582929477605</v>
      </c>
      <c r="J28" s="2">
        <f>Table1[[#This Row],[R_pm]]*SIN((270-Table1[[#This Row],[l]])*PI()/180)+$F$31</f>
        <v>0.97569712049280444</v>
      </c>
      <c r="K28" s="2">
        <f>$F$32*SIN(Table1[[#This Row],[l]]*PI()/180)*($F$31/Table1[[#This Row],[R]]-1)</f>
        <v>110.00000000000003</v>
      </c>
      <c r="L28" s="2">
        <f>-SQRT(Table1[[#This Row],[R_all]]^2-$F$31^2*SIN(Table1[[#This Row],[l]]*PI()/180)^2)+$F$31*COS(Table1[[#This Row],[l]]*PI()/180)</f>
        <v>6.0341152784399448</v>
      </c>
      <c r="M28" s="2">
        <f>Table1[[#This Row],[R_pm-]]*COS((270-Table1[[#This Row],[l]])*PI()/180)</f>
        <v>-3.0170576392199751</v>
      </c>
      <c r="N28" s="2">
        <f>Table1[[#This Row],[R_pm-]]*SIN((270-Table1[[#This Row],[l]])*PI()/180)+$F$31</f>
        <v>3.2743028795071982</v>
      </c>
    </row>
    <row r="29" spans="2:14" x14ac:dyDescent="0.45">
      <c r="B29" t="s">
        <v>12</v>
      </c>
      <c r="C29" s="1">
        <v>55</v>
      </c>
      <c r="D29">
        <v>34</v>
      </c>
      <c r="E29" s="2">
        <f>$F$31*SIN(Table1[[#This Row],[l]]*PI()/180)</f>
        <v>6.9627923764564299</v>
      </c>
      <c r="F29" s="2">
        <f>Table1[[#This Row],[V_max]]+$F$32*SIN(Table1[[#This Row],[l]]*PI()/180)</f>
        <v>214.2134497435782</v>
      </c>
      <c r="G29" s="2">
        <f>$F$31*$F$32*SIN(Table1[[#This Row],[l]]*PI()/180)/($F$32*SIN(Table1[[#This Row],[l]]*PI()/180)+Table1[[#This Row],[V_max]])</f>
        <v>7.1508783629321861</v>
      </c>
      <c r="H29" s="2">
        <f>SQRT(Table1[[#This Row],[R_all]]^2-$F$31^2*SIN(Table1[[#This Row],[l]]*PI()/180)^2)+$F$31*COS(Table1[[#This Row],[l]]*PI()/180)</f>
        <v>6.5046890276169957</v>
      </c>
      <c r="I29" s="2">
        <f>Table1[[#This Row],[R_pm]]*COS((270-Table1[[#This Row],[l]])*PI()/180)</f>
        <v>-5.3283293144366377</v>
      </c>
      <c r="J29" s="2">
        <f>Table1[[#This Row],[R_pm]]*SIN((270-Table1[[#This Row],[l]])*PI()/180)+$F$31</f>
        <v>4.7690636479676947</v>
      </c>
      <c r="K29" s="2">
        <f>$F$32*SIN(Table1[[#This Row],[l]]*PI()/180)*($F$31/Table1[[#This Row],[R]]-1)</f>
        <v>39.786550256421805</v>
      </c>
      <c r="L29" s="2">
        <f>-SQRT(Table1[[#This Row],[R_all]]^2-$F$31^2*SIN(Table1[[#This Row],[l]]*PI()/180)^2)+$F$31*COS(Table1[[#This Row],[l]]*PI()/180)</f>
        <v>3.2461103903507897</v>
      </c>
      <c r="M29" s="2">
        <f>Table1[[#This Row],[R_pm-]]*COS((270-Table1[[#This Row],[l]])*PI()/180)</f>
        <v>-2.6590579622435873</v>
      </c>
      <c r="N29" s="2">
        <f>Table1[[#This Row],[R_pm-]]*SIN((270-Table1[[#This Row],[l]])*PI()/180)+$F$31</f>
        <v>6.6381075703004919</v>
      </c>
    </row>
    <row r="30" spans="2:14" x14ac:dyDescent="0.45">
      <c r="B30" t="s">
        <v>12</v>
      </c>
      <c r="C30" s="1">
        <v>65</v>
      </c>
      <c r="D30">
        <v>14</v>
      </c>
      <c r="E30" s="2">
        <f>$F$31*SIN(Table1[[#This Row],[l]]*PI()/180)</f>
        <v>7.7036161898115241</v>
      </c>
      <c r="F30" s="2">
        <f>Table1[[#This Row],[V_max]]+$F$32*SIN(Table1[[#This Row],[l]]*PI()/180)</f>
        <v>213.387713148063</v>
      </c>
      <c r="G30" s="2">
        <f>$F$31*$F$32*SIN(Table1[[#This Row],[l]]*PI()/180)/($F$32*SIN(Table1[[#This Row],[l]]*PI()/180)+Table1[[#This Row],[V_max]])</f>
        <v>7.9423296531725338</v>
      </c>
      <c r="H30" s="2">
        <f>SQRT(Table1[[#This Row],[R_all]]^2-$F$31^2*SIN(Table1[[#This Row],[l]]*PI()/180)^2)+$F$31*COS(Table1[[#This Row],[l]]*PI()/180)</f>
        <v>5.5248436237411287</v>
      </c>
      <c r="I30" s="2">
        <f>Table1[[#This Row],[R_pm]]*COS((270-Table1[[#This Row],[l]])*PI()/180)</f>
        <v>-5.0072087983563689</v>
      </c>
      <c r="J30" s="2">
        <f>Table1[[#This Row],[R_pm]]*SIN((270-Table1[[#This Row],[l]])*PI()/180)+$F$31</f>
        <v>6.1651001913453385</v>
      </c>
      <c r="K30" s="2">
        <f>$F$32*SIN(Table1[[#This Row],[l]]*PI()/180)*($F$31/Table1[[#This Row],[R]]-1)</f>
        <v>20.612286851937043</v>
      </c>
      <c r="L30" s="2">
        <f>-SQRT(Table1[[#This Row],[R_all]]^2-$F$31^2*SIN(Table1[[#This Row],[l]]*PI()/180)^2)+$F$31*COS(Table1[[#This Row],[l]]*PI()/180)</f>
        <v>1.6596668258507621</v>
      </c>
      <c r="M30" s="2">
        <f>Table1[[#This Row],[R_pm-]]*COS((270-Table1[[#This Row],[l]])*PI()/180)</f>
        <v>-1.5041689681549455</v>
      </c>
      <c r="N30" s="2">
        <f>Table1[[#This Row],[R_pm-]]*SIN((270-Table1[[#This Row],[l]])*PI()/180)+$F$31</f>
        <v>7.7985944909902472</v>
      </c>
    </row>
    <row r="31" spans="2:14" x14ac:dyDescent="0.45">
      <c r="E31" t="s">
        <v>3</v>
      </c>
      <c r="F31" t="s">
        <v>4</v>
      </c>
    </row>
    <row r="32" spans="2:14" x14ac:dyDescent="0.45">
      <c r="E32" t="s">
        <v>5</v>
      </c>
      <c r="F32">
        <v>220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37AD-E40E-4F26-B85D-511BA23516B1}">
  <dimension ref="A1"/>
  <sheetViews>
    <sheetView topLeftCell="A7" workbookViewId="0">
      <selection activeCell="H7" sqref="H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Singh</dc:creator>
  <cp:lastModifiedBy>Pratyush Singh</cp:lastModifiedBy>
  <dcterms:created xsi:type="dcterms:W3CDTF">2015-06-05T18:17:20Z</dcterms:created>
  <dcterms:modified xsi:type="dcterms:W3CDTF">2025-04-23T22:31:51Z</dcterms:modified>
</cp:coreProperties>
</file>