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1_{CAF0E461-E9EC-4BDC-9550-DBE4C7C0B138}" xr6:coauthVersionLast="47" xr6:coauthVersionMax="47" xr10:uidLastSave="{00000000-0000-0000-0000-000000000000}"/>
  <bookViews>
    <workbookView xWindow="-108" yWindow="-108" windowWidth="23256" windowHeight="12456" xr2:uid="{CDA37E35-B081-43D0-AFA9-CF29DD585D4A}"/>
  </bookViews>
  <sheets>
    <sheet name="Sheet1" sheetId="1" r:id="rId1"/>
  </sheets>
  <definedNames>
    <definedName name="_xlnm._FilterDatabase" localSheetId="0" hidden="1">Sheet1!$AE$3:$AF$19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U5" i="1"/>
  <c r="U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S4" i="1"/>
  <c r="S5" i="1"/>
  <c r="S6" i="1"/>
  <c r="S7" i="1"/>
  <c r="S8" i="1"/>
  <c r="S9" i="1"/>
  <c r="Z9" i="1" s="1"/>
  <c r="S10" i="1"/>
  <c r="S11" i="1"/>
  <c r="S12" i="1"/>
  <c r="S13" i="1"/>
  <c r="S14" i="1"/>
  <c r="S15" i="1"/>
  <c r="S16" i="1"/>
  <c r="AA16" i="1" s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P4" i="1"/>
  <c r="Q4" i="1" s="1"/>
  <c r="R4" i="1" s="1"/>
  <c r="T4" i="1" s="1"/>
  <c r="P5" i="1"/>
  <c r="Q5" i="1" s="1"/>
  <c r="R5" i="1" s="1"/>
  <c r="Y5" i="1" s="1"/>
  <c r="P6" i="1"/>
  <c r="Q6" i="1" s="1"/>
  <c r="R6" i="1" s="1"/>
  <c r="T6" i="1" s="1"/>
  <c r="P7" i="1"/>
  <c r="Q7" i="1" s="1"/>
  <c r="R7" i="1" s="1"/>
  <c r="T7" i="1" s="1"/>
  <c r="P8" i="1"/>
  <c r="Q8" i="1" s="1"/>
  <c r="R8" i="1" s="1"/>
  <c r="T8" i="1" s="1"/>
  <c r="P9" i="1"/>
  <c r="Q9" i="1" s="1"/>
  <c r="R9" i="1" s="1"/>
  <c r="T9" i="1" s="1"/>
  <c r="P10" i="1"/>
  <c r="Q10" i="1" s="1"/>
  <c r="R10" i="1" s="1"/>
  <c r="T10" i="1" s="1"/>
  <c r="P11" i="1"/>
  <c r="Q11" i="1" s="1"/>
  <c r="R11" i="1" s="1"/>
  <c r="T11" i="1" s="1"/>
  <c r="P12" i="1"/>
  <c r="Q12" i="1" s="1"/>
  <c r="R12" i="1" s="1"/>
  <c r="T12" i="1" s="1"/>
  <c r="P13" i="1"/>
  <c r="Q13" i="1" s="1"/>
  <c r="R13" i="1" s="1"/>
  <c r="T13" i="1" s="1"/>
  <c r="P14" i="1"/>
  <c r="Q14" i="1" s="1"/>
  <c r="R14" i="1" s="1"/>
  <c r="T14" i="1" s="1"/>
  <c r="P15" i="1"/>
  <c r="Q15" i="1" s="1"/>
  <c r="R15" i="1" s="1"/>
  <c r="T15" i="1" s="1"/>
  <c r="P16" i="1"/>
  <c r="Q16" i="1" s="1"/>
  <c r="R16" i="1" s="1"/>
  <c r="T16" i="1" s="1"/>
  <c r="P17" i="1"/>
  <c r="Q17" i="1" s="1"/>
  <c r="R17" i="1" s="1"/>
  <c r="T17" i="1" s="1"/>
  <c r="P18" i="1"/>
  <c r="Q18" i="1" s="1"/>
  <c r="R18" i="1" s="1"/>
  <c r="T18" i="1" s="1"/>
  <c r="P19" i="1"/>
  <c r="Q19" i="1" s="1"/>
  <c r="R19" i="1" s="1"/>
  <c r="T19" i="1" s="1"/>
  <c r="P20" i="1"/>
  <c r="Q20" i="1" s="1"/>
  <c r="R20" i="1" s="1"/>
  <c r="T20" i="1" s="1"/>
  <c r="P21" i="1"/>
  <c r="Q21" i="1" s="1"/>
  <c r="R21" i="1" s="1"/>
  <c r="T21" i="1" s="1"/>
  <c r="P22" i="1"/>
  <c r="Q22" i="1" s="1"/>
  <c r="R22" i="1" s="1"/>
  <c r="T22" i="1" s="1"/>
  <c r="P23" i="1"/>
  <c r="Q23" i="1" s="1"/>
  <c r="R23" i="1" s="1"/>
  <c r="T23" i="1" s="1"/>
  <c r="P24" i="1"/>
  <c r="Q24" i="1" s="1"/>
  <c r="R24" i="1" s="1"/>
  <c r="T24" i="1" s="1"/>
  <c r="P25" i="1"/>
  <c r="Q25" i="1" s="1"/>
  <c r="R25" i="1" s="1"/>
  <c r="T25" i="1" s="1"/>
  <c r="P26" i="1"/>
  <c r="Q26" i="1" s="1"/>
  <c r="R26" i="1" s="1"/>
  <c r="T26" i="1" s="1"/>
  <c r="P27" i="1"/>
  <c r="Q27" i="1" s="1"/>
  <c r="R27" i="1" s="1"/>
  <c r="T27" i="1" s="1"/>
  <c r="P28" i="1"/>
  <c r="Q28" i="1" s="1"/>
  <c r="R28" i="1" s="1"/>
  <c r="T28" i="1" s="1"/>
  <c r="P29" i="1"/>
  <c r="Q29" i="1" s="1"/>
  <c r="R29" i="1" s="1"/>
  <c r="T29" i="1" s="1"/>
  <c r="P30" i="1"/>
  <c r="Q30" i="1" s="1"/>
  <c r="R30" i="1" s="1"/>
  <c r="T30" i="1" s="1"/>
  <c r="P31" i="1"/>
  <c r="Q31" i="1" s="1"/>
  <c r="R31" i="1" s="1"/>
  <c r="T31" i="1" s="1"/>
  <c r="P32" i="1"/>
  <c r="Q32" i="1" s="1"/>
  <c r="R32" i="1" s="1"/>
  <c r="T32" i="1" s="1"/>
  <c r="P33" i="1"/>
  <c r="Q33" i="1" s="1"/>
  <c r="R33" i="1" s="1"/>
  <c r="T33" i="1" s="1"/>
  <c r="P34" i="1"/>
  <c r="Q34" i="1" s="1"/>
  <c r="R34" i="1" s="1"/>
  <c r="T34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H21" i="1"/>
  <c r="AB21" i="1" s="1"/>
  <c r="AC21" i="1" l="1"/>
  <c r="Y33" i="1"/>
  <c r="Y25" i="1"/>
  <c r="Y17" i="1"/>
  <c r="Y9" i="1"/>
  <c r="Y32" i="1"/>
  <c r="Y24" i="1"/>
  <c r="Y16" i="1"/>
  <c r="Y8" i="1"/>
  <c r="Y29" i="1"/>
  <c r="Y21" i="1"/>
  <c r="Y13" i="1"/>
  <c r="Y28" i="1"/>
  <c r="Y20" i="1"/>
  <c r="Y12" i="1"/>
  <c r="Y4" i="1"/>
  <c r="Y31" i="1"/>
  <c r="Y27" i="1"/>
  <c r="Y23" i="1"/>
  <c r="Y19" i="1"/>
  <c r="Y15" i="1"/>
  <c r="Y11" i="1"/>
  <c r="Y7" i="1"/>
  <c r="Y34" i="1"/>
  <c r="Y30" i="1"/>
  <c r="Y26" i="1"/>
  <c r="Y22" i="1"/>
  <c r="Y18" i="1"/>
  <c r="Y14" i="1"/>
  <c r="Y10" i="1"/>
  <c r="Y6" i="1"/>
  <c r="X34" i="1"/>
  <c r="X18" i="1"/>
  <c r="X30" i="1"/>
  <c r="X14" i="1"/>
  <c r="X26" i="1"/>
  <c r="X10" i="1"/>
  <c r="X22" i="1"/>
  <c r="X6" i="1"/>
  <c r="X33" i="1"/>
  <c r="X29" i="1"/>
  <c r="X25" i="1"/>
  <c r="X21" i="1"/>
  <c r="X17" i="1"/>
  <c r="X13" i="1"/>
  <c r="X9" i="1"/>
  <c r="X5" i="1"/>
  <c r="X32" i="1"/>
  <c r="X28" i="1"/>
  <c r="X24" i="1"/>
  <c r="X20" i="1"/>
  <c r="X16" i="1"/>
  <c r="X12" i="1"/>
  <c r="X8" i="1"/>
  <c r="X4" i="1"/>
  <c r="X31" i="1"/>
  <c r="X27" i="1"/>
  <c r="X23" i="1"/>
  <c r="X19" i="1"/>
  <c r="X15" i="1"/>
  <c r="X11" i="1"/>
  <c r="X7" i="1"/>
  <c r="T5" i="1"/>
</calcChain>
</file>

<file path=xl/sharedStrings.xml><?xml version="1.0" encoding="utf-8"?>
<sst xmlns="http://schemas.openxmlformats.org/spreadsheetml/2006/main" count="256" uniqueCount="193">
  <si>
    <t>Date</t>
  </si>
  <si>
    <t>Category</t>
  </si>
  <si>
    <t>Sub-Category</t>
  </si>
  <si>
    <t>Payment mode</t>
  </si>
  <si>
    <t>Price</t>
  </si>
  <si>
    <t xml:space="preserve">1st Jan 2024 </t>
  </si>
  <si>
    <t>Food</t>
  </si>
  <si>
    <t>Zomato</t>
  </si>
  <si>
    <t>UPI</t>
  </si>
  <si>
    <t>Fruits and Veggies</t>
  </si>
  <si>
    <t>Vendor</t>
  </si>
  <si>
    <t>Cash</t>
  </si>
  <si>
    <t>Clothes</t>
  </si>
  <si>
    <t>Amazon</t>
  </si>
  <si>
    <t>Keyboard</t>
  </si>
  <si>
    <t>Mouse</t>
  </si>
  <si>
    <t>Grocery</t>
  </si>
  <si>
    <t>Eggs</t>
  </si>
  <si>
    <t>Electricity Bill</t>
  </si>
  <si>
    <t>Electricity Office</t>
  </si>
  <si>
    <t>Junk Food</t>
  </si>
  <si>
    <t>Curd</t>
  </si>
  <si>
    <t xml:space="preserve">Gas Bill </t>
  </si>
  <si>
    <t>Cylinder</t>
  </si>
  <si>
    <t>Recharge</t>
  </si>
  <si>
    <t>Paytm</t>
  </si>
  <si>
    <t>Water Bill</t>
  </si>
  <si>
    <t>Water office</t>
  </si>
  <si>
    <t>Miscellaneous</t>
  </si>
  <si>
    <t>Hair Cut</t>
  </si>
  <si>
    <t>Salon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</si>
  <si>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</si>
  <si>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</si>
  <si>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</si>
  <si>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</si>
  <si>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</si>
  <si>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</si>
  <si>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</si>
  <si>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</si>
  <si>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</si>
  <si>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</si>
  <si>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</si>
  <si>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</si>
  <si>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</si>
  <si>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</si>
  <si>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</si>
  <si>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</si>
  <si>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</si>
  <si>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</si>
  <si>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</si>
  <si>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</si>
  <si>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</si>
  <si>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</si>
  <si>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</si>
  <si>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</si>
  <si>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</si>
  <si>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</si>
  <si>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</si>
  <si>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</si>
  <si>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</si>
  <si>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</si>
  <si>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Day</t>
  </si>
  <si>
    <t>Name</t>
  </si>
  <si>
    <t>Pratyush Kumar</t>
  </si>
  <si>
    <t>Nehal Wadhera</t>
  </si>
  <si>
    <t>Astha Kumari</t>
  </si>
  <si>
    <t>Tamanna Sharma</t>
  </si>
  <si>
    <t>Manoj Kumar</t>
  </si>
  <si>
    <t>Nitu Sahay</t>
  </si>
  <si>
    <t xml:space="preserve">Aryan Harsh </t>
  </si>
  <si>
    <t>Ayush  Harsh</t>
  </si>
  <si>
    <t>Naman Kumar</t>
  </si>
  <si>
    <t>Sibtain Raza</t>
  </si>
  <si>
    <t>Antash Naman</t>
  </si>
  <si>
    <t>Sumer Sarwan</t>
  </si>
  <si>
    <t xml:space="preserve">Ankit Kashyap </t>
  </si>
  <si>
    <t>Karan Raj</t>
  </si>
  <si>
    <t>Karan Ranjan</t>
  </si>
  <si>
    <t>Ashim Das</t>
  </si>
  <si>
    <t>Kundan Kumar</t>
  </si>
  <si>
    <t xml:space="preserve">Sujit Mandal </t>
  </si>
  <si>
    <t>Balram Murmu</t>
  </si>
  <si>
    <t>Salai Hansda</t>
  </si>
  <si>
    <t>First Name</t>
  </si>
  <si>
    <t>Pratyush</t>
  </si>
  <si>
    <t>Nehal</t>
  </si>
  <si>
    <t>Astha</t>
  </si>
  <si>
    <t>Tamanna</t>
  </si>
  <si>
    <t>Manoj</t>
  </si>
  <si>
    <t>Nitu</t>
  </si>
  <si>
    <t>Aryan</t>
  </si>
  <si>
    <t>Ayush</t>
  </si>
  <si>
    <t>Naman</t>
  </si>
  <si>
    <t>Sibtain</t>
  </si>
  <si>
    <t>Antash</t>
  </si>
  <si>
    <t>Sumer</t>
  </si>
  <si>
    <t>Ankit</t>
  </si>
  <si>
    <t>Karan</t>
  </si>
  <si>
    <t>Ashim</t>
  </si>
  <si>
    <t>Kundan</t>
  </si>
  <si>
    <t>Sujit</t>
  </si>
  <si>
    <t>Balram</t>
  </si>
  <si>
    <t>Salai</t>
  </si>
  <si>
    <t>Last Name</t>
  </si>
  <si>
    <t>Kumar</t>
  </si>
  <si>
    <t>Wadhera</t>
  </si>
  <si>
    <t>Kumari</t>
  </si>
  <si>
    <t>Sharma</t>
  </si>
  <si>
    <t>Sahay</t>
  </si>
  <si>
    <t>Harsh</t>
  </si>
  <si>
    <t>Raza</t>
  </si>
  <si>
    <t>Sarwan</t>
  </si>
  <si>
    <t>Kashyap</t>
  </si>
  <si>
    <t>Raj</t>
  </si>
  <si>
    <t>Ranjan</t>
  </si>
  <si>
    <t>Das</t>
  </si>
  <si>
    <t>Mandal</t>
  </si>
  <si>
    <t>Murmu</t>
  </si>
  <si>
    <t>Hansda</t>
  </si>
  <si>
    <t>Reyazul Rehman</t>
  </si>
  <si>
    <t>Reyazul</t>
  </si>
  <si>
    <t>Rehman</t>
  </si>
  <si>
    <t>Clothes, UPI</t>
  </si>
  <si>
    <t>Electricity Bill, UPI</t>
  </si>
  <si>
    <t>Junk Food, UPI</t>
  </si>
  <si>
    <t>Gas Bill, UPI</t>
  </si>
  <si>
    <t>Recharge, UPI</t>
  </si>
  <si>
    <t>Hair Cut, UPI</t>
  </si>
  <si>
    <t>Fruits and Veggies, Cash</t>
  </si>
  <si>
    <t>Grocery, Cash</t>
  </si>
  <si>
    <t>Eggs, Cash</t>
  </si>
  <si>
    <t>Curd, Cash</t>
  </si>
  <si>
    <t>Water Bill, Cash</t>
  </si>
  <si>
    <t>Miscellaneous, Cash</t>
  </si>
  <si>
    <t>Keyboard, UPI</t>
  </si>
  <si>
    <t>Category, MOP</t>
  </si>
  <si>
    <t>Food, UPI</t>
  </si>
  <si>
    <t>Mouse, UPI</t>
  </si>
  <si>
    <t xml:space="preserve"> MOP</t>
  </si>
  <si>
    <t xml:space="preserve"> UPI</t>
  </si>
  <si>
    <t xml:space="preserve"> Cash</t>
  </si>
  <si>
    <t>Gas Bill</t>
  </si>
  <si>
    <t xml:space="preserve">2nd Jan 2024 </t>
  </si>
  <si>
    <t xml:space="preserve">3rd Jan 2024 </t>
  </si>
  <si>
    <t xml:space="preserve">4th Jan 2024 </t>
  </si>
  <si>
    <t xml:space="preserve">5th Jan 2024 </t>
  </si>
  <si>
    <t xml:space="preserve">6th Jan 2024 </t>
  </si>
  <si>
    <t xml:space="preserve">7th Jan 2024 </t>
  </si>
  <si>
    <t xml:space="preserve">8th Jan 2024 </t>
  </si>
  <si>
    <t xml:space="preserve">9th Jan 2024 </t>
  </si>
  <si>
    <t xml:space="preserve">10th Jan 2024 </t>
  </si>
  <si>
    <t xml:space="preserve">11th Jan 2024 </t>
  </si>
  <si>
    <t xml:space="preserve">12th Jan 2024 </t>
  </si>
  <si>
    <t xml:space="preserve">13th Jan 2024 </t>
  </si>
  <si>
    <t xml:space="preserve">14th Jan 2024 </t>
  </si>
  <si>
    <t xml:space="preserve">15th Jan 2024 </t>
  </si>
  <si>
    <t xml:space="preserve">16th Jan 2024 </t>
  </si>
  <si>
    <t xml:space="preserve">17th Jan 2024 </t>
  </si>
  <si>
    <t xml:space="preserve">18th Jan 2024 </t>
  </si>
  <si>
    <t xml:space="preserve">19th Jan 2024 </t>
  </si>
  <si>
    <t xml:space="preserve">20th Jan 2024 </t>
  </si>
  <si>
    <t xml:space="preserve">21st Jan 2024 </t>
  </si>
  <si>
    <t xml:space="preserve">22nd Jan 2024 </t>
  </si>
  <si>
    <t xml:space="preserve">23rd Jan 2024 </t>
  </si>
  <si>
    <t xml:space="preserve">24th Jan 2024 </t>
  </si>
  <si>
    <t xml:space="preserve">25th Jan 2024 </t>
  </si>
  <si>
    <t xml:space="preserve">26th Jan 2024 </t>
  </si>
  <si>
    <t xml:space="preserve">27th Jan 2024 </t>
  </si>
  <si>
    <t xml:space="preserve">28th Jan 2024 </t>
  </si>
  <si>
    <t xml:space="preserve">29th Jan 2024 </t>
  </si>
  <si>
    <t xml:space="preserve">30th Jan 2024 </t>
  </si>
  <si>
    <t xml:space="preserve">31st Jan 2024 </t>
  </si>
  <si>
    <t>Wifi</t>
  </si>
  <si>
    <t>Online</t>
  </si>
  <si>
    <t>Card</t>
  </si>
  <si>
    <t xml:space="preserve"> January Month Expense</t>
  </si>
  <si>
    <t>Internet</t>
  </si>
  <si>
    <t>Conacatenate</t>
  </si>
  <si>
    <t>Lower Case</t>
  </si>
  <si>
    <t>Upper Case</t>
  </si>
  <si>
    <t>Concat lower Case</t>
  </si>
  <si>
    <t>Proper Formatting</t>
  </si>
  <si>
    <t>Length of Word</t>
  </si>
  <si>
    <t>Left</t>
  </si>
  <si>
    <t>Right</t>
  </si>
  <si>
    <t>Mid</t>
  </si>
  <si>
    <t>Find</t>
  </si>
  <si>
    <t>Search</t>
  </si>
  <si>
    <t>Replace</t>
  </si>
  <si>
    <t>Substitute</t>
  </si>
  <si>
    <t>Checking Price&gt;700 or not</t>
  </si>
  <si>
    <t>If Price&gt;=500</t>
  </si>
  <si>
    <t>if Price&gt;500 and 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</si>
</sst>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.00_ ;_ [$₹-4009]\ * \-#,##0.00_ ;_ [$₹-4009]\ * &quot;-&quot;??_ ;_ @_ "/>
    <numFmt numFmtId="165" formatCode="[$-409]d\-mmm\-yyyy;@"/>
    <numFmt numFmtId="166" formatCode="[$-24009]mm/dd/yyyy;@"/>
  </numFmts>
  <fonts count="6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8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 [$₹-4009]\ * #,##0.00_ ;_ [$₹-4009]\ * \-#,##0.00_ ;_ [$₹-4009]\ * &quot;-&quot;??_ ;_ @_ "/>
    </dxf>
    <dxf>
      <numFmt numFmtId="165" formatCode="[$-409]d\-mmm\-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19ADFC-236C-4D70-8FCE-F558D5016CA4}" name="Table3" displayName="Table3" ref="E3:AD34" totalsRowShown="0" headerRowDxfId="18">
  <sortState xmlns:xlrd2="http://schemas.microsoft.com/office/spreadsheetml/2017/richdata2" ref="E4:N34">
    <sortCondition ref="F4:F34"/>
    <sortCondition ref="H4:H34"/>
  </sortState>
  <tableColumns count="26">
    <tableColumn id="1" xr3:uid="{7BAC544C-9FA5-455B-9A7F-627CB527B197}" name="Date" dataDxfId="17"/>
    <tableColumn id="2" xr3:uid="{323CBF36-80A9-4E8F-BF45-D2209D0EDF04}" name="Category"/>
    <tableColumn id="3" xr3:uid="{983035CA-7E00-4F2E-A3AD-4BFA61442F0D}" name="Sub-Category"/>
    <tableColumn id="4" xr3:uid="{D563E2CD-275C-418E-80FF-E7C653FCD901}" name="Price" dataDxfId="16"/>
    <tableColumn id="5" xr3:uid="{975CA7F2-93D5-4E51-8217-75882A4BE50F}" name="Payment mode"/>
    <tableColumn id="6" xr3:uid="{8D76F5FE-6C0A-4D52-8CB0-60CFDFBDF940}" name="Day"/>
    <tableColumn id="7" xr3:uid="{2B3D22BF-3529-42B6-8022-44D0ED7A3F6C}" name="Name"/>
    <tableColumn id="8" xr3:uid="{536C3398-A108-40B5-A493-C5B1C96B345F}" name="First Name"/>
    <tableColumn id="9" xr3:uid="{B7D6EAE6-C42B-4BC1-BC56-D2241388B10A}" name="Last Name"/>
    <tableColumn id="10" xr3:uid="{99ADE8F5-D964-4E0F-B9BA-E6F4F9279F5E}" name="Category, MOP"/>
    <tableColumn id="11" xr3:uid="{62B426D8-6F2F-4361-9351-5F5A57870FD1}" name="Conacatenate" dataDxfId="15">
      <calculatedColumnFormula>CONCATENATE(L4," ",M4," ",I4)</calculatedColumnFormula>
    </tableColumn>
    <tableColumn id="12" xr3:uid="{DF1DA5E3-C433-4BD3-945A-EE425AE9AF07}" name="Lower Case" dataDxfId="14">
      <calculatedColumnFormula>LOWER(K4)</calculatedColumnFormula>
    </tableColumn>
    <tableColumn id="15" xr3:uid="{2BACFF67-A5F8-430F-A83E-80D8ADA3CE5D}" name="Concat lower Case" dataDxfId="13">
      <calculatedColumnFormula>CONCATENATE(P4," ",I4)</calculatedColumnFormula>
    </tableColumn>
    <tableColumn id="16" xr3:uid="{7E84EE45-81B7-4F34-8316-0F639C0CC7C8}" name="Proper Formatting" dataDxfId="12">
      <calculatedColumnFormula>PROPER(Q4)</calculatedColumnFormula>
    </tableColumn>
    <tableColumn id="13" xr3:uid="{C61685C5-D312-4F04-9B35-E3E0BC085C0E}" name="Upper Case" dataDxfId="11">
      <calculatedColumnFormula>UPPER(K4)</calculatedColumnFormula>
    </tableColumn>
    <tableColumn id="17" xr3:uid="{D391B03B-E023-41BB-AEC3-4A43A68DEE93}" name="Length of Word" dataDxfId="10">
      <calculatedColumnFormula>LEN(R4)</calculatedColumnFormula>
    </tableColumn>
    <tableColumn id="18" xr3:uid="{DF933A68-8A3C-4066-BFAE-66512312BD8D}" name="Left" dataDxfId="9">
      <calculatedColumnFormula>LEFT(L4,4)</calculatedColumnFormula>
    </tableColumn>
    <tableColumn id="20" xr3:uid="{BB2C24D5-5469-4EDE-9E71-4C0B35E732E2}" name="Mid" dataDxfId="8">
      <calculatedColumnFormula>MID(L4,3,1)</calculatedColumnFormula>
    </tableColumn>
    <tableColumn id="19" xr3:uid="{AF5362D0-7503-4592-92E2-1640340E77D2}" name="Right" dataDxfId="7">
      <calculatedColumnFormula>RIGHT(L4,3)</calculatedColumnFormula>
    </tableColumn>
    <tableColumn id="21" xr3:uid="{12E5FBDD-2C2C-403C-AE4E-88F5ABAF47F1}" name="Find" dataDxfId="6">
      <calculatedColumnFormula>FIND("UPI",Q4)</calculatedColumnFormula>
    </tableColumn>
    <tableColumn id="22" xr3:uid="{EEE33430-F85D-4E23-AD81-72E4FAFAB93B}" name="Search" dataDxfId="5">
      <calculatedColumnFormula>SEARCH("cash", R4)</calculatedColumnFormula>
    </tableColumn>
    <tableColumn id="23" xr3:uid="{EE0CA1F3-E104-43D2-A7B3-38A695EC480A}" name="Replace" dataDxfId="4"/>
    <tableColumn id="24" xr3:uid="{0147720C-DCE5-4EBC-8B7E-1AA4A2631119}" name="Substitute" dataDxfId="3"/>
    <tableColumn id="14" xr3:uid="{E0529E5B-E390-49F9-A19E-5860975BD5BD}" name="Checking Price&gt;700 or not" dataDxfId="2">
      <calculatedColumnFormula>Table3[[#This Row],[Price]]&gt;700</calculatedColumnFormula>
    </tableColumn>
    <tableColumn id="25" xr3:uid="{2470ABC1-D5C9-4132-BFBA-9ADDB33C8787}" name="If Price&gt;=500" dataDxfId="1">
      <calculatedColumnFormula>IF(Table3[[#This Row],[Price]]&gt;=500,"heavy expense","not so heavy")</calculatedColumnFormula>
    </tableColumn>
    <tableColumn id="26" xr3:uid="{FF8434A3-4D2B-47DB-AD85-BD05356566F3}" name="if Price&gt;500 and UPI" dataDxfId="0">
      <calculatedColumnFormula>IF(AND(Table3[[#This Row],[Price]]&gt;500,Table3[[#This Row],[Payment mode]]="UPI"),"special attention","general attention")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A9BB-2515-4A7D-8ED5-6C7DDC9E459D}">
  <dimension ref="A1:AF34"/>
  <sheetViews>
    <sheetView tabSelected="1" topLeftCell="AB16" zoomScale="152" zoomScaleNormal="98" workbookViewId="0">
      <selection activeCell="AD4" sqref="AD4"/>
    </sheetView>
  </sheetViews>
  <sheetFormatPr defaultRowHeight="14.4" x14ac:dyDescent="0.3"/>
  <cols>
    <col min="5" max="5" width="12.77734375" style="8" bestFit="1" customWidth="1"/>
    <col min="6" max="6" width="16.109375" bestFit="1" customWidth="1"/>
    <col min="7" max="7" width="16.21875" customWidth="1"/>
    <col min="8" max="8" width="12.109375" style="4" bestFit="1" customWidth="1"/>
    <col min="9" max="9" width="18.109375" customWidth="1"/>
    <col min="11" max="11" width="15.5546875" bestFit="1" customWidth="1"/>
    <col min="12" max="12" width="15.109375" bestFit="1" customWidth="1"/>
    <col min="13" max="13" width="14.6640625" bestFit="1" customWidth="1"/>
    <col min="14" max="14" width="20.88671875" bestFit="1" customWidth="1"/>
    <col min="15" max="15" width="19.109375" bestFit="1" customWidth="1"/>
    <col min="16" max="16" width="15.21875" bestFit="1" customWidth="1"/>
    <col min="17" max="17" width="20.88671875" bestFit="1" customWidth="1"/>
    <col min="18" max="18" width="21" bestFit="1" customWidth="1"/>
    <col min="19" max="19" width="17.88671875" bestFit="1" customWidth="1"/>
    <col min="20" max="20" width="17.88671875" customWidth="1"/>
    <col min="21" max="21" width="5.88671875" bestFit="1" customWidth="1"/>
    <col min="22" max="22" width="5.88671875" customWidth="1"/>
    <col min="23" max="23" width="6.6640625" bestFit="1" customWidth="1"/>
    <col min="24" max="24" width="6.6640625" customWidth="1"/>
    <col min="25" max="25" width="8.33203125" bestFit="1" customWidth="1"/>
    <col min="26" max="26" width="11.33203125" bestFit="1" customWidth="1"/>
    <col min="27" max="27" width="14" bestFit="1" customWidth="1"/>
    <col min="28" max="28" width="29.44140625" bestFit="1" customWidth="1"/>
    <col min="29" max="29" width="15.21875" bestFit="1" customWidth="1"/>
    <col min="30" max="30" width="25.88671875" bestFit="1" customWidth="1"/>
    <col min="31" max="31" width="15.88671875" bestFit="1" customWidth="1"/>
    <col min="32" max="32" width="7" bestFit="1" customWidth="1"/>
  </cols>
  <sheetData>
    <row r="1" spans="1:32" ht="42.6" customHeight="1" x14ac:dyDescent="0.7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3"/>
      <c r="Q1" s="13"/>
      <c r="R1" s="1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3" spans="1:32" s="1" customFormat="1" ht="18" x14ac:dyDescent="0.35">
      <c r="E3" s="9" t="s">
        <v>0</v>
      </c>
      <c r="F3" s="1" t="s">
        <v>1</v>
      </c>
      <c r="G3" s="1" t="s">
        <v>2</v>
      </c>
      <c r="H3" s="5" t="s">
        <v>4</v>
      </c>
      <c r="I3" s="1" t="s">
        <v>3</v>
      </c>
      <c r="J3" s="1" t="s">
        <v>61</v>
      </c>
      <c r="K3" s="1" t="s">
        <v>62</v>
      </c>
      <c r="L3" s="1" t="s">
        <v>83</v>
      </c>
      <c r="M3" s="1" t="s">
        <v>103</v>
      </c>
      <c r="N3" s="1" t="s">
        <v>135</v>
      </c>
      <c r="O3" s="1" t="s">
        <v>177</v>
      </c>
      <c r="P3" s="1" t="s">
        <v>178</v>
      </c>
      <c r="Q3" s="14" t="s">
        <v>180</v>
      </c>
      <c r="R3" s="14" t="s">
        <v>181</v>
      </c>
      <c r="S3" s="1" t="s">
        <v>179</v>
      </c>
      <c r="T3" s="1" t="s">
        <v>182</v>
      </c>
      <c r="U3" s="1" t="s">
        <v>183</v>
      </c>
      <c r="V3" s="1" t="s">
        <v>185</v>
      </c>
      <c r="W3" s="1" t="s">
        <v>184</v>
      </c>
      <c r="X3" s="1" t="s">
        <v>186</v>
      </c>
      <c r="Y3" s="1" t="s">
        <v>187</v>
      </c>
      <c r="Z3" s="1" t="s">
        <v>188</v>
      </c>
      <c r="AA3" s="1" t="s">
        <v>189</v>
      </c>
      <c r="AB3" s="1" t="s">
        <v>190</v>
      </c>
      <c r="AC3" s="1" t="s">
        <v>191</v>
      </c>
      <c r="AD3" s="1" t="s">
        <v>192</v>
      </c>
      <c r="AE3" s="1" t="s">
        <v>1</v>
      </c>
      <c r="AF3" s="1" t="s">
        <v>138</v>
      </c>
    </row>
    <row r="4" spans="1:32" x14ac:dyDescent="0.3">
      <c r="D4">
        <v>1</v>
      </c>
      <c r="E4" s="7" t="s">
        <v>151</v>
      </c>
      <c r="F4" t="s">
        <v>12</v>
      </c>
      <c r="G4" t="s">
        <v>10</v>
      </c>
      <c r="H4" s="4">
        <v>500</v>
      </c>
      <c r="I4" s="11" t="s">
        <v>11</v>
      </c>
      <c r="J4" t="s">
        <v>40</v>
      </c>
      <c r="K4" t="s">
        <v>73</v>
      </c>
      <c r="L4" t="s">
        <v>94</v>
      </c>
      <c r="M4" t="s">
        <v>92</v>
      </c>
      <c r="N4" t="s">
        <v>131</v>
      </c>
      <c r="O4" t="str">
        <f t="shared" ref="O4:O34" si="0">CONCATENATE(L4," ",M4," ",I4)</f>
        <v>Antash Naman Cash</v>
      </c>
      <c r="P4" t="str">
        <f t="shared" ref="P4:P34" si="1">LOWER(K4)</f>
        <v>antash naman</v>
      </c>
      <c r="Q4" t="str">
        <f t="shared" ref="Q4:Q34" si="2">CONCATENATE(P4," ",I4)</f>
        <v>antash naman Cash</v>
      </c>
      <c r="R4" t="str">
        <f t="shared" ref="R4:R34" si="3">PROPER(Q4)</f>
        <v>Antash Naman Cash</v>
      </c>
      <c r="S4" t="str">
        <f t="shared" ref="S4:S34" si="4">UPPER(K4)</f>
        <v>ANTASH NAMAN</v>
      </c>
      <c r="T4">
        <f t="shared" ref="T4:T34" si="5">LEN(R4)</f>
        <v>17</v>
      </c>
      <c r="U4" t="str">
        <f t="shared" ref="U4:U34" si="6">LEFT(L4,4)</f>
        <v>Anta</v>
      </c>
      <c r="V4" t="str">
        <f t="shared" ref="V4:V34" si="7">MID(L4,3,1)</f>
        <v>t</v>
      </c>
      <c r="W4" t="str">
        <f t="shared" ref="W4:W34" si="8">RIGHT(L4,3)</f>
        <v>ash</v>
      </c>
      <c r="X4" t="e">
        <f t="shared" ref="X4:X34" si="9">FIND("UPI",Q4)</f>
        <v>#VALUE!</v>
      </c>
      <c r="Y4">
        <f t="shared" ref="Y4:Y34" si="10">SEARCH("cash", R4)</f>
        <v>14</v>
      </c>
      <c r="AB4" t="b">
        <f>Table3[[#This Row],[Price]]&gt;700</f>
        <v>0</v>
      </c>
      <c r="AC4" s="15" t="str">
        <f>IF(Table3[[#This Row],[Price]]&gt;=500,"heavy expense","not so heavy")</f>
        <v>heavy expense</v>
      </c>
      <c r="AD4" s="15" t="str">
        <f>IF(AND(Table3[[#This Row],[Price]]&gt;500,Table3[[#This Row],[Payment mode]]="UPI"),"special attention","general attention")</f>
        <v>general attention</v>
      </c>
      <c r="AE4" t="s">
        <v>6</v>
      </c>
      <c r="AF4" t="s">
        <v>139</v>
      </c>
    </row>
    <row r="5" spans="1:32" x14ac:dyDescent="0.3">
      <c r="D5">
        <v>2</v>
      </c>
      <c r="E5" s="7" t="s">
        <v>143</v>
      </c>
      <c r="F5" t="s">
        <v>12</v>
      </c>
      <c r="G5" t="s">
        <v>13</v>
      </c>
      <c r="H5" s="4">
        <v>1500</v>
      </c>
      <c r="I5" s="10" t="s">
        <v>8</v>
      </c>
      <c r="J5" t="s">
        <v>33</v>
      </c>
      <c r="K5" t="s">
        <v>65</v>
      </c>
      <c r="L5" t="s">
        <v>86</v>
      </c>
      <c r="M5" t="s">
        <v>106</v>
      </c>
      <c r="N5" t="s">
        <v>122</v>
      </c>
      <c r="O5" t="str">
        <f t="shared" si="0"/>
        <v>Astha Kumari UPI</v>
      </c>
      <c r="P5" t="str">
        <f t="shared" si="1"/>
        <v>astha kumari</v>
      </c>
      <c r="Q5" t="str">
        <f t="shared" si="2"/>
        <v>astha kumari UPI</v>
      </c>
      <c r="R5" t="str">
        <f>PROPER(Q5)</f>
        <v>Astha Kumari Upi</v>
      </c>
      <c r="S5" t="str">
        <f t="shared" si="4"/>
        <v>ASTHA KUMARI</v>
      </c>
      <c r="T5">
        <f>LEN(R5)</f>
        <v>16</v>
      </c>
      <c r="U5" t="str">
        <f>LEFT(L5,4)</f>
        <v>Asth</v>
      </c>
      <c r="V5" t="str">
        <f t="shared" si="7"/>
        <v>t</v>
      </c>
      <c r="W5" t="str">
        <f t="shared" si="8"/>
        <v>tha</v>
      </c>
      <c r="X5">
        <f t="shared" si="9"/>
        <v>14</v>
      </c>
      <c r="Y5" t="e">
        <f t="shared" si="10"/>
        <v>#VALUE!</v>
      </c>
      <c r="AB5" t="b">
        <f>Table3[[#This Row],[Price]]&gt;700</f>
        <v>1</v>
      </c>
      <c r="AC5" s="15" t="str">
        <f>IF(Table3[[#This Row],[Price]]&gt;=500,"heavy expense","not so heavy")</f>
        <v>heavy expense</v>
      </c>
      <c r="AD5" s="15" t="str">
        <f>IF(AND(Table3[[#This Row],[Price]]&gt;500,Table3[[#This Row],[Payment mode]]="UPI"),"special attention","general attention")</f>
        <v>special attention</v>
      </c>
      <c r="AE5" t="s">
        <v>9</v>
      </c>
      <c r="AF5" t="s">
        <v>140</v>
      </c>
    </row>
    <row r="6" spans="1:32" x14ac:dyDescent="0.3">
      <c r="D6">
        <v>3</v>
      </c>
      <c r="E6" s="7" t="s">
        <v>148</v>
      </c>
      <c r="F6" t="s">
        <v>17</v>
      </c>
      <c r="G6" t="s">
        <v>10</v>
      </c>
      <c r="H6" s="4">
        <v>200</v>
      </c>
      <c r="I6" s="11" t="s">
        <v>11</v>
      </c>
      <c r="J6" t="s">
        <v>37</v>
      </c>
      <c r="K6" t="s">
        <v>70</v>
      </c>
      <c r="L6" t="s">
        <v>91</v>
      </c>
      <c r="M6" t="s">
        <v>109</v>
      </c>
      <c r="N6" t="s">
        <v>130</v>
      </c>
      <c r="O6" t="str">
        <f t="shared" si="0"/>
        <v>Ayush Harsh Cash</v>
      </c>
      <c r="P6" t="str">
        <f t="shared" si="1"/>
        <v>ayush  harsh</v>
      </c>
      <c r="Q6" t="str">
        <f t="shared" si="2"/>
        <v>ayush  harsh Cash</v>
      </c>
      <c r="R6" t="str">
        <f t="shared" si="3"/>
        <v>Ayush  Harsh Cash</v>
      </c>
      <c r="S6" t="str">
        <f t="shared" si="4"/>
        <v>AYUSH  HARSH</v>
      </c>
      <c r="T6">
        <f t="shared" si="5"/>
        <v>17</v>
      </c>
      <c r="U6" t="str">
        <f t="shared" si="6"/>
        <v>Ayus</v>
      </c>
      <c r="V6" t="str">
        <f t="shared" si="7"/>
        <v>u</v>
      </c>
      <c r="W6" t="str">
        <f t="shared" si="8"/>
        <v>ush</v>
      </c>
      <c r="X6" t="e">
        <f t="shared" si="9"/>
        <v>#VALUE!</v>
      </c>
      <c r="Y6">
        <f t="shared" si="10"/>
        <v>14</v>
      </c>
      <c r="AB6" t="b">
        <f>Table3[[#This Row],[Price]]&gt;700</f>
        <v>0</v>
      </c>
      <c r="AC6" s="15" t="str">
        <f>IF(Table3[[#This Row],[Price]]&gt;=500,"heavy expense","not so heavy")</f>
        <v>not so heavy</v>
      </c>
      <c r="AD6" s="15" t="str">
        <f>IF(AND(Table3[[#This Row],[Price]]&gt;500,Table3[[#This Row],[Payment mode]]="UPI"),"special attention","general attention")</f>
        <v>general attention</v>
      </c>
      <c r="AE6" t="s">
        <v>12</v>
      </c>
      <c r="AF6" t="s">
        <v>139</v>
      </c>
    </row>
    <row r="7" spans="1:32" x14ac:dyDescent="0.3">
      <c r="D7">
        <v>4</v>
      </c>
      <c r="E7" s="7" t="s">
        <v>149</v>
      </c>
      <c r="F7" t="s">
        <v>18</v>
      </c>
      <c r="G7" t="s">
        <v>19</v>
      </c>
      <c r="H7" s="4">
        <v>2000</v>
      </c>
      <c r="I7" s="10" t="s">
        <v>8</v>
      </c>
      <c r="J7" t="s">
        <v>38</v>
      </c>
      <c r="K7" t="s">
        <v>71</v>
      </c>
      <c r="L7" t="s">
        <v>92</v>
      </c>
      <c r="M7" t="s">
        <v>104</v>
      </c>
      <c r="N7" t="s">
        <v>123</v>
      </c>
      <c r="O7" t="str">
        <f t="shared" si="0"/>
        <v>Naman Kumar UPI</v>
      </c>
      <c r="P7" t="str">
        <f t="shared" si="1"/>
        <v>naman kumar</v>
      </c>
      <c r="Q7" t="str">
        <f t="shared" si="2"/>
        <v>naman kumar UPI</v>
      </c>
      <c r="R7" t="str">
        <f t="shared" si="3"/>
        <v>Naman Kumar Upi</v>
      </c>
      <c r="S7" t="str">
        <f t="shared" si="4"/>
        <v>NAMAN KUMAR</v>
      </c>
      <c r="T7">
        <f t="shared" si="5"/>
        <v>15</v>
      </c>
      <c r="U7" t="str">
        <f t="shared" si="6"/>
        <v>Nama</v>
      </c>
      <c r="V7" t="str">
        <f t="shared" si="7"/>
        <v>m</v>
      </c>
      <c r="W7" t="str">
        <f t="shared" si="8"/>
        <v>man</v>
      </c>
      <c r="X7">
        <f t="shared" si="9"/>
        <v>13</v>
      </c>
      <c r="Y7" t="e">
        <f t="shared" si="10"/>
        <v>#VALUE!</v>
      </c>
      <c r="AB7" t="b">
        <f>Table3[[#This Row],[Price]]&gt;700</f>
        <v>1</v>
      </c>
      <c r="AC7" s="15" t="str">
        <f>IF(Table3[[#This Row],[Price]]&gt;=500,"heavy expense","not so heavy")</f>
        <v>heavy expense</v>
      </c>
      <c r="AD7" s="15" t="str">
        <f>IF(AND(Table3[[#This Row],[Price]]&gt;500,Table3[[#This Row],[Payment mode]]="UPI"),"special attention","general attention")</f>
        <v>special attention</v>
      </c>
      <c r="AE7" t="s">
        <v>14</v>
      </c>
      <c r="AF7" t="s">
        <v>139</v>
      </c>
    </row>
    <row r="8" spans="1:32" x14ac:dyDescent="0.3">
      <c r="D8">
        <v>5</v>
      </c>
      <c r="E8" s="7" t="s">
        <v>5</v>
      </c>
      <c r="F8" t="s">
        <v>6</v>
      </c>
      <c r="G8" t="s">
        <v>7</v>
      </c>
      <c r="H8" s="6">
        <v>300</v>
      </c>
      <c r="I8" s="10" t="s">
        <v>8</v>
      </c>
      <c r="J8" t="s">
        <v>31</v>
      </c>
      <c r="K8" t="s">
        <v>63</v>
      </c>
      <c r="L8" t="s">
        <v>84</v>
      </c>
      <c r="M8" t="s">
        <v>104</v>
      </c>
      <c r="N8" t="s">
        <v>136</v>
      </c>
      <c r="O8" t="str">
        <f t="shared" si="0"/>
        <v>Pratyush Kumar UPI</v>
      </c>
      <c r="P8" t="str">
        <f t="shared" si="1"/>
        <v>pratyush kumar</v>
      </c>
      <c r="Q8" t="str">
        <f t="shared" si="2"/>
        <v>pratyush kumar UPI</v>
      </c>
      <c r="R8" t="str">
        <f t="shared" si="3"/>
        <v>Pratyush Kumar Upi</v>
      </c>
      <c r="S8" t="str">
        <f t="shared" si="4"/>
        <v>PRATYUSH KUMAR</v>
      </c>
      <c r="T8">
        <f t="shared" si="5"/>
        <v>18</v>
      </c>
      <c r="U8" t="str">
        <f t="shared" si="6"/>
        <v>Prat</v>
      </c>
      <c r="V8" t="str">
        <f t="shared" si="7"/>
        <v>a</v>
      </c>
      <c r="W8" t="str">
        <f t="shared" si="8"/>
        <v>ush</v>
      </c>
      <c r="X8">
        <f t="shared" si="9"/>
        <v>16</v>
      </c>
      <c r="Y8" t="e">
        <f t="shared" si="10"/>
        <v>#VALUE!</v>
      </c>
      <c r="AB8" t="b">
        <f>Table3[[#This Row],[Price]]&gt;700</f>
        <v>0</v>
      </c>
      <c r="AC8" s="15" t="str">
        <f>IF(Table3[[#This Row],[Price]]&gt;=500,"heavy expense","not so heavy")</f>
        <v>not so heavy</v>
      </c>
      <c r="AD8" s="15" t="str">
        <f>IF(AND(Table3[[#This Row],[Price]]&gt;500,Table3[[#This Row],[Payment mode]]="UPI"),"special attention","general attention")</f>
        <v>general attention</v>
      </c>
      <c r="AE8" t="s">
        <v>15</v>
      </c>
      <c r="AF8" t="s">
        <v>139</v>
      </c>
    </row>
    <row r="9" spans="1:32" x14ac:dyDescent="0.3">
      <c r="D9">
        <v>6</v>
      </c>
      <c r="E9" s="7" t="s">
        <v>142</v>
      </c>
      <c r="F9" t="s">
        <v>9</v>
      </c>
      <c r="G9" t="s">
        <v>10</v>
      </c>
      <c r="H9" s="4">
        <v>400</v>
      </c>
      <c r="I9" s="11" t="s">
        <v>11</v>
      </c>
      <c r="J9" t="s">
        <v>32</v>
      </c>
      <c r="K9" t="s">
        <v>64</v>
      </c>
      <c r="L9" t="s">
        <v>85</v>
      </c>
      <c r="M9" t="s">
        <v>105</v>
      </c>
      <c r="N9" t="s">
        <v>128</v>
      </c>
      <c r="O9" t="str">
        <f t="shared" si="0"/>
        <v>Nehal Wadhera Cash</v>
      </c>
      <c r="P9" t="str">
        <f t="shared" si="1"/>
        <v>nehal wadhera</v>
      </c>
      <c r="Q9" t="str">
        <f t="shared" si="2"/>
        <v>nehal wadhera Cash</v>
      </c>
      <c r="R9" t="str">
        <f t="shared" si="3"/>
        <v>Nehal Wadhera Cash</v>
      </c>
      <c r="S9" t="str">
        <f t="shared" si="4"/>
        <v>NEHAL WADHERA</v>
      </c>
      <c r="T9">
        <f t="shared" si="5"/>
        <v>18</v>
      </c>
      <c r="U9" t="str">
        <f t="shared" si="6"/>
        <v>Neha</v>
      </c>
      <c r="V9" t="str">
        <f t="shared" si="7"/>
        <v>h</v>
      </c>
      <c r="W9" t="str">
        <f t="shared" si="8"/>
        <v>hal</v>
      </c>
      <c r="X9" t="e">
        <f t="shared" si="9"/>
        <v>#VALUE!</v>
      </c>
      <c r="Y9">
        <f t="shared" si="10"/>
        <v>15</v>
      </c>
      <c r="Z9" t="str">
        <f>REPLACE(Table3[[#This Row],[Upper Case]],7,7,"singh")</f>
        <v>NEHAL singh</v>
      </c>
      <c r="AB9" t="b">
        <f>Table3[[#This Row],[Price]]&gt;700</f>
        <v>0</v>
      </c>
      <c r="AC9" s="15" t="str">
        <f>IF(Table3[[#This Row],[Price]]&gt;=500,"heavy expense","not so heavy")</f>
        <v>not so heavy</v>
      </c>
      <c r="AD9" s="15" t="str">
        <f>IF(AND(Table3[[#This Row],[Price]]&gt;500,Table3[[#This Row],[Payment mode]]="UPI"),"special attention","general attention")</f>
        <v>general attention</v>
      </c>
      <c r="AE9" t="s">
        <v>9</v>
      </c>
      <c r="AF9" t="s">
        <v>140</v>
      </c>
    </row>
    <row r="10" spans="1:32" x14ac:dyDescent="0.3">
      <c r="D10">
        <v>7</v>
      </c>
      <c r="E10" s="7" t="s">
        <v>146</v>
      </c>
      <c r="F10" t="s">
        <v>9</v>
      </c>
      <c r="G10" t="s">
        <v>10</v>
      </c>
      <c r="H10" s="4">
        <v>500</v>
      </c>
      <c r="I10" s="11" t="s">
        <v>11</v>
      </c>
      <c r="J10" t="s">
        <v>35</v>
      </c>
      <c r="K10" t="s">
        <v>68</v>
      </c>
      <c r="L10" t="s">
        <v>89</v>
      </c>
      <c r="M10" t="s">
        <v>108</v>
      </c>
      <c r="N10" t="s">
        <v>128</v>
      </c>
      <c r="O10" t="str">
        <f t="shared" si="0"/>
        <v>Nitu Sahay Cash</v>
      </c>
      <c r="P10" t="str">
        <f t="shared" si="1"/>
        <v>nitu sahay</v>
      </c>
      <c r="Q10" t="str">
        <f t="shared" si="2"/>
        <v>nitu sahay Cash</v>
      </c>
      <c r="R10" t="str">
        <f t="shared" si="3"/>
        <v>Nitu Sahay Cash</v>
      </c>
      <c r="S10" t="str">
        <f t="shared" si="4"/>
        <v>NITU SAHAY</v>
      </c>
      <c r="T10">
        <f t="shared" si="5"/>
        <v>15</v>
      </c>
      <c r="U10" t="str">
        <f t="shared" si="6"/>
        <v>Nitu</v>
      </c>
      <c r="V10" t="str">
        <f t="shared" si="7"/>
        <v>t</v>
      </c>
      <c r="W10" t="str">
        <f t="shared" si="8"/>
        <v>itu</v>
      </c>
      <c r="X10" t="e">
        <f t="shared" si="9"/>
        <v>#VALUE!</v>
      </c>
      <c r="Y10">
        <f t="shared" si="10"/>
        <v>12</v>
      </c>
      <c r="AB10" t="b">
        <f>Table3[[#This Row],[Price]]&gt;700</f>
        <v>0</v>
      </c>
      <c r="AC10" s="15" t="str">
        <f>IF(Table3[[#This Row],[Price]]&gt;=500,"heavy expense","not so heavy")</f>
        <v>heavy expense</v>
      </c>
      <c r="AD10" s="15" t="str">
        <f>IF(AND(Table3[[#This Row],[Price]]&gt;500,Table3[[#This Row],[Payment mode]]="UPI"),"special attention","general attention")</f>
        <v>general attention</v>
      </c>
      <c r="AE10" t="s">
        <v>16</v>
      </c>
      <c r="AF10" t="s">
        <v>140</v>
      </c>
    </row>
    <row r="11" spans="1:32" x14ac:dyDescent="0.3">
      <c r="D11">
        <v>8</v>
      </c>
      <c r="E11" s="7" t="s">
        <v>152</v>
      </c>
      <c r="F11" t="s">
        <v>22</v>
      </c>
      <c r="G11" t="s">
        <v>23</v>
      </c>
      <c r="H11" s="4">
        <v>1000</v>
      </c>
      <c r="I11" s="10" t="s">
        <v>8</v>
      </c>
      <c r="J11" t="s">
        <v>41</v>
      </c>
      <c r="K11" t="s">
        <v>74</v>
      </c>
      <c r="L11" t="s">
        <v>95</v>
      </c>
      <c r="M11" t="s">
        <v>111</v>
      </c>
      <c r="N11" t="s">
        <v>125</v>
      </c>
      <c r="O11" t="str">
        <f t="shared" si="0"/>
        <v>Sumer Sarwan UPI</v>
      </c>
      <c r="P11" t="str">
        <f t="shared" si="1"/>
        <v>sumer sarwan</v>
      </c>
      <c r="Q11" t="str">
        <f t="shared" si="2"/>
        <v>sumer sarwan UPI</v>
      </c>
      <c r="R11" t="str">
        <f t="shared" si="3"/>
        <v>Sumer Sarwan Upi</v>
      </c>
      <c r="S11" t="str">
        <f t="shared" si="4"/>
        <v>SUMER SARWAN</v>
      </c>
      <c r="T11">
        <f t="shared" si="5"/>
        <v>16</v>
      </c>
      <c r="U11" t="str">
        <f t="shared" si="6"/>
        <v>Sume</v>
      </c>
      <c r="V11" t="str">
        <f t="shared" si="7"/>
        <v>m</v>
      </c>
      <c r="W11" t="str">
        <f t="shared" si="8"/>
        <v>mer</v>
      </c>
      <c r="X11">
        <f t="shared" si="9"/>
        <v>14</v>
      </c>
      <c r="Y11" t="e">
        <f t="shared" si="10"/>
        <v>#VALUE!</v>
      </c>
      <c r="AB11" t="b">
        <f>Table3[[#This Row],[Price]]&gt;700</f>
        <v>1</v>
      </c>
      <c r="AC11" s="15" t="str">
        <f>IF(Table3[[#This Row],[Price]]&gt;=500,"heavy expense","not so heavy")</f>
        <v>heavy expense</v>
      </c>
      <c r="AD11" s="15" t="str">
        <f>IF(AND(Table3[[#This Row],[Price]]&gt;500,Table3[[#This Row],[Payment mode]]="UPI"),"special attention","general attention")</f>
        <v>special attention</v>
      </c>
      <c r="AE11" t="s">
        <v>17</v>
      </c>
      <c r="AF11" t="s">
        <v>140</v>
      </c>
    </row>
    <row r="12" spans="1:32" x14ac:dyDescent="0.3">
      <c r="D12">
        <v>9</v>
      </c>
      <c r="E12" s="7" t="s">
        <v>147</v>
      </c>
      <c r="F12" t="s">
        <v>16</v>
      </c>
      <c r="G12" t="s">
        <v>10</v>
      </c>
      <c r="H12" s="4">
        <v>1200</v>
      </c>
      <c r="I12" s="11" t="s">
        <v>11</v>
      </c>
      <c r="J12" t="s">
        <v>36</v>
      </c>
      <c r="K12" t="s">
        <v>69</v>
      </c>
      <c r="L12" t="s">
        <v>90</v>
      </c>
      <c r="M12" t="s">
        <v>109</v>
      </c>
      <c r="N12" t="s">
        <v>129</v>
      </c>
      <c r="O12" t="str">
        <f t="shared" si="0"/>
        <v>Aryan Harsh Cash</v>
      </c>
      <c r="P12" t="str">
        <f t="shared" si="1"/>
        <v xml:space="preserve">aryan harsh </v>
      </c>
      <c r="Q12" t="str">
        <f t="shared" si="2"/>
        <v>aryan harsh  Cash</v>
      </c>
      <c r="R12" t="str">
        <f t="shared" si="3"/>
        <v>Aryan Harsh  Cash</v>
      </c>
      <c r="S12" t="str">
        <f t="shared" si="4"/>
        <v xml:space="preserve">ARYAN HARSH </v>
      </c>
      <c r="T12">
        <f t="shared" si="5"/>
        <v>17</v>
      </c>
      <c r="U12" t="str">
        <f t="shared" si="6"/>
        <v>Arya</v>
      </c>
      <c r="V12" t="str">
        <f t="shared" si="7"/>
        <v>y</v>
      </c>
      <c r="W12" t="str">
        <f t="shared" si="8"/>
        <v>yan</v>
      </c>
      <c r="X12" t="e">
        <f t="shared" si="9"/>
        <v>#VALUE!</v>
      </c>
      <c r="Y12">
        <f t="shared" si="10"/>
        <v>14</v>
      </c>
      <c r="AB12" t="b">
        <f>Table3[[#This Row],[Price]]&gt;700</f>
        <v>1</v>
      </c>
      <c r="AC12" s="15" t="str">
        <f>IF(Table3[[#This Row],[Price]]&gt;=500,"heavy expense","not so heavy")</f>
        <v>heavy expense</v>
      </c>
      <c r="AD12" s="15" t="str">
        <f>IF(AND(Table3[[#This Row],[Price]]&gt;500,Table3[[#This Row],[Payment mode]]="UPI"),"special attention","general attention")</f>
        <v>general attention</v>
      </c>
      <c r="AE12" t="s">
        <v>18</v>
      </c>
      <c r="AF12" t="s">
        <v>139</v>
      </c>
    </row>
    <row r="13" spans="1:32" x14ac:dyDescent="0.3">
      <c r="D13">
        <v>10</v>
      </c>
      <c r="E13" s="7" t="s">
        <v>156</v>
      </c>
      <c r="F13" t="s">
        <v>29</v>
      </c>
      <c r="G13" t="s">
        <v>30</v>
      </c>
      <c r="H13" s="4">
        <v>200</v>
      </c>
      <c r="I13" s="10" t="s">
        <v>8</v>
      </c>
      <c r="J13" t="s">
        <v>45</v>
      </c>
      <c r="K13" t="s">
        <v>78</v>
      </c>
      <c r="L13" t="s">
        <v>98</v>
      </c>
      <c r="M13" t="s">
        <v>115</v>
      </c>
      <c r="N13" t="s">
        <v>127</v>
      </c>
      <c r="O13" t="str">
        <f t="shared" si="0"/>
        <v>Ashim Das UPI</v>
      </c>
      <c r="P13" t="str">
        <f t="shared" si="1"/>
        <v>ashim das</v>
      </c>
      <c r="Q13" t="str">
        <f t="shared" si="2"/>
        <v>ashim das UPI</v>
      </c>
      <c r="R13" t="str">
        <f t="shared" si="3"/>
        <v>Ashim Das Upi</v>
      </c>
      <c r="S13" t="str">
        <f t="shared" si="4"/>
        <v>ASHIM DAS</v>
      </c>
      <c r="T13">
        <f t="shared" si="5"/>
        <v>13</v>
      </c>
      <c r="U13" t="str">
        <f t="shared" si="6"/>
        <v>Ashi</v>
      </c>
      <c r="V13" t="str">
        <f t="shared" si="7"/>
        <v>h</v>
      </c>
      <c r="W13" t="str">
        <f t="shared" si="8"/>
        <v>him</v>
      </c>
      <c r="X13">
        <f t="shared" si="9"/>
        <v>11</v>
      </c>
      <c r="Y13" t="e">
        <f t="shared" si="10"/>
        <v>#VALUE!</v>
      </c>
      <c r="AB13" t="b">
        <f>Table3[[#This Row],[Price]]&gt;700</f>
        <v>0</v>
      </c>
      <c r="AC13" s="15" t="str">
        <f>IF(Table3[[#This Row],[Price]]&gt;=500,"heavy expense","not so heavy")</f>
        <v>not so heavy</v>
      </c>
      <c r="AD13" s="15" t="str">
        <f>IF(AND(Table3[[#This Row],[Price]]&gt;500,Table3[[#This Row],[Payment mode]]="UPI"),"special attention","general attention")</f>
        <v>general attention</v>
      </c>
      <c r="AE13" t="s">
        <v>20</v>
      </c>
      <c r="AF13" t="s">
        <v>139</v>
      </c>
    </row>
    <row r="14" spans="1:32" x14ac:dyDescent="0.3">
      <c r="D14">
        <v>11</v>
      </c>
      <c r="E14" s="7" t="s">
        <v>150</v>
      </c>
      <c r="F14" t="s">
        <v>20</v>
      </c>
      <c r="G14" t="s">
        <v>10</v>
      </c>
      <c r="H14" s="4">
        <v>300</v>
      </c>
      <c r="I14" s="10" t="s">
        <v>8</v>
      </c>
      <c r="J14" t="s">
        <v>39</v>
      </c>
      <c r="K14" t="s">
        <v>72</v>
      </c>
      <c r="L14" t="s">
        <v>93</v>
      </c>
      <c r="M14" t="s">
        <v>110</v>
      </c>
      <c r="N14" t="s">
        <v>124</v>
      </c>
      <c r="O14" t="str">
        <f t="shared" si="0"/>
        <v>Sibtain Raza UPI</v>
      </c>
      <c r="P14" t="str">
        <f t="shared" si="1"/>
        <v>sibtain raza</v>
      </c>
      <c r="Q14" t="str">
        <f t="shared" si="2"/>
        <v>sibtain raza UPI</v>
      </c>
      <c r="R14" t="str">
        <f t="shared" si="3"/>
        <v>Sibtain Raza Upi</v>
      </c>
      <c r="S14" t="str">
        <f t="shared" si="4"/>
        <v>SIBTAIN RAZA</v>
      </c>
      <c r="T14">
        <f t="shared" si="5"/>
        <v>16</v>
      </c>
      <c r="U14" t="str">
        <f t="shared" si="6"/>
        <v>Sibt</v>
      </c>
      <c r="V14" t="str">
        <f t="shared" si="7"/>
        <v>b</v>
      </c>
      <c r="W14" t="str">
        <f t="shared" si="8"/>
        <v>ain</v>
      </c>
      <c r="X14">
        <f t="shared" si="9"/>
        <v>14</v>
      </c>
      <c r="Y14" t="e">
        <f t="shared" si="10"/>
        <v>#VALUE!</v>
      </c>
      <c r="AB14" t="b">
        <f>Table3[[#This Row],[Price]]&gt;700</f>
        <v>0</v>
      </c>
      <c r="AC14" s="15" t="str">
        <f>IF(Table3[[#This Row],[Price]]&gt;=500,"heavy expense","not so heavy")</f>
        <v>not so heavy</v>
      </c>
      <c r="AD14" s="15" t="str">
        <f>IF(AND(Table3[[#This Row],[Price]]&gt;500,Table3[[#This Row],[Payment mode]]="UPI"),"special attention","general attention")</f>
        <v>general attention</v>
      </c>
      <c r="AE14" t="s">
        <v>21</v>
      </c>
      <c r="AF14" t="s">
        <v>140</v>
      </c>
    </row>
    <row r="15" spans="1:32" x14ac:dyDescent="0.3">
      <c r="D15">
        <v>12</v>
      </c>
      <c r="E15" s="7" t="s">
        <v>144</v>
      </c>
      <c r="F15" t="s">
        <v>14</v>
      </c>
      <c r="G15" t="s">
        <v>13</v>
      </c>
      <c r="H15" s="4">
        <v>4000</v>
      </c>
      <c r="I15" s="10" t="s">
        <v>8</v>
      </c>
      <c r="J15" t="s">
        <v>34</v>
      </c>
      <c r="K15" t="s">
        <v>66</v>
      </c>
      <c r="L15" t="s">
        <v>87</v>
      </c>
      <c r="M15" t="s">
        <v>107</v>
      </c>
      <c r="N15" t="s">
        <v>134</v>
      </c>
      <c r="O15" t="str">
        <f t="shared" si="0"/>
        <v>Tamanna Sharma UPI</v>
      </c>
      <c r="P15" t="str">
        <f t="shared" si="1"/>
        <v>tamanna sharma</v>
      </c>
      <c r="Q15" t="str">
        <f t="shared" si="2"/>
        <v>tamanna sharma UPI</v>
      </c>
      <c r="R15" t="str">
        <f t="shared" si="3"/>
        <v>Tamanna Sharma Upi</v>
      </c>
      <c r="S15" t="str">
        <f t="shared" si="4"/>
        <v>TAMANNA SHARMA</v>
      </c>
      <c r="T15">
        <f t="shared" si="5"/>
        <v>18</v>
      </c>
      <c r="U15" t="str">
        <f t="shared" si="6"/>
        <v>Tama</v>
      </c>
      <c r="V15" t="str">
        <f t="shared" si="7"/>
        <v>m</v>
      </c>
      <c r="W15" t="str">
        <f t="shared" si="8"/>
        <v>nna</v>
      </c>
      <c r="X15">
        <f t="shared" si="9"/>
        <v>16</v>
      </c>
      <c r="Y15" t="e">
        <f t="shared" si="10"/>
        <v>#VALUE!</v>
      </c>
      <c r="AB15" t="b">
        <f>Table3[[#This Row],[Price]]&gt;700</f>
        <v>1</v>
      </c>
      <c r="AC15" s="15" t="str">
        <f>IF(Table3[[#This Row],[Price]]&gt;=500,"heavy expense","not so heavy")</f>
        <v>heavy expense</v>
      </c>
      <c r="AD15" s="15" t="str">
        <f>IF(AND(Table3[[#This Row],[Price]]&gt;500,Table3[[#This Row],[Payment mode]]="UPI"),"special attention","general attention")</f>
        <v>special attention</v>
      </c>
      <c r="AE15" t="s">
        <v>141</v>
      </c>
      <c r="AF15" t="s">
        <v>139</v>
      </c>
    </row>
    <row r="16" spans="1:32" x14ac:dyDescent="0.3">
      <c r="D16">
        <v>13</v>
      </c>
      <c r="E16" s="7" t="s">
        <v>155</v>
      </c>
      <c r="F16" t="s">
        <v>28</v>
      </c>
      <c r="G16" t="s">
        <v>10</v>
      </c>
      <c r="H16" s="4">
        <v>1200</v>
      </c>
      <c r="I16" s="11" t="s">
        <v>11</v>
      </c>
      <c r="J16" t="s">
        <v>44</v>
      </c>
      <c r="K16" t="s">
        <v>77</v>
      </c>
      <c r="L16" t="s">
        <v>97</v>
      </c>
      <c r="M16" t="s">
        <v>114</v>
      </c>
      <c r="N16" t="s">
        <v>133</v>
      </c>
      <c r="O16" t="str">
        <f t="shared" si="0"/>
        <v>Karan Ranjan Cash</v>
      </c>
      <c r="P16" t="str">
        <f t="shared" si="1"/>
        <v>karan ranjan</v>
      </c>
      <c r="Q16" t="str">
        <f t="shared" si="2"/>
        <v>karan ranjan Cash</v>
      </c>
      <c r="R16" t="str">
        <f t="shared" si="3"/>
        <v>Karan Ranjan Cash</v>
      </c>
      <c r="S16" t="str">
        <f t="shared" si="4"/>
        <v>KARAN RANJAN</v>
      </c>
      <c r="T16">
        <f t="shared" si="5"/>
        <v>17</v>
      </c>
      <c r="U16" t="str">
        <f t="shared" si="6"/>
        <v>Kara</v>
      </c>
      <c r="V16" t="str">
        <f t="shared" si="7"/>
        <v>r</v>
      </c>
      <c r="W16" t="str">
        <f t="shared" si="8"/>
        <v>ran</v>
      </c>
      <c r="X16" t="e">
        <f t="shared" si="9"/>
        <v>#VALUE!</v>
      </c>
      <c r="Y16">
        <f t="shared" si="10"/>
        <v>14</v>
      </c>
      <c r="AA16" t="str">
        <f>SUBSTITUTE(Table3[[#This Row],[Upper Case]],"N","Q",3)</f>
        <v>KARAN RANJAQ</v>
      </c>
      <c r="AB16" t="b">
        <f>Table3[[#This Row],[Price]]&gt;700</f>
        <v>1</v>
      </c>
      <c r="AC16" s="15" t="str">
        <f>IF(Table3[[#This Row],[Price]]&gt;=500,"heavy expense","not so heavy")</f>
        <v>heavy expense</v>
      </c>
      <c r="AD16" s="15" t="str">
        <f>IF(AND(Table3[[#This Row],[Price]]&gt;500,Table3[[#This Row],[Payment mode]]="UPI"),"special attention","general attention")</f>
        <v>general attention</v>
      </c>
      <c r="AE16" t="s">
        <v>24</v>
      </c>
      <c r="AF16" t="s">
        <v>139</v>
      </c>
    </row>
    <row r="17" spans="4:32" x14ac:dyDescent="0.3">
      <c r="D17">
        <v>14</v>
      </c>
      <c r="E17" s="7" t="s">
        <v>145</v>
      </c>
      <c r="F17" t="s">
        <v>15</v>
      </c>
      <c r="G17" t="s">
        <v>13</v>
      </c>
      <c r="H17" s="4">
        <v>3000</v>
      </c>
      <c r="I17" s="10" t="s">
        <v>8</v>
      </c>
      <c r="J17" t="s">
        <v>34</v>
      </c>
      <c r="K17" t="s">
        <v>67</v>
      </c>
      <c r="L17" t="s">
        <v>88</v>
      </c>
      <c r="M17" t="s">
        <v>104</v>
      </c>
      <c r="N17" t="s">
        <v>137</v>
      </c>
      <c r="O17" t="str">
        <f t="shared" si="0"/>
        <v>Manoj Kumar UPI</v>
      </c>
      <c r="P17" t="str">
        <f t="shared" si="1"/>
        <v>manoj kumar</v>
      </c>
      <c r="Q17" t="str">
        <f t="shared" si="2"/>
        <v>manoj kumar UPI</v>
      </c>
      <c r="R17" t="str">
        <f t="shared" si="3"/>
        <v>Manoj Kumar Upi</v>
      </c>
      <c r="S17" t="str">
        <f t="shared" si="4"/>
        <v>MANOJ KUMAR</v>
      </c>
      <c r="T17">
        <f t="shared" si="5"/>
        <v>15</v>
      </c>
      <c r="U17" t="str">
        <f t="shared" si="6"/>
        <v>Mano</v>
      </c>
      <c r="V17" t="str">
        <f t="shared" si="7"/>
        <v>n</v>
      </c>
      <c r="W17" t="str">
        <f t="shared" si="8"/>
        <v>noj</v>
      </c>
      <c r="X17">
        <f t="shared" si="9"/>
        <v>13</v>
      </c>
      <c r="Y17" t="e">
        <f t="shared" si="10"/>
        <v>#VALUE!</v>
      </c>
      <c r="AB17" t="b">
        <f>Table3[[#This Row],[Price]]&gt;700</f>
        <v>1</v>
      </c>
      <c r="AC17" s="15" t="str">
        <f>IF(Table3[[#This Row],[Price]]&gt;=500,"heavy expense","not so heavy")</f>
        <v>heavy expense</v>
      </c>
      <c r="AD17" s="15" t="str">
        <f>IF(AND(Table3[[#This Row],[Price]]&gt;500,Table3[[#This Row],[Payment mode]]="UPI"),"special attention","general attention")</f>
        <v>special attention</v>
      </c>
      <c r="AE17" t="s">
        <v>26</v>
      </c>
      <c r="AF17" t="s">
        <v>140</v>
      </c>
    </row>
    <row r="18" spans="4:32" x14ac:dyDescent="0.3">
      <c r="D18">
        <v>15</v>
      </c>
      <c r="E18" s="7" t="s">
        <v>153</v>
      </c>
      <c r="F18" t="s">
        <v>24</v>
      </c>
      <c r="G18" t="s">
        <v>25</v>
      </c>
      <c r="H18" s="4">
        <v>900</v>
      </c>
      <c r="I18" s="10" t="s">
        <v>8</v>
      </c>
      <c r="J18" t="s">
        <v>42</v>
      </c>
      <c r="K18" t="s">
        <v>75</v>
      </c>
      <c r="L18" t="s">
        <v>96</v>
      </c>
      <c r="M18" t="s">
        <v>112</v>
      </c>
      <c r="N18" t="s">
        <v>126</v>
      </c>
      <c r="O18" t="str">
        <f t="shared" si="0"/>
        <v>Ankit Kashyap UPI</v>
      </c>
      <c r="P18" t="str">
        <f t="shared" si="1"/>
        <v xml:space="preserve">ankit kashyap </v>
      </c>
      <c r="Q18" t="str">
        <f t="shared" si="2"/>
        <v>ankit kashyap  UPI</v>
      </c>
      <c r="R18" t="str">
        <f t="shared" si="3"/>
        <v>Ankit Kashyap  Upi</v>
      </c>
      <c r="S18" t="str">
        <f t="shared" si="4"/>
        <v xml:space="preserve">ANKIT KASHYAP </v>
      </c>
      <c r="T18">
        <f t="shared" si="5"/>
        <v>18</v>
      </c>
      <c r="U18" t="str">
        <f t="shared" si="6"/>
        <v>Anki</v>
      </c>
      <c r="V18" t="str">
        <f t="shared" si="7"/>
        <v>k</v>
      </c>
      <c r="W18" t="str">
        <f t="shared" si="8"/>
        <v>kit</v>
      </c>
      <c r="X18">
        <f t="shared" si="9"/>
        <v>16</v>
      </c>
      <c r="Y18" t="e">
        <f t="shared" si="10"/>
        <v>#VALUE!</v>
      </c>
      <c r="AB18" t="b">
        <f>Table3[[#This Row],[Price]]&gt;700</f>
        <v>1</v>
      </c>
      <c r="AC18" s="15" t="str">
        <f>IF(Table3[[#This Row],[Price]]&gt;=500,"heavy expense","not so heavy")</f>
        <v>heavy expense</v>
      </c>
      <c r="AD18" s="15" t="str">
        <f>IF(AND(Table3[[#This Row],[Price]]&gt;500,Table3[[#This Row],[Payment mode]]="UPI"),"special attention","general attention")</f>
        <v>special attention</v>
      </c>
      <c r="AE18" t="s">
        <v>28</v>
      </c>
      <c r="AF18" t="s">
        <v>140</v>
      </c>
    </row>
    <row r="19" spans="4:32" x14ac:dyDescent="0.3">
      <c r="D19">
        <v>16</v>
      </c>
      <c r="E19" s="7" t="s">
        <v>154</v>
      </c>
      <c r="F19" t="s">
        <v>26</v>
      </c>
      <c r="G19" t="s">
        <v>27</v>
      </c>
      <c r="H19" s="4">
        <v>600</v>
      </c>
      <c r="I19" s="11" t="s">
        <v>11</v>
      </c>
      <c r="J19" t="s">
        <v>43</v>
      </c>
      <c r="K19" t="s">
        <v>76</v>
      </c>
      <c r="L19" t="s">
        <v>97</v>
      </c>
      <c r="M19" t="s">
        <v>113</v>
      </c>
      <c r="N19" t="s">
        <v>132</v>
      </c>
      <c r="O19" t="str">
        <f t="shared" si="0"/>
        <v>Karan Raj Cash</v>
      </c>
      <c r="P19" t="str">
        <f t="shared" si="1"/>
        <v>karan raj</v>
      </c>
      <c r="Q19" t="str">
        <f t="shared" si="2"/>
        <v>karan raj Cash</v>
      </c>
      <c r="R19" t="str">
        <f t="shared" si="3"/>
        <v>Karan Raj Cash</v>
      </c>
      <c r="S19" t="str">
        <f t="shared" si="4"/>
        <v>KARAN RAJ</v>
      </c>
      <c r="T19">
        <f t="shared" si="5"/>
        <v>14</v>
      </c>
      <c r="U19" t="str">
        <f t="shared" si="6"/>
        <v>Kara</v>
      </c>
      <c r="V19" t="str">
        <f t="shared" si="7"/>
        <v>r</v>
      </c>
      <c r="W19" t="str">
        <f t="shared" si="8"/>
        <v>ran</v>
      </c>
      <c r="X19" t="e">
        <f t="shared" si="9"/>
        <v>#VALUE!</v>
      </c>
      <c r="Y19">
        <f t="shared" si="10"/>
        <v>11</v>
      </c>
      <c r="AB19" t="b">
        <f>Table3[[#This Row],[Price]]&gt;700</f>
        <v>0</v>
      </c>
      <c r="AC19" s="15" t="str">
        <f>IF(Table3[[#This Row],[Price]]&gt;=500,"heavy expense","not so heavy")</f>
        <v>heavy expense</v>
      </c>
      <c r="AD19" s="15" t="str">
        <f>IF(AND(Table3[[#This Row],[Price]]&gt;500,Table3[[#This Row],[Payment mode]]="UPI"),"special attention","general attention")</f>
        <v>general attention</v>
      </c>
      <c r="AE19" t="s">
        <v>29</v>
      </c>
      <c r="AF19" t="s">
        <v>139</v>
      </c>
    </row>
    <row r="20" spans="4:32" x14ac:dyDescent="0.3">
      <c r="D20">
        <v>17</v>
      </c>
      <c r="E20" s="7" t="s">
        <v>157</v>
      </c>
      <c r="F20" t="s">
        <v>172</v>
      </c>
      <c r="G20" t="s">
        <v>173</v>
      </c>
      <c r="H20" s="4">
        <v>1500</v>
      </c>
      <c r="I20" s="12" t="s">
        <v>174</v>
      </c>
      <c r="J20" t="s">
        <v>46</v>
      </c>
      <c r="K20" t="s">
        <v>79</v>
      </c>
      <c r="L20" t="s">
        <v>99</v>
      </c>
      <c r="M20" t="s">
        <v>104</v>
      </c>
      <c r="O20" t="str">
        <f t="shared" si="0"/>
        <v>Kundan Kumar Card</v>
      </c>
      <c r="P20" t="str">
        <f t="shared" si="1"/>
        <v>kundan kumar</v>
      </c>
      <c r="Q20" t="str">
        <f t="shared" si="2"/>
        <v>kundan kumar Card</v>
      </c>
      <c r="R20" t="str">
        <f t="shared" si="3"/>
        <v>Kundan Kumar Card</v>
      </c>
      <c r="S20" t="str">
        <f t="shared" si="4"/>
        <v>KUNDAN KUMAR</v>
      </c>
      <c r="T20">
        <f t="shared" si="5"/>
        <v>17</v>
      </c>
      <c r="U20" t="str">
        <f t="shared" si="6"/>
        <v>Kund</v>
      </c>
      <c r="V20" t="str">
        <f t="shared" si="7"/>
        <v>n</v>
      </c>
      <c r="W20" t="str">
        <f t="shared" si="8"/>
        <v>dan</v>
      </c>
      <c r="X20" t="e">
        <f t="shared" si="9"/>
        <v>#VALUE!</v>
      </c>
      <c r="Y20" t="e">
        <f t="shared" si="10"/>
        <v>#VALUE!</v>
      </c>
      <c r="AB20" t="b">
        <f>Table3[[#This Row],[Price]]&gt;700</f>
        <v>1</v>
      </c>
      <c r="AC20" s="15" t="str">
        <f>IF(Table3[[#This Row],[Price]]&gt;=500,"heavy expense","not so heavy")</f>
        <v>heavy expense</v>
      </c>
      <c r="AD20" s="15" t="str">
        <f>IF(AND(Table3[[#This Row],[Price]]&gt;500,Table3[[#This Row],[Payment mode]]="UPI"),"special attention","general attention")</f>
        <v>general attention</v>
      </c>
    </row>
    <row r="21" spans="4:32" x14ac:dyDescent="0.3">
      <c r="D21">
        <v>18</v>
      </c>
      <c r="E21" s="7" t="s">
        <v>158</v>
      </c>
      <c r="F21" t="s">
        <v>176</v>
      </c>
      <c r="G21" t="s">
        <v>173</v>
      </c>
      <c r="H21" s="4">
        <f>H4+H5+H16</f>
        <v>3200</v>
      </c>
      <c r="I21" s="12" t="s">
        <v>174</v>
      </c>
      <c r="J21" t="s">
        <v>47</v>
      </c>
      <c r="K21" t="s">
        <v>80</v>
      </c>
      <c r="L21" t="s">
        <v>100</v>
      </c>
      <c r="M21" t="s">
        <v>116</v>
      </c>
      <c r="O21" t="str">
        <f t="shared" si="0"/>
        <v>Sujit Mandal Card</v>
      </c>
      <c r="P21" t="str">
        <f t="shared" si="1"/>
        <v xml:space="preserve">sujit mandal </v>
      </c>
      <c r="Q21" t="str">
        <f t="shared" si="2"/>
        <v>sujit mandal  Card</v>
      </c>
      <c r="R21" t="str">
        <f t="shared" si="3"/>
        <v>Sujit Mandal  Card</v>
      </c>
      <c r="S21" t="str">
        <f t="shared" si="4"/>
        <v xml:space="preserve">SUJIT MANDAL </v>
      </c>
      <c r="T21">
        <f t="shared" si="5"/>
        <v>18</v>
      </c>
      <c r="U21" t="str">
        <f t="shared" si="6"/>
        <v>Suji</v>
      </c>
      <c r="V21" t="str">
        <f t="shared" si="7"/>
        <v>j</v>
      </c>
      <c r="W21" t="str">
        <f t="shared" si="8"/>
        <v>jit</v>
      </c>
      <c r="X21" t="e">
        <f t="shared" si="9"/>
        <v>#VALUE!</v>
      </c>
      <c r="Y21" t="e">
        <f t="shared" si="10"/>
        <v>#VALUE!</v>
      </c>
      <c r="AB21" t="b">
        <f>Table3[[#This Row],[Price]]&gt;700</f>
        <v>1</v>
      </c>
      <c r="AC21" s="15" t="str">
        <f>IF(Table3[[#This Row],[Price]]&gt;=500,"heavy expense","not so heavy")</f>
        <v>heavy expense</v>
      </c>
      <c r="AD21" s="15" t="str">
        <f>IF(AND(Table3[[#This Row],[Price]]&gt;500,Table3[[#This Row],[Payment mode]]="UPI"),"special attention","general attention")</f>
        <v>general attention</v>
      </c>
    </row>
    <row r="22" spans="4:32" x14ac:dyDescent="0.3">
      <c r="D22">
        <v>19</v>
      </c>
      <c r="E22" s="7" t="s">
        <v>159</v>
      </c>
      <c r="J22" t="s">
        <v>48</v>
      </c>
      <c r="K22" t="s">
        <v>81</v>
      </c>
      <c r="L22" t="s">
        <v>101</v>
      </c>
      <c r="M22" t="s">
        <v>117</v>
      </c>
      <c r="O22" t="str">
        <f t="shared" si="0"/>
        <v xml:space="preserve">Balram Murmu </v>
      </c>
      <c r="P22" t="str">
        <f t="shared" si="1"/>
        <v>balram murmu</v>
      </c>
      <c r="Q22" t="str">
        <f t="shared" si="2"/>
        <v xml:space="preserve">balram murmu </v>
      </c>
      <c r="R22" t="str">
        <f t="shared" si="3"/>
        <v xml:space="preserve">Balram Murmu </v>
      </c>
      <c r="S22" t="str">
        <f t="shared" si="4"/>
        <v>BALRAM MURMU</v>
      </c>
      <c r="T22">
        <f t="shared" si="5"/>
        <v>13</v>
      </c>
      <c r="U22" t="str">
        <f t="shared" si="6"/>
        <v>Balr</v>
      </c>
      <c r="V22" t="str">
        <f t="shared" si="7"/>
        <v>l</v>
      </c>
      <c r="W22" t="str">
        <f t="shared" si="8"/>
        <v>ram</v>
      </c>
      <c r="X22" t="e">
        <f t="shared" si="9"/>
        <v>#VALUE!</v>
      </c>
      <c r="Y22" t="e">
        <f t="shared" si="10"/>
        <v>#VALUE!</v>
      </c>
      <c r="AB22" t="b">
        <f>Table3[[#This Row],[Price]]&gt;700</f>
        <v>0</v>
      </c>
      <c r="AC22" s="15" t="str">
        <f>IF(Table3[[#This Row],[Price]]&gt;=500,"heavy expense","not so heavy")</f>
        <v>not so heavy</v>
      </c>
      <c r="AD22" s="15" t="str">
        <f>IF(AND(Table3[[#This Row],[Price]]&gt;500,Table3[[#This Row],[Payment mode]]="UPI"),"special attention","general attention")</f>
        <v>general attention</v>
      </c>
    </row>
    <row r="23" spans="4:32" x14ac:dyDescent="0.3">
      <c r="D23">
        <v>20</v>
      </c>
      <c r="E23" s="7" t="s">
        <v>160</v>
      </c>
      <c r="J23" t="s">
        <v>49</v>
      </c>
      <c r="K23" t="s">
        <v>82</v>
      </c>
      <c r="L23" t="s">
        <v>102</v>
      </c>
      <c r="M23" t="s">
        <v>118</v>
      </c>
      <c r="O23" t="str">
        <f t="shared" si="0"/>
        <v xml:space="preserve">Salai Hansda </v>
      </c>
      <c r="P23" t="str">
        <f t="shared" si="1"/>
        <v>salai hansda</v>
      </c>
      <c r="Q23" t="str">
        <f t="shared" si="2"/>
        <v xml:space="preserve">salai hansda </v>
      </c>
      <c r="R23" t="str">
        <f t="shared" si="3"/>
        <v xml:space="preserve">Salai Hansda </v>
      </c>
      <c r="S23" t="str">
        <f t="shared" si="4"/>
        <v>SALAI HANSDA</v>
      </c>
      <c r="T23">
        <f t="shared" si="5"/>
        <v>13</v>
      </c>
      <c r="U23" t="str">
        <f t="shared" si="6"/>
        <v>Sala</v>
      </c>
      <c r="V23" t="str">
        <f t="shared" si="7"/>
        <v>l</v>
      </c>
      <c r="W23" t="str">
        <f t="shared" si="8"/>
        <v>lai</v>
      </c>
      <c r="X23" t="e">
        <f t="shared" si="9"/>
        <v>#VALUE!</v>
      </c>
      <c r="Y23" t="e">
        <f t="shared" si="10"/>
        <v>#VALUE!</v>
      </c>
      <c r="AB23" t="b">
        <f>Table3[[#This Row],[Price]]&gt;700</f>
        <v>0</v>
      </c>
      <c r="AC23" s="15" t="str">
        <f>IF(Table3[[#This Row],[Price]]&gt;=500,"heavy expense","not so heavy")</f>
        <v>not so heavy</v>
      </c>
      <c r="AD23" s="15" t="str">
        <f>IF(AND(Table3[[#This Row],[Price]]&gt;500,Table3[[#This Row],[Payment mode]]="UPI"),"special attention","general attention")</f>
        <v>general attention</v>
      </c>
    </row>
    <row r="24" spans="4:32" x14ac:dyDescent="0.3">
      <c r="D24">
        <v>21</v>
      </c>
      <c r="E24" s="7" t="s">
        <v>161</v>
      </c>
      <c r="J24" t="s">
        <v>50</v>
      </c>
      <c r="K24" t="s">
        <v>119</v>
      </c>
      <c r="L24" t="s">
        <v>120</v>
      </c>
      <c r="M24" t="s">
        <v>121</v>
      </c>
      <c r="O24" t="str">
        <f t="shared" si="0"/>
        <v xml:space="preserve">Reyazul Rehman </v>
      </c>
      <c r="P24" t="str">
        <f t="shared" si="1"/>
        <v>reyazul rehman</v>
      </c>
      <c r="Q24" t="str">
        <f t="shared" si="2"/>
        <v xml:space="preserve">reyazul rehman </v>
      </c>
      <c r="R24" t="str">
        <f t="shared" si="3"/>
        <v xml:space="preserve">Reyazul Rehman </v>
      </c>
      <c r="S24" t="str">
        <f t="shared" si="4"/>
        <v>REYAZUL REHMAN</v>
      </c>
      <c r="T24">
        <f t="shared" si="5"/>
        <v>15</v>
      </c>
      <c r="U24" t="str">
        <f t="shared" si="6"/>
        <v>Reya</v>
      </c>
      <c r="V24" t="str">
        <f t="shared" si="7"/>
        <v>y</v>
      </c>
      <c r="W24" t="str">
        <f t="shared" si="8"/>
        <v>zul</v>
      </c>
      <c r="X24" t="e">
        <f t="shared" si="9"/>
        <v>#VALUE!</v>
      </c>
      <c r="Y24" t="e">
        <f t="shared" si="10"/>
        <v>#VALUE!</v>
      </c>
      <c r="AB24" t="b">
        <f>Table3[[#This Row],[Price]]&gt;700</f>
        <v>0</v>
      </c>
      <c r="AC24" s="15" t="str">
        <f>IF(Table3[[#This Row],[Price]]&gt;=500,"heavy expense","not so heavy")</f>
        <v>not so heavy</v>
      </c>
      <c r="AD24" s="15" t="str">
        <f>IF(AND(Table3[[#This Row],[Price]]&gt;500,Table3[[#This Row],[Payment mode]]="UPI"),"special attention","general attention")</f>
        <v>general attention</v>
      </c>
    </row>
    <row r="25" spans="4:32" x14ac:dyDescent="0.3">
      <c r="D25">
        <v>22</v>
      </c>
      <c r="E25" s="7" t="s">
        <v>162</v>
      </c>
      <c r="J25" t="s">
        <v>51</v>
      </c>
      <c r="O25" t="str">
        <f t="shared" si="0"/>
        <v xml:space="preserve">  </v>
      </c>
      <c r="P25" t="str">
        <f t="shared" si="1"/>
        <v/>
      </c>
      <c r="Q25" t="str">
        <f t="shared" si="2"/>
        <v xml:space="preserve"> </v>
      </c>
      <c r="R25" t="str">
        <f t="shared" si="3"/>
        <v xml:space="preserve"> </v>
      </c>
      <c r="S25" t="str">
        <f t="shared" si="4"/>
        <v/>
      </c>
      <c r="T25">
        <f t="shared" si="5"/>
        <v>1</v>
      </c>
      <c r="U25" t="str">
        <f t="shared" si="6"/>
        <v/>
      </c>
      <c r="V25" t="str">
        <f t="shared" si="7"/>
        <v/>
      </c>
      <c r="W25" t="str">
        <f t="shared" si="8"/>
        <v/>
      </c>
      <c r="X25" t="e">
        <f t="shared" si="9"/>
        <v>#VALUE!</v>
      </c>
      <c r="Y25" t="e">
        <f t="shared" si="10"/>
        <v>#VALUE!</v>
      </c>
      <c r="AB25" t="b">
        <f>Table3[[#This Row],[Price]]&gt;700</f>
        <v>0</v>
      </c>
      <c r="AC25" s="15" t="str">
        <f>IF(Table3[[#This Row],[Price]]&gt;=500,"heavy expense","not so heavy")</f>
        <v>not so heavy</v>
      </c>
      <c r="AD25" s="15" t="str">
        <f>IF(AND(Table3[[#This Row],[Price]]&gt;500,Table3[[#This Row],[Payment mode]]="UPI"),"special attention","general attention")</f>
        <v>general attention</v>
      </c>
    </row>
    <row r="26" spans="4:32" x14ac:dyDescent="0.3">
      <c r="D26">
        <v>23</v>
      </c>
      <c r="E26" s="7" t="s">
        <v>163</v>
      </c>
      <c r="J26" t="s">
        <v>52</v>
      </c>
      <c r="O26" t="str">
        <f t="shared" si="0"/>
        <v xml:space="preserve">  </v>
      </c>
      <c r="P26" t="str">
        <f t="shared" si="1"/>
        <v/>
      </c>
      <c r="Q26" t="str">
        <f t="shared" si="2"/>
        <v xml:space="preserve"> </v>
      </c>
      <c r="R26" t="str">
        <f t="shared" si="3"/>
        <v xml:space="preserve"> </v>
      </c>
      <c r="S26" t="str">
        <f t="shared" si="4"/>
        <v/>
      </c>
      <c r="T26">
        <f t="shared" si="5"/>
        <v>1</v>
      </c>
      <c r="U26" t="str">
        <f t="shared" si="6"/>
        <v/>
      </c>
      <c r="V26" t="str">
        <f t="shared" si="7"/>
        <v/>
      </c>
      <c r="W26" t="str">
        <f t="shared" si="8"/>
        <v/>
      </c>
      <c r="X26" t="e">
        <f t="shared" si="9"/>
        <v>#VALUE!</v>
      </c>
      <c r="Y26" t="e">
        <f t="shared" si="10"/>
        <v>#VALUE!</v>
      </c>
      <c r="AB26" t="b">
        <f>Table3[[#This Row],[Price]]&gt;700</f>
        <v>0</v>
      </c>
      <c r="AC26" s="15" t="str">
        <f>IF(Table3[[#This Row],[Price]]&gt;=500,"heavy expense","not so heavy")</f>
        <v>not so heavy</v>
      </c>
      <c r="AD26" s="15" t="str">
        <f>IF(AND(Table3[[#This Row],[Price]]&gt;500,Table3[[#This Row],[Payment mode]]="UPI"),"special attention","general attention")</f>
        <v>general attention</v>
      </c>
    </row>
    <row r="27" spans="4:32" x14ac:dyDescent="0.3">
      <c r="D27">
        <v>24</v>
      </c>
      <c r="E27" s="7" t="s">
        <v>164</v>
      </c>
      <c r="J27" t="s">
        <v>53</v>
      </c>
      <c r="O27" t="str">
        <f t="shared" si="0"/>
        <v xml:space="preserve">  </v>
      </c>
      <c r="P27" t="str">
        <f t="shared" si="1"/>
        <v/>
      </c>
      <c r="Q27" t="str">
        <f t="shared" si="2"/>
        <v xml:space="preserve"> </v>
      </c>
      <c r="R27" t="str">
        <f t="shared" si="3"/>
        <v xml:space="preserve"> </v>
      </c>
      <c r="S27" t="str">
        <f t="shared" si="4"/>
        <v/>
      </c>
      <c r="T27">
        <f t="shared" si="5"/>
        <v>1</v>
      </c>
      <c r="U27" t="str">
        <f t="shared" si="6"/>
        <v/>
      </c>
      <c r="V27" t="str">
        <f t="shared" si="7"/>
        <v/>
      </c>
      <c r="W27" t="str">
        <f t="shared" si="8"/>
        <v/>
      </c>
      <c r="X27" t="e">
        <f t="shared" si="9"/>
        <v>#VALUE!</v>
      </c>
      <c r="Y27" t="e">
        <f t="shared" si="10"/>
        <v>#VALUE!</v>
      </c>
      <c r="AB27" t="b">
        <f>Table3[[#This Row],[Price]]&gt;700</f>
        <v>0</v>
      </c>
      <c r="AC27" s="15" t="str">
        <f>IF(Table3[[#This Row],[Price]]&gt;=500,"heavy expense","not so heavy")</f>
        <v>not so heavy</v>
      </c>
      <c r="AD27" s="15" t="str">
        <f>IF(AND(Table3[[#This Row],[Price]]&gt;500,Table3[[#This Row],[Payment mode]]="UPI"),"special attention","general attention")</f>
        <v>general attention</v>
      </c>
    </row>
    <row r="28" spans="4:32" x14ac:dyDescent="0.3">
      <c r="D28">
        <v>25</v>
      </c>
      <c r="E28" s="7" t="s">
        <v>165</v>
      </c>
      <c r="J28" t="s">
        <v>54</v>
      </c>
      <c r="O28" t="str">
        <f t="shared" si="0"/>
        <v xml:space="preserve">  </v>
      </c>
      <c r="P28" t="str">
        <f t="shared" si="1"/>
        <v/>
      </c>
      <c r="Q28" t="str">
        <f t="shared" si="2"/>
        <v xml:space="preserve"> </v>
      </c>
      <c r="R28" t="str">
        <f t="shared" si="3"/>
        <v xml:space="preserve"> </v>
      </c>
      <c r="S28" t="str">
        <f t="shared" si="4"/>
        <v/>
      </c>
      <c r="T28">
        <f t="shared" si="5"/>
        <v>1</v>
      </c>
      <c r="U28" t="str">
        <f t="shared" si="6"/>
        <v/>
      </c>
      <c r="V28" t="str">
        <f t="shared" si="7"/>
        <v/>
      </c>
      <c r="W28" t="str">
        <f t="shared" si="8"/>
        <v/>
      </c>
      <c r="X28" t="e">
        <f t="shared" si="9"/>
        <v>#VALUE!</v>
      </c>
      <c r="Y28" t="e">
        <f t="shared" si="10"/>
        <v>#VALUE!</v>
      </c>
      <c r="AB28" t="b">
        <f>Table3[[#This Row],[Price]]&gt;700</f>
        <v>0</v>
      </c>
      <c r="AC28" s="15" t="str">
        <f>IF(Table3[[#This Row],[Price]]&gt;=500,"heavy expense","not so heavy")</f>
        <v>not so heavy</v>
      </c>
      <c r="AD28" s="15" t="str">
        <f>IF(AND(Table3[[#This Row],[Price]]&gt;500,Table3[[#This Row],[Payment mode]]="UPI"),"special attention","general attention")</f>
        <v>general attention</v>
      </c>
    </row>
    <row r="29" spans="4:32" x14ac:dyDescent="0.3">
      <c r="D29">
        <v>26</v>
      </c>
      <c r="E29" s="7" t="s">
        <v>166</v>
      </c>
      <c r="J29" t="s">
        <v>55</v>
      </c>
      <c r="O29" t="str">
        <f t="shared" si="0"/>
        <v xml:space="preserve">  </v>
      </c>
      <c r="P29" t="str">
        <f t="shared" si="1"/>
        <v/>
      </c>
      <c r="Q29" t="str">
        <f t="shared" si="2"/>
        <v xml:space="preserve"> </v>
      </c>
      <c r="R29" t="str">
        <f t="shared" si="3"/>
        <v xml:space="preserve"> </v>
      </c>
      <c r="S29" t="str">
        <f t="shared" si="4"/>
        <v/>
      </c>
      <c r="T29">
        <f t="shared" si="5"/>
        <v>1</v>
      </c>
      <c r="U29" t="str">
        <f t="shared" si="6"/>
        <v/>
      </c>
      <c r="V29" t="str">
        <f t="shared" si="7"/>
        <v/>
      </c>
      <c r="W29" t="str">
        <f t="shared" si="8"/>
        <v/>
      </c>
      <c r="X29" t="e">
        <f t="shared" si="9"/>
        <v>#VALUE!</v>
      </c>
      <c r="Y29" t="e">
        <f t="shared" si="10"/>
        <v>#VALUE!</v>
      </c>
      <c r="AB29" t="b">
        <f>Table3[[#This Row],[Price]]&gt;700</f>
        <v>0</v>
      </c>
      <c r="AC29" s="15" t="str">
        <f>IF(Table3[[#This Row],[Price]]&gt;=500,"heavy expense","not so heavy")</f>
        <v>not so heavy</v>
      </c>
      <c r="AD29" s="15" t="str">
        <f>IF(AND(Table3[[#This Row],[Price]]&gt;500,Table3[[#This Row],[Payment mode]]="UPI"),"special attention","general attention")</f>
        <v>general attention</v>
      </c>
    </row>
    <row r="30" spans="4:32" x14ac:dyDescent="0.3">
      <c r="D30">
        <v>27</v>
      </c>
      <c r="E30" s="7" t="s">
        <v>167</v>
      </c>
      <c r="J30" t="s">
        <v>56</v>
      </c>
      <c r="O30" t="str">
        <f t="shared" si="0"/>
        <v xml:space="preserve">  </v>
      </c>
      <c r="P30" t="str">
        <f t="shared" si="1"/>
        <v/>
      </c>
      <c r="Q30" t="str">
        <f t="shared" si="2"/>
        <v xml:space="preserve"> </v>
      </c>
      <c r="R30" t="str">
        <f t="shared" si="3"/>
        <v xml:space="preserve"> </v>
      </c>
      <c r="S30" t="str">
        <f t="shared" si="4"/>
        <v/>
      </c>
      <c r="T30">
        <f t="shared" si="5"/>
        <v>1</v>
      </c>
      <c r="U30" t="str">
        <f t="shared" si="6"/>
        <v/>
      </c>
      <c r="V30" t="str">
        <f t="shared" si="7"/>
        <v/>
      </c>
      <c r="W30" t="str">
        <f t="shared" si="8"/>
        <v/>
      </c>
      <c r="X30" t="e">
        <f t="shared" si="9"/>
        <v>#VALUE!</v>
      </c>
      <c r="Y30" t="e">
        <f t="shared" si="10"/>
        <v>#VALUE!</v>
      </c>
      <c r="AB30" t="b">
        <f>Table3[[#This Row],[Price]]&gt;700</f>
        <v>0</v>
      </c>
      <c r="AC30" s="15" t="str">
        <f>IF(Table3[[#This Row],[Price]]&gt;=500,"heavy expense","not so heavy")</f>
        <v>not so heavy</v>
      </c>
      <c r="AD30" s="15" t="str">
        <f>IF(AND(Table3[[#This Row],[Price]]&gt;500,Table3[[#This Row],[Payment mode]]="UPI"),"special attention","general attention")</f>
        <v>general attention</v>
      </c>
    </row>
    <row r="31" spans="4:32" x14ac:dyDescent="0.3">
      <c r="D31">
        <v>28</v>
      </c>
      <c r="E31" s="7" t="s">
        <v>168</v>
      </c>
      <c r="J31" t="s">
        <v>57</v>
      </c>
      <c r="O31" t="str">
        <f t="shared" si="0"/>
        <v xml:space="preserve">  </v>
      </c>
      <c r="P31" t="str">
        <f t="shared" si="1"/>
        <v/>
      </c>
      <c r="Q31" t="str">
        <f t="shared" si="2"/>
        <v xml:space="preserve"> </v>
      </c>
      <c r="R31" t="str">
        <f t="shared" si="3"/>
        <v xml:space="preserve"> </v>
      </c>
      <c r="S31" t="str">
        <f t="shared" si="4"/>
        <v/>
      </c>
      <c r="T31">
        <f t="shared" si="5"/>
        <v>1</v>
      </c>
      <c r="U31" t="str">
        <f t="shared" si="6"/>
        <v/>
      </c>
      <c r="V31" t="str">
        <f t="shared" si="7"/>
        <v/>
      </c>
      <c r="W31" t="str">
        <f t="shared" si="8"/>
        <v/>
      </c>
      <c r="X31" t="e">
        <f t="shared" si="9"/>
        <v>#VALUE!</v>
      </c>
      <c r="Y31" t="e">
        <f t="shared" si="10"/>
        <v>#VALUE!</v>
      </c>
      <c r="AB31" t="b">
        <f>Table3[[#This Row],[Price]]&gt;700</f>
        <v>0</v>
      </c>
      <c r="AC31" s="15" t="str">
        <f>IF(Table3[[#This Row],[Price]]&gt;=500,"heavy expense","not so heavy")</f>
        <v>not so heavy</v>
      </c>
      <c r="AD31" s="15" t="str">
        <f>IF(AND(Table3[[#This Row],[Price]]&gt;500,Table3[[#This Row],[Payment mode]]="UPI"),"special attention","general attention")</f>
        <v>general attention</v>
      </c>
    </row>
    <row r="32" spans="4:32" x14ac:dyDescent="0.3">
      <c r="D32">
        <v>29</v>
      </c>
      <c r="E32" s="7" t="s">
        <v>169</v>
      </c>
      <c r="J32" t="s">
        <v>58</v>
      </c>
      <c r="O32" t="str">
        <f t="shared" si="0"/>
        <v xml:space="preserve">  </v>
      </c>
      <c r="P32" t="str">
        <f t="shared" si="1"/>
        <v/>
      </c>
      <c r="Q32" t="str">
        <f t="shared" si="2"/>
        <v xml:space="preserve"> </v>
      </c>
      <c r="R32" t="str">
        <f t="shared" si="3"/>
        <v xml:space="preserve"> </v>
      </c>
      <c r="S32" t="str">
        <f t="shared" si="4"/>
        <v/>
      </c>
      <c r="T32">
        <f t="shared" si="5"/>
        <v>1</v>
      </c>
      <c r="U32" t="str">
        <f t="shared" si="6"/>
        <v/>
      </c>
      <c r="V32" t="str">
        <f t="shared" si="7"/>
        <v/>
      </c>
      <c r="W32" t="str">
        <f t="shared" si="8"/>
        <v/>
      </c>
      <c r="X32" t="e">
        <f t="shared" si="9"/>
        <v>#VALUE!</v>
      </c>
      <c r="Y32" t="e">
        <f t="shared" si="10"/>
        <v>#VALUE!</v>
      </c>
      <c r="AB32" t="b">
        <f>Table3[[#This Row],[Price]]&gt;700</f>
        <v>0</v>
      </c>
      <c r="AC32" s="15" t="str">
        <f>IF(Table3[[#This Row],[Price]]&gt;=500,"heavy expense","not so heavy")</f>
        <v>not so heavy</v>
      </c>
      <c r="AD32" s="15" t="str">
        <f>IF(AND(Table3[[#This Row],[Price]]&gt;500,Table3[[#This Row],[Payment mode]]="UPI"),"special attention","general attention")</f>
        <v>general attention</v>
      </c>
    </row>
    <row r="33" spans="4:30" x14ac:dyDescent="0.3">
      <c r="D33">
        <v>30</v>
      </c>
      <c r="E33" s="7" t="s">
        <v>170</v>
      </c>
      <c r="J33" t="s">
        <v>59</v>
      </c>
      <c r="O33" t="str">
        <f t="shared" si="0"/>
        <v xml:space="preserve">  </v>
      </c>
      <c r="P33" t="str">
        <f t="shared" si="1"/>
        <v/>
      </c>
      <c r="Q33" t="str">
        <f t="shared" si="2"/>
        <v xml:space="preserve"> </v>
      </c>
      <c r="R33" t="str">
        <f t="shared" si="3"/>
        <v xml:space="preserve"> </v>
      </c>
      <c r="S33" t="str">
        <f t="shared" si="4"/>
        <v/>
      </c>
      <c r="T33">
        <f t="shared" si="5"/>
        <v>1</v>
      </c>
      <c r="U33" t="str">
        <f t="shared" si="6"/>
        <v/>
      </c>
      <c r="V33" t="str">
        <f t="shared" si="7"/>
        <v/>
      </c>
      <c r="W33" t="str">
        <f t="shared" si="8"/>
        <v/>
      </c>
      <c r="X33" t="e">
        <f t="shared" si="9"/>
        <v>#VALUE!</v>
      </c>
      <c r="Y33" t="e">
        <f t="shared" si="10"/>
        <v>#VALUE!</v>
      </c>
      <c r="AB33" t="b">
        <f>Table3[[#This Row],[Price]]&gt;700</f>
        <v>0</v>
      </c>
      <c r="AC33" s="15" t="str">
        <f>IF(Table3[[#This Row],[Price]]&gt;=500,"heavy expense","not so heavy")</f>
        <v>not so heavy</v>
      </c>
      <c r="AD33" s="15" t="str">
        <f>IF(AND(Table3[[#This Row],[Price]]&gt;500,Table3[[#This Row],[Payment mode]]="UPI"),"special attention","general attention")</f>
        <v>general attention</v>
      </c>
    </row>
    <row r="34" spans="4:30" x14ac:dyDescent="0.3">
      <c r="D34">
        <v>31</v>
      </c>
      <c r="E34" s="7" t="s">
        <v>171</v>
      </c>
      <c r="J34" t="s">
        <v>60</v>
      </c>
      <c r="O34" t="str">
        <f t="shared" si="0"/>
        <v xml:space="preserve">  </v>
      </c>
      <c r="P34" t="str">
        <f t="shared" si="1"/>
        <v/>
      </c>
      <c r="Q34" t="str">
        <f t="shared" si="2"/>
        <v xml:space="preserve"> </v>
      </c>
      <c r="R34" t="str">
        <f t="shared" si="3"/>
        <v xml:space="preserve"> </v>
      </c>
      <c r="S34" t="str">
        <f t="shared" si="4"/>
        <v/>
      </c>
      <c r="T34">
        <f t="shared" si="5"/>
        <v>1</v>
      </c>
      <c r="U34" t="str">
        <f t="shared" si="6"/>
        <v/>
      </c>
      <c r="V34" t="str">
        <f t="shared" si="7"/>
        <v/>
      </c>
      <c r="W34" t="str">
        <f t="shared" si="8"/>
        <v/>
      </c>
      <c r="X34" t="e">
        <f t="shared" si="9"/>
        <v>#VALUE!</v>
      </c>
      <c r="Y34" t="e">
        <f t="shared" si="10"/>
        <v>#VALUE!</v>
      </c>
      <c r="AB34" t="b">
        <f>Table3[[#This Row],[Price]]&gt;700</f>
        <v>0</v>
      </c>
      <c r="AC34" s="15" t="str">
        <f>IF(Table3[[#This Row],[Price]]&gt;=500,"heavy expense","not so heavy")</f>
        <v>not so heavy</v>
      </c>
      <c r="AD34" s="15" t="str">
        <f>IF(AND(Table3[[#This Row],[Price]]&gt;500,Table3[[#This Row],[Payment mode]]="UPI"),"special attention","general attention")</f>
        <v>general attention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Kumar_2002035</dc:creator>
  <cp:lastModifiedBy>Pratyush Kumar_2002035</cp:lastModifiedBy>
  <cp:lastPrinted>2025-04-19T04:51:07Z</cp:lastPrinted>
  <dcterms:created xsi:type="dcterms:W3CDTF">2025-04-19T04:15:33Z</dcterms:created>
  <dcterms:modified xsi:type="dcterms:W3CDTF">2025-04-22T01:16:09Z</dcterms:modified>
</cp:coreProperties>
</file>